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04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thiag\Downloads\Kit Planilhas + Livro (1)\Kit Planilhas + Livro\Kit Planilhas Financeiras\"/>
    </mc:Choice>
  </mc:AlternateContent>
  <xr:revisionPtr revIDLastSave="0" documentId="13_ncr:1_{50F530CC-54FA-40AB-B90C-6ED4B71DF2A9}" xr6:coauthVersionLast="47" xr6:coauthVersionMax="47" xr10:uidLastSave="{00000000-0000-0000-0000-000000000000}"/>
  <bookViews>
    <workbookView xWindow="-120" yWindow="-120" windowWidth="20730" windowHeight="11160" tabRatio="603" xr2:uid="{00000000-000D-0000-FFFF-FFFF00000000}"/>
  </bookViews>
  <sheets>
    <sheet name="Lançamentos" sheetId="8" r:id="rId1"/>
    <sheet name="DRE Financeira" sheetId="5" r:id="rId2"/>
    <sheet name="Plano Contas" sheetId="6" r:id="rId3"/>
    <sheet name="Configurações" sheetId="9" r:id="rId4"/>
  </sheets>
  <definedNames>
    <definedName name="_xlnm._FilterDatabase" localSheetId="0" hidden="1">Lançamentos!$E$6:$N$14</definedName>
    <definedName name="Banco">OFFSET(Configurações!#REF!,0,0,Configurações!#REF!,1)</definedName>
    <definedName name="BancoLista">OFFSET(Configurações!#REF!,0,0,COUNTA(Configurações!#REF!),1)</definedName>
    <definedName name="BancoTodos">OFFSET(Configurações!#REF!,0,0,Configurações!#REF!,1)</definedName>
    <definedName name="Categoria">OFFSET('Plano Contas'!$B$9:$B$28,0,MATCH(Lançamentos!XFD1,'Plano Contas'!$B$8:$AK$8,0)-1,INDEX('Plano Contas'!$B$6:$AK$6,1,MATCH(Lançamentos!XFD1,'Plano Contas'!$B$8:$AK$8,0)),1)</definedName>
    <definedName name="CentroCusto">OFFSET(Configurações!#REF!,0,0,1,COUNTA(Configurações!#REF!))</definedName>
    <definedName name="CentroCustoGrupo">OFFSET(Configurações!#REF!,0,MATCH('DRE Financeira'!$B$2,Configurações!#REF!,0)-1,INDEX(Configurações!#REF!,1,MATCH('DRE Financeira'!$B$2,Configurações!#REF!,0)),1)</definedName>
    <definedName name="CentroCustoTudo">OFFSET(Configurações!#REF!,0,0,Configurações!#REF!,1)</definedName>
    <definedName name="Grupo">'Plano Contas'!$Z$8:$Z$14</definedName>
    <definedName name="Regime">Configurações!$D$10:$D$11</definedName>
    <definedName name="SubGrupo">OFFSET('Plano Contas'!$AB$9:$AB$14,0,MATCH(Lançamentos!XFD1,'Plano Contas'!$AB$8:$AH$8,0)-1,INDEX('Plano Contas'!$AB$6:$AH$6,1,MATCH(Lançamentos!XFD1,'Plano Contas'!$AB$8:$AH$8,0)),1)</definedName>
    <definedName name="Unidade">OFFSET(Configurações!#REF!,0,0,COUNTA(Configurações!#REF!),1)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1" i="5" l="1"/>
  <c r="C232" i="5"/>
  <c r="C233" i="5"/>
  <c r="C234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395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74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29" i="5"/>
  <c r="L10" i="8"/>
  <c r="M10" i="8"/>
  <c r="L11" i="8"/>
  <c r="M11" i="8"/>
  <c r="L12" i="8"/>
  <c r="M12" i="8"/>
  <c r="L13" i="8"/>
  <c r="M13" i="8"/>
  <c r="L14" i="8"/>
  <c r="M14" i="8"/>
  <c r="L15" i="8"/>
  <c r="M15" i="8"/>
  <c r="L16" i="8"/>
  <c r="M16" i="8"/>
  <c r="L17" i="8"/>
  <c r="M17" i="8"/>
  <c r="L18" i="8"/>
  <c r="M18" i="8"/>
  <c r="L19" i="8"/>
  <c r="M19" i="8"/>
  <c r="L20" i="8"/>
  <c r="M20" i="8"/>
  <c r="L21" i="8"/>
  <c r="M21" i="8"/>
  <c r="L22" i="8"/>
  <c r="M22" i="8"/>
  <c r="L23" i="8"/>
  <c r="M23" i="8"/>
  <c r="L24" i="8"/>
  <c r="M24" i="8"/>
  <c r="L25" i="8"/>
  <c r="M25" i="8"/>
  <c r="L26" i="8"/>
  <c r="M26" i="8"/>
  <c r="L27" i="8"/>
  <c r="M27" i="8"/>
  <c r="L28" i="8"/>
  <c r="M28" i="8"/>
  <c r="L29" i="8"/>
  <c r="M29" i="8"/>
  <c r="L30" i="8"/>
  <c r="M30" i="8"/>
  <c r="M9" i="8"/>
  <c r="L9" i="8"/>
  <c r="B26" i="8"/>
  <c r="B9" i="8"/>
  <c r="AB414" i="5"/>
  <c r="AA414" i="5"/>
  <c r="Z414" i="5"/>
  <c r="Y414" i="5"/>
  <c r="X414" i="5"/>
  <c r="W414" i="5"/>
  <c r="V414" i="5"/>
  <c r="U414" i="5"/>
  <c r="T414" i="5"/>
  <c r="S414" i="5"/>
  <c r="R414" i="5"/>
  <c r="Q414" i="5"/>
  <c r="P414" i="5"/>
  <c r="O414" i="5"/>
  <c r="N414" i="5"/>
  <c r="M414" i="5"/>
  <c r="L414" i="5"/>
  <c r="K414" i="5"/>
  <c r="J414" i="5"/>
  <c r="I414" i="5"/>
  <c r="H414" i="5"/>
  <c r="G414" i="5"/>
  <c r="F414" i="5"/>
  <c r="E414" i="5"/>
  <c r="AB413" i="5"/>
  <c r="AA413" i="5"/>
  <c r="Z413" i="5"/>
  <c r="Y413" i="5"/>
  <c r="X413" i="5"/>
  <c r="W413" i="5"/>
  <c r="V413" i="5"/>
  <c r="U413" i="5"/>
  <c r="T413" i="5"/>
  <c r="S413" i="5"/>
  <c r="R413" i="5"/>
  <c r="Q413" i="5"/>
  <c r="P413" i="5"/>
  <c r="O413" i="5"/>
  <c r="N413" i="5"/>
  <c r="M413" i="5"/>
  <c r="L413" i="5"/>
  <c r="K413" i="5"/>
  <c r="J413" i="5"/>
  <c r="I413" i="5"/>
  <c r="H413" i="5"/>
  <c r="G413" i="5"/>
  <c r="F413" i="5"/>
  <c r="E413" i="5"/>
  <c r="AB412" i="5"/>
  <c r="AA412" i="5"/>
  <c r="Z412" i="5"/>
  <c r="Y412" i="5"/>
  <c r="X412" i="5"/>
  <c r="W412" i="5"/>
  <c r="V412" i="5"/>
  <c r="U412" i="5"/>
  <c r="T412" i="5"/>
  <c r="S412" i="5"/>
  <c r="R412" i="5"/>
  <c r="Q412" i="5"/>
  <c r="P412" i="5"/>
  <c r="O412" i="5"/>
  <c r="N412" i="5"/>
  <c r="M412" i="5"/>
  <c r="L412" i="5"/>
  <c r="K412" i="5"/>
  <c r="J412" i="5"/>
  <c r="I412" i="5"/>
  <c r="H412" i="5"/>
  <c r="G412" i="5"/>
  <c r="F412" i="5"/>
  <c r="E412" i="5"/>
  <c r="AB411" i="5"/>
  <c r="AA411" i="5"/>
  <c r="Z411" i="5"/>
  <c r="Y411" i="5"/>
  <c r="X411" i="5"/>
  <c r="W411" i="5"/>
  <c r="V411" i="5"/>
  <c r="U411" i="5"/>
  <c r="T411" i="5"/>
  <c r="S411" i="5"/>
  <c r="R411" i="5"/>
  <c r="Q411" i="5"/>
  <c r="P411" i="5"/>
  <c r="O411" i="5"/>
  <c r="N411" i="5"/>
  <c r="M411" i="5"/>
  <c r="L411" i="5"/>
  <c r="K411" i="5"/>
  <c r="J411" i="5"/>
  <c r="I411" i="5"/>
  <c r="H411" i="5"/>
  <c r="G411" i="5"/>
  <c r="F411" i="5"/>
  <c r="E411" i="5"/>
  <c r="AB410" i="5"/>
  <c r="AA410" i="5"/>
  <c r="Z410" i="5"/>
  <c r="Y410" i="5"/>
  <c r="X410" i="5"/>
  <c r="W410" i="5"/>
  <c r="V410" i="5"/>
  <c r="U410" i="5"/>
  <c r="T410" i="5"/>
  <c r="S410" i="5"/>
  <c r="R410" i="5"/>
  <c r="Q410" i="5"/>
  <c r="P410" i="5"/>
  <c r="O410" i="5"/>
  <c r="N410" i="5"/>
  <c r="M410" i="5"/>
  <c r="L410" i="5"/>
  <c r="K410" i="5"/>
  <c r="J410" i="5"/>
  <c r="I410" i="5"/>
  <c r="H410" i="5"/>
  <c r="G410" i="5"/>
  <c r="F410" i="5"/>
  <c r="E410" i="5"/>
  <c r="AB409" i="5"/>
  <c r="AA409" i="5"/>
  <c r="Z409" i="5"/>
  <c r="Y409" i="5"/>
  <c r="X409" i="5"/>
  <c r="W409" i="5"/>
  <c r="V409" i="5"/>
  <c r="U409" i="5"/>
  <c r="T409" i="5"/>
  <c r="S409" i="5"/>
  <c r="R409" i="5"/>
  <c r="Q409" i="5"/>
  <c r="P409" i="5"/>
  <c r="O409" i="5"/>
  <c r="N409" i="5"/>
  <c r="M409" i="5"/>
  <c r="L409" i="5"/>
  <c r="K409" i="5"/>
  <c r="J409" i="5"/>
  <c r="I409" i="5"/>
  <c r="H409" i="5"/>
  <c r="G409" i="5"/>
  <c r="F409" i="5"/>
  <c r="E409" i="5"/>
  <c r="AB408" i="5"/>
  <c r="AA408" i="5"/>
  <c r="Z408" i="5"/>
  <c r="Y408" i="5"/>
  <c r="X408" i="5"/>
  <c r="W408" i="5"/>
  <c r="V408" i="5"/>
  <c r="U408" i="5"/>
  <c r="T408" i="5"/>
  <c r="S408" i="5"/>
  <c r="R408" i="5"/>
  <c r="Q408" i="5"/>
  <c r="P408" i="5"/>
  <c r="O408" i="5"/>
  <c r="N408" i="5"/>
  <c r="M408" i="5"/>
  <c r="L408" i="5"/>
  <c r="K408" i="5"/>
  <c r="J408" i="5"/>
  <c r="I408" i="5"/>
  <c r="H408" i="5"/>
  <c r="G408" i="5"/>
  <c r="F408" i="5"/>
  <c r="E408" i="5"/>
  <c r="AB407" i="5"/>
  <c r="AA407" i="5"/>
  <c r="Z407" i="5"/>
  <c r="Y407" i="5"/>
  <c r="X407" i="5"/>
  <c r="W407" i="5"/>
  <c r="V407" i="5"/>
  <c r="U407" i="5"/>
  <c r="T407" i="5"/>
  <c r="S407" i="5"/>
  <c r="R407" i="5"/>
  <c r="Q407" i="5"/>
  <c r="P407" i="5"/>
  <c r="O407" i="5"/>
  <c r="N407" i="5"/>
  <c r="M407" i="5"/>
  <c r="L407" i="5"/>
  <c r="K407" i="5"/>
  <c r="J407" i="5"/>
  <c r="I407" i="5"/>
  <c r="H407" i="5"/>
  <c r="G407" i="5"/>
  <c r="F407" i="5"/>
  <c r="E407" i="5"/>
  <c r="AB406" i="5"/>
  <c r="AA406" i="5"/>
  <c r="Z406" i="5"/>
  <c r="Y406" i="5"/>
  <c r="X406" i="5"/>
  <c r="W406" i="5"/>
  <c r="V406" i="5"/>
  <c r="U406" i="5"/>
  <c r="T406" i="5"/>
  <c r="S406" i="5"/>
  <c r="R406" i="5"/>
  <c r="Q406" i="5"/>
  <c r="P406" i="5"/>
  <c r="O406" i="5"/>
  <c r="N406" i="5"/>
  <c r="M406" i="5"/>
  <c r="L406" i="5"/>
  <c r="K406" i="5"/>
  <c r="J406" i="5"/>
  <c r="I406" i="5"/>
  <c r="H406" i="5"/>
  <c r="G406" i="5"/>
  <c r="F406" i="5"/>
  <c r="E406" i="5"/>
  <c r="AB405" i="5"/>
  <c r="AA405" i="5"/>
  <c r="Z405" i="5"/>
  <c r="Y405" i="5"/>
  <c r="X405" i="5"/>
  <c r="W405" i="5"/>
  <c r="V405" i="5"/>
  <c r="U405" i="5"/>
  <c r="T405" i="5"/>
  <c r="S405" i="5"/>
  <c r="R405" i="5"/>
  <c r="Q405" i="5"/>
  <c r="P405" i="5"/>
  <c r="O405" i="5"/>
  <c r="N405" i="5"/>
  <c r="M405" i="5"/>
  <c r="L405" i="5"/>
  <c r="K405" i="5"/>
  <c r="J405" i="5"/>
  <c r="I405" i="5"/>
  <c r="H405" i="5"/>
  <c r="G405" i="5"/>
  <c r="F405" i="5"/>
  <c r="E405" i="5"/>
  <c r="AB404" i="5"/>
  <c r="AA404" i="5"/>
  <c r="Z404" i="5"/>
  <c r="Y404" i="5"/>
  <c r="X404" i="5"/>
  <c r="W404" i="5"/>
  <c r="V404" i="5"/>
  <c r="U404" i="5"/>
  <c r="T404" i="5"/>
  <c r="S404" i="5"/>
  <c r="R404" i="5"/>
  <c r="Q404" i="5"/>
  <c r="P404" i="5"/>
  <c r="O404" i="5"/>
  <c r="N404" i="5"/>
  <c r="M404" i="5"/>
  <c r="L404" i="5"/>
  <c r="K404" i="5"/>
  <c r="J404" i="5"/>
  <c r="I404" i="5"/>
  <c r="H404" i="5"/>
  <c r="G404" i="5"/>
  <c r="F404" i="5"/>
  <c r="E404" i="5"/>
  <c r="AB403" i="5"/>
  <c r="AA403" i="5"/>
  <c r="Z403" i="5"/>
  <c r="Y403" i="5"/>
  <c r="X403" i="5"/>
  <c r="W403" i="5"/>
  <c r="V403" i="5"/>
  <c r="U403" i="5"/>
  <c r="T403" i="5"/>
  <c r="S403" i="5"/>
  <c r="R403" i="5"/>
  <c r="Q403" i="5"/>
  <c r="P403" i="5"/>
  <c r="O403" i="5"/>
  <c r="N403" i="5"/>
  <c r="M403" i="5"/>
  <c r="L403" i="5"/>
  <c r="K403" i="5"/>
  <c r="J403" i="5"/>
  <c r="I403" i="5"/>
  <c r="H403" i="5"/>
  <c r="G403" i="5"/>
  <c r="F403" i="5"/>
  <c r="E403" i="5"/>
  <c r="AB402" i="5"/>
  <c r="AA402" i="5"/>
  <c r="Z402" i="5"/>
  <c r="Y402" i="5"/>
  <c r="X402" i="5"/>
  <c r="W402" i="5"/>
  <c r="V402" i="5"/>
  <c r="U402" i="5"/>
  <c r="T402" i="5"/>
  <c r="S402" i="5"/>
  <c r="R402" i="5"/>
  <c r="Q402" i="5"/>
  <c r="P402" i="5"/>
  <c r="O402" i="5"/>
  <c r="N402" i="5"/>
  <c r="M402" i="5"/>
  <c r="L402" i="5"/>
  <c r="K402" i="5"/>
  <c r="J402" i="5"/>
  <c r="I402" i="5"/>
  <c r="H402" i="5"/>
  <c r="G402" i="5"/>
  <c r="F402" i="5"/>
  <c r="E402" i="5"/>
  <c r="AB401" i="5"/>
  <c r="AA401" i="5"/>
  <c r="Z401" i="5"/>
  <c r="Y401" i="5"/>
  <c r="X401" i="5"/>
  <c r="W401" i="5"/>
  <c r="V401" i="5"/>
  <c r="U401" i="5"/>
  <c r="T401" i="5"/>
  <c r="S401" i="5"/>
  <c r="R401" i="5"/>
  <c r="Q401" i="5"/>
  <c r="P401" i="5"/>
  <c r="O401" i="5"/>
  <c r="N401" i="5"/>
  <c r="M401" i="5"/>
  <c r="L401" i="5"/>
  <c r="K401" i="5"/>
  <c r="J401" i="5"/>
  <c r="I401" i="5"/>
  <c r="H401" i="5"/>
  <c r="G401" i="5"/>
  <c r="F401" i="5"/>
  <c r="E401" i="5"/>
  <c r="AB400" i="5"/>
  <c r="AA400" i="5"/>
  <c r="Z400" i="5"/>
  <c r="Y400" i="5"/>
  <c r="X400" i="5"/>
  <c r="W400" i="5"/>
  <c r="V400" i="5"/>
  <c r="U400" i="5"/>
  <c r="T400" i="5"/>
  <c r="S400" i="5"/>
  <c r="R400" i="5"/>
  <c r="Q400" i="5"/>
  <c r="P400" i="5"/>
  <c r="O400" i="5"/>
  <c r="N400" i="5"/>
  <c r="M400" i="5"/>
  <c r="L400" i="5"/>
  <c r="K400" i="5"/>
  <c r="J400" i="5"/>
  <c r="I400" i="5"/>
  <c r="H400" i="5"/>
  <c r="G400" i="5"/>
  <c r="F400" i="5"/>
  <c r="E400" i="5"/>
  <c r="AB399" i="5"/>
  <c r="AA399" i="5"/>
  <c r="Z399" i="5"/>
  <c r="Y399" i="5"/>
  <c r="X399" i="5"/>
  <c r="W399" i="5"/>
  <c r="V399" i="5"/>
  <c r="U399" i="5"/>
  <c r="T399" i="5"/>
  <c r="S399" i="5"/>
  <c r="R399" i="5"/>
  <c r="Q399" i="5"/>
  <c r="P399" i="5"/>
  <c r="O399" i="5"/>
  <c r="N399" i="5"/>
  <c r="M399" i="5"/>
  <c r="L399" i="5"/>
  <c r="K399" i="5"/>
  <c r="J399" i="5"/>
  <c r="I399" i="5"/>
  <c r="H399" i="5"/>
  <c r="G399" i="5"/>
  <c r="F399" i="5"/>
  <c r="E399" i="5"/>
  <c r="AB398" i="5"/>
  <c r="AA398" i="5"/>
  <c r="Z398" i="5"/>
  <c r="Y398" i="5"/>
  <c r="X398" i="5"/>
  <c r="W398" i="5"/>
  <c r="V398" i="5"/>
  <c r="U398" i="5"/>
  <c r="T398" i="5"/>
  <c r="S398" i="5"/>
  <c r="R398" i="5"/>
  <c r="Q398" i="5"/>
  <c r="P398" i="5"/>
  <c r="O398" i="5"/>
  <c r="N398" i="5"/>
  <c r="M398" i="5"/>
  <c r="L398" i="5"/>
  <c r="K398" i="5"/>
  <c r="J398" i="5"/>
  <c r="I398" i="5"/>
  <c r="H398" i="5"/>
  <c r="G398" i="5"/>
  <c r="F398" i="5"/>
  <c r="E398" i="5"/>
  <c r="AB372" i="5"/>
  <c r="AA372" i="5"/>
  <c r="Z372" i="5"/>
  <c r="Y372" i="5"/>
  <c r="X372" i="5"/>
  <c r="W372" i="5"/>
  <c r="V372" i="5"/>
  <c r="U372" i="5"/>
  <c r="T372" i="5"/>
  <c r="S372" i="5"/>
  <c r="R372" i="5"/>
  <c r="Q372" i="5"/>
  <c r="P372" i="5"/>
  <c r="O372" i="5"/>
  <c r="N372" i="5"/>
  <c r="M372" i="5"/>
  <c r="L372" i="5"/>
  <c r="K372" i="5"/>
  <c r="J372" i="5"/>
  <c r="I372" i="5"/>
  <c r="H372" i="5"/>
  <c r="G372" i="5"/>
  <c r="F372" i="5"/>
  <c r="E372" i="5"/>
  <c r="AB371" i="5"/>
  <c r="AA371" i="5"/>
  <c r="Z371" i="5"/>
  <c r="Y371" i="5"/>
  <c r="X371" i="5"/>
  <c r="W371" i="5"/>
  <c r="V371" i="5"/>
  <c r="U371" i="5"/>
  <c r="T371" i="5"/>
  <c r="S371" i="5"/>
  <c r="R371" i="5"/>
  <c r="Q371" i="5"/>
  <c r="P371" i="5"/>
  <c r="O371" i="5"/>
  <c r="N371" i="5"/>
  <c r="M371" i="5"/>
  <c r="L371" i="5"/>
  <c r="K371" i="5"/>
  <c r="J371" i="5"/>
  <c r="I371" i="5"/>
  <c r="H371" i="5"/>
  <c r="G371" i="5"/>
  <c r="F371" i="5"/>
  <c r="E371" i="5"/>
  <c r="AB370" i="5"/>
  <c r="AA370" i="5"/>
  <c r="Z370" i="5"/>
  <c r="Y370" i="5"/>
  <c r="X370" i="5"/>
  <c r="W370" i="5"/>
  <c r="V370" i="5"/>
  <c r="U370" i="5"/>
  <c r="T370" i="5"/>
  <c r="S370" i="5"/>
  <c r="R370" i="5"/>
  <c r="Q370" i="5"/>
  <c r="P370" i="5"/>
  <c r="O370" i="5"/>
  <c r="N370" i="5"/>
  <c r="M370" i="5"/>
  <c r="L370" i="5"/>
  <c r="K370" i="5"/>
  <c r="J370" i="5"/>
  <c r="I370" i="5"/>
  <c r="H370" i="5"/>
  <c r="G370" i="5"/>
  <c r="F370" i="5"/>
  <c r="E370" i="5"/>
  <c r="AB369" i="5"/>
  <c r="AA369" i="5"/>
  <c r="Z369" i="5"/>
  <c r="Y369" i="5"/>
  <c r="X369" i="5"/>
  <c r="W369" i="5"/>
  <c r="V369" i="5"/>
  <c r="U369" i="5"/>
  <c r="T369" i="5"/>
  <c r="S369" i="5"/>
  <c r="R369" i="5"/>
  <c r="Q369" i="5"/>
  <c r="P369" i="5"/>
  <c r="O369" i="5"/>
  <c r="N369" i="5"/>
  <c r="M369" i="5"/>
  <c r="L369" i="5"/>
  <c r="K369" i="5"/>
  <c r="J369" i="5"/>
  <c r="I369" i="5"/>
  <c r="H369" i="5"/>
  <c r="G369" i="5"/>
  <c r="F369" i="5"/>
  <c r="E369" i="5"/>
  <c r="AB368" i="5"/>
  <c r="AA368" i="5"/>
  <c r="Z368" i="5"/>
  <c r="Y368" i="5"/>
  <c r="X368" i="5"/>
  <c r="W368" i="5"/>
  <c r="V368" i="5"/>
  <c r="U368" i="5"/>
  <c r="T368" i="5"/>
  <c r="S368" i="5"/>
  <c r="R368" i="5"/>
  <c r="Q368" i="5"/>
  <c r="P368" i="5"/>
  <c r="O368" i="5"/>
  <c r="N368" i="5"/>
  <c r="M368" i="5"/>
  <c r="L368" i="5"/>
  <c r="K368" i="5"/>
  <c r="J368" i="5"/>
  <c r="I368" i="5"/>
  <c r="H368" i="5"/>
  <c r="G368" i="5"/>
  <c r="F368" i="5"/>
  <c r="E368" i="5"/>
  <c r="AB367" i="5"/>
  <c r="AA367" i="5"/>
  <c r="Z367" i="5"/>
  <c r="Y367" i="5"/>
  <c r="X367" i="5"/>
  <c r="W367" i="5"/>
  <c r="V367" i="5"/>
  <c r="U367" i="5"/>
  <c r="T367" i="5"/>
  <c r="S367" i="5"/>
  <c r="R367" i="5"/>
  <c r="Q367" i="5"/>
  <c r="P367" i="5"/>
  <c r="O367" i="5"/>
  <c r="N367" i="5"/>
  <c r="M367" i="5"/>
  <c r="L367" i="5"/>
  <c r="K367" i="5"/>
  <c r="J367" i="5"/>
  <c r="I367" i="5"/>
  <c r="H367" i="5"/>
  <c r="G367" i="5"/>
  <c r="F367" i="5"/>
  <c r="E367" i="5"/>
  <c r="AB366" i="5"/>
  <c r="AA366" i="5"/>
  <c r="Z366" i="5"/>
  <c r="Y366" i="5"/>
  <c r="X366" i="5"/>
  <c r="W366" i="5"/>
  <c r="V366" i="5"/>
  <c r="U366" i="5"/>
  <c r="T366" i="5"/>
  <c r="S366" i="5"/>
  <c r="R366" i="5"/>
  <c r="Q366" i="5"/>
  <c r="P366" i="5"/>
  <c r="O366" i="5"/>
  <c r="N366" i="5"/>
  <c r="M366" i="5"/>
  <c r="L366" i="5"/>
  <c r="K366" i="5"/>
  <c r="J366" i="5"/>
  <c r="I366" i="5"/>
  <c r="H366" i="5"/>
  <c r="G366" i="5"/>
  <c r="F366" i="5"/>
  <c r="E366" i="5"/>
  <c r="AB365" i="5"/>
  <c r="AA365" i="5"/>
  <c r="Z365" i="5"/>
  <c r="Y365" i="5"/>
  <c r="X365" i="5"/>
  <c r="W365" i="5"/>
  <c r="V365" i="5"/>
  <c r="U365" i="5"/>
  <c r="T365" i="5"/>
  <c r="S365" i="5"/>
  <c r="R365" i="5"/>
  <c r="Q365" i="5"/>
  <c r="P365" i="5"/>
  <c r="O365" i="5"/>
  <c r="N365" i="5"/>
  <c r="M365" i="5"/>
  <c r="L365" i="5"/>
  <c r="K365" i="5"/>
  <c r="J365" i="5"/>
  <c r="I365" i="5"/>
  <c r="H365" i="5"/>
  <c r="G365" i="5"/>
  <c r="F365" i="5"/>
  <c r="E365" i="5"/>
  <c r="AB364" i="5"/>
  <c r="AA364" i="5"/>
  <c r="Z364" i="5"/>
  <c r="Y364" i="5"/>
  <c r="X364" i="5"/>
  <c r="W364" i="5"/>
  <c r="V364" i="5"/>
  <c r="U364" i="5"/>
  <c r="T364" i="5"/>
  <c r="S364" i="5"/>
  <c r="R364" i="5"/>
  <c r="Q364" i="5"/>
  <c r="P364" i="5"/>
  <c r="O364" i="5"/>
  <c r="N364" i="5"/>
  <c r="M364" i="5"/>
  <c r="L364" i="5"/>
  <c r="K364" i="5"/>
  <c r="J364" i="5"/>
  <c r="I364" i="5"/>
  <c r="H364" i="5"/>
  <c r="G364" i="5"/>
  <c r="F364" i="5"/>
  <c r="E364" i="5"/>
  <c r="AB363" i="5"/>
  <c r="AA363" i="5"/>
  <c r="Z363" i="5"/>
  <c r="Y363" i="5"/>
  <c r="X363" i="5"/>
  <c r="W363" i="5"/>
  <c r="V363" i="5"/>
  <c r="U363" i="5"/>
  <c r="T363" i="5"/>
  <c r="S363" i="5"/>
  <c r="R363" i="5"/>
  <c r="Q363" i="5"/>
  <c r="P363" i="5"/>
  <c r="O363" i="5"/>
  <c r="N363" i="5"/>
  <c r="M363" i="5"/>
  <c r="L363" i="5"/>
  <c r="K363" i="5"/>
  <c r="J363" i="5"/>
  <c r="I363" i="5"/>
  <c r="H363" i="5"/>
  <c r="G363" i="5"/>
  <c r="F363" i="5"/>
  <c r="E363" i="5"/>
  <c r="AB362" i="5"/>
  <c r="AA362" i="5"/>
  <c r="Z362" i="5"/>
  <c r="Y362" i="5"/>
  <c r="X362" i="5"/>
  <c r="W362" i="5"/>
  <c r="V362" i="5"/>
  <c r="U362" i="5"/>
  <c r="T362" i="5"/>
  <c r="S362" i="5"/>
  <c r="R362" i="5"/>
  <c r="Q362" i="5"/>
  <c r="P362" i="5"/>
  <c r="O362" i="5"/>
  <c r="N362" i="5"/>
  <c r="M362" i="5"/>
  <c r="L362" i="5"/>
  <c r="K362" i="5"/>
  <c r="J362" i="5"/>
  <c r="I362" i="5"/>
  <c r="H362" i="5"/>
  <c r="G362" i="5"/>
  <c r="F362" i="5"/>
  <c r="E362" i="5"/>
  <c r="AB361" i="5"/>
  <c r="AA361" i="5"/>
  <c r="Z361" i="5"/>
  <c r="Y361" i="5"/>
  <c r="X361" i="5"/>
  <c r="W361" i="5"/>
  <c r="V361" i="5"/>
  <c r="U361" i="5"/>
  <c r="T361" i="5"/>
  <c r="S361" i="5"/>
  <c r="R361" i="5"/>
  <c r="Q361" i="5"/>
  <c r="P361" i="5"/>
  <c r="O361" i="5"/>
  <c r="N361" i="5"/>
  <c r="M361" i="5"/>
  <c r="L361" i="5"/>
  <c r="K361" i="5"/>
  <c r="J361" i="5"/>
  <c r="I361" i="5"/>
  <c r="H361" i="5"/>
  <c r="G361" i="5"/>
  <c r="F361" i="5"/>
  <c r="E361" i="5"/>
  <c r="AB360" i="5"/>
  <c r="AA360" i="5"/>
  <c r="Z360" i="5"/>
  <c r="Y360" i="5"/>
  <c r="X360" i="5"/>
  <c r="W360" i="5"/>
  <c r="V360" i="5"/>
  <c r="U360" i="5"/>
  <c r="T360" i="5"/>
  <c r="S360" i="5"/>
  <c r="R360" i="5"/>
  <c r="Q360" i="5"/>
  <c r="P360" i="5"/>
  <c r="O360" i="5"/>
  <c r="N360" i="5"/>
  <c r="M360" i="5"/>
  <c r="L360" i="5"/>
  <c r="K360" i="5"/>
  <c r="J360" i="5"/>
  <c r="I360" i="5"/>
  <c r="H360" i="5"/>
  <c r="G360" i="5"/>
  <c r="F360" i="5"/>
  <c r="E360" i="5"/>
  <c r="AB359" i="5"/>
  <c r="AA359" i="5"/>
  <c r="Z359" i="5"/>
  <c r="Y359" i="5"/>
  <c r="X359" i="5"/>
  <c r="W359" i="5"/>
  <c r="V359" i="5"/>
  <c r="U359" i="5"/>
  <c r="T359" i="5"/>
  <c r="S359" i="5"/>
  <c r="R359" i="5"/>
  <c r="Q359" i="5"/>
  <c r="P359" i="5"/>
  <c r="O359" i="5"/>
  <c r="N359" i="5"/>
  <c r="M359" i="5"/>
  <c r="L359" i="5"/>
  <c r="K359" i="5"/>
  <c r="J359" i="5"/>
  <c r="I359" i="5"/>
  <c r="H359" i="5"/>
  <c r="G359" i="5"/>
  <c r="F359" i="5"/>
  <c r="E359" i="5"/>
  <c r="AB358" i="5"/>
  <c r="AA358" i="5"/>
  <c r="Z358" i="5"/>
  <c r="Y358" i="5"/>
  <c r="X358" i="5"/>
  <c r="W358" i="5"/>
  <c r="V358" i="5"/>
  <c r="U358" i="5"/>
  <c r="T358" i="5"/>
  <c r="S358" i="5"/>
  <c r="R358" i="5"/>
  <c r="Q358" i="5"/>
  <c r="P358" i="5"/>
  <c r="O358" i="5"/>
  <c r="N358" i="5"/>
  <c r="M358" i="5"/>
  <c r="L358" i="5"/>
  <c r="K358" i="5"/>
  <c r="J358" i="5"/>
  <c r="I358" i="5"/>
  <c r="H358" i="5"/>
  <c r="G358" i="5"/>
  <c r="F358" i="5"/>
  <c r="E358" i="5"/>
  <c r="AB357" i="5"/>
  <c r="AA357" i="5"/>
  <c r="Z357" i="5"/>
  <c r="Y357" i="5"/>
  <c r="X357" i="5"/>
  <c r="W357" i="5"/>
  <c r="V357" i="5"/>
  <c r="U357" i="5"/>
  <c r="T357" i="5"/>
  <c r="S357" i="5"/>
  <c r="R357" i="5"/>
  <c r="Q357" i="5"/>
  <c r="P357" i="5"/>
  <c r="O357" i="5"/>
  <c r="N357" i="5"/>
  <c r="M357" i="5"/>
  <c r="L357" i="5"/>
  <c r="K357" i="5"/>
  <c r="J357" i="5"/>
  <c r="I357" i="5"/>
  <c r="H357" i="5"/>
  <c r="G357" i="5"/>
  <c r="F357" i="5"/>
  <c r="E357" i="5"/>
  <c r="AB356" i="5"/>
  <c r="AA356" i="5"/>
  <c r="Z356" i="5"/>
  <c r="Y356" i="5"/>
  <c r="X356" i="5"/>
  <c r="W356" i="5"/>
  <c r="V356" i="5"/>
  <c r="U356" i="5"/>
  <c r="T356" i="5"/>
  <c r="S356" i="5"/>
  <c r="R356" i="5"/>
  <c r="Q356" i="5"/>
  <c r="P356" i="5"/>
  <c r="O356" i="5"/>
  <c r="N356" i="5"/>
  <c r="M356" i="5"/>
  <c r="L356" i="5"/>
  <c r="K356" i="5"/>
  <c r="J356" i="5"/>
  <c r="I356" i="5"/>
  <c r="H356" i="5"/>
  <c r="G356" i="5"/>
  <c r="F356" i="5"/>
  <c r="E356" i="5"/>
  <c r="AB355" i="5"/>
  <c r="AA355" i="5"/>
  <c r="Z355" i="5"/>
  <c r="Y355" i="5"/>
  <c r="X355" i="5"/>
  <c r="W355" i="5"/>
  <c r="V355" i="5"/>
  <c r="U355" i="5"/>
  <c r="T355" i="5"/>
  <c r="S355" i="5"/>
  <c r="R355" i="5"/>
  <c r="Q355" i="5"/>
  <c r="P355" i="5"/>
  <c r="O355" i="5"/>
  <c r="N355" i="5"/>
  <c r="M355" i="5"/>
  <c r="L355" i="5"/>
  <c r="K355" i="5"/>
  <c r="J355" i="5"/>
  <c r="I355" i="5"/>
  <c r="H355" i="5"/>
  <c r="G355" i="5"/>
  <c r="F355" i="5"/>
  <c r="E355" i="5"/>
  <c r="AB348" i="5"/>
  <c r="AA348" i="5"/>
  <c r="Z348" i="5"/>
  <c r="Y348" i="5"/>
  <c r="X348" i="5"/>
  <c r="W348" i="5"/>
  <c r="V348" i="5"/>
  <c r="U348" i="5"/>
  <c r="T348" i="5"/>
  <c r="S348" i="5"/>
  <c r="R348" i="5"/>
  <c r="Q348" i="5"/>
  <c r="P348" i="5"/>
  <c r="O348" i="5"/>
  <c r="N348" i="5"/>
  <c r="M348" i="5"/>
  <c r="L348" i="5"/>
  <c r="K348" i="5"/>
  <c r="J348" i="5"/>
  <c r="I348" i="5"/>
  <c r="H348" i="5"/>
  <c r="G348" i="5"/>
  <c r="F348" i="5"/>
  <c r="E348" i="5"/>
  <c r="AB347" i="5"/>
  <c r="AA347" i="5"/>
  <c r="Z347" i="5"/>
  <c r="Y347" i="5"/>
  <c r="X347" i="5"/>
  <c r="W347" i="5"/>
  <c r="V347" i="5"/>
  <c r="U347" i="5"/>
  <c r="T347" i="5"/>
  <c r="S347" i="5"/>
  <c r="R347" i="5"/>
  <c r="Q347" i="5"/>
  <c r="P347" i="5"/>
  <c r="O347" i="5"/>
  <c r="N347" i="5"/>
  <c r="M347" i="5"/>
  <c r="L347" i="5"/>
  <c r="K347" i="5"/>
  <c r="J347" i="5"/>
  <c r="I347" i="5"/>
  <c r="H347" i="5"/>
  <c r="G347" i="5"/>
  <c r="F347" i="5"/>
  <c r="E347" i="5"/>
  <c r="AB346" i="5"/>
  <c r="AA346" i="5"/>
  <c r="Z346" i="5"/>
  <c r="Y346" i="5"/>
  <c r="X346" i="5"/>
  <c r="W346" i="5"/>
  <c r="V346" i="5"/>
  <c r="U346" i="5"/>
  <c r="T346" i="5"/>
  <c r="S346" i="5"/>
  <c r="R346" i="5"/>
  <c r="Q346" i="5"/>
  <c r="P346" i="5"/>
  <c r="O346" i="5"/>
  <c r="N346" i="5"/>
  <c r="M346" i="5"/>
  <c r="L346" i="5"/>
  <c r="K346" i="5"/>
  <c r="J346" i="5"/>
  <c r="I346" i="5"/>
  <c r="H346" i="5"/>
  <c r="G346" i="5"/>
  <c r="F346" i="5"/>
  <c r="E346" i="5"/>
  <c r="AB345" i="5"/>
  <c r="AA345" i="5"/>
  <c r="Z345" i="5"/>
  <c r="Y345" i="5"/>
  <c r="X345" i="5"/>
  <c r="W345" i="5"/>
  <c r="V345" i="5"/>
  <c r="U345" i="5"/>
  <c r="T345" i="5"/>
  <c r="S345" i="5"/>
  <c r="R345" i="5"/>
  <c r="Q345" i="5"/>
  <c r="P345" i="5"/>
  <c r="O345" i="5"/>
  <c r="N345" i="5"/>
  <c r="M345" i="5"/>
  <c r="L345" i="5"/>
  <c r="K345" i="5"/>
  <c r="J345" i="5"/>
  <c r="I345" i="5"/>
  <c r="H345" i="5"/>
  <c r="G345" i="5"/>
  <c r="F345" i="5"/>
  <c r="E345" i="5"/>
  <c r="AB344" i="5"/>
  <c r="AA344" i="5"/>
  <c r="Z344" i="5"/>
  <c r="Y344" i="5"/>
  <c r="X344" i="5"/>
  <c r="W344" i="5"/>
  <c r="V344" i="5"/>
  <c r="U344" i="5"/>
  <c r="T344" i="5"/>
  <c r="S344" i="5"/>
  <c r="R344" i="5"/>
  <c r="Q344" i="5"/>
  <c r="P344" i="5"/>
  <c r="O344" i="5"/>
  <c r="N344" i="5"/>
  <c r="M344" i="5"/>
  <c r="L344" i="5"/>
  <c r="K344" i="5"/>
  <c r="J344" i="5"/>
  <c r="I344" i="5"/>
  <c r="H344" i="5"/>
  <c r="G344" i="5"/>
  <c r="F344" i="5"/>
  <c r="E344" i="5"/>
  <c r="AB343" i="5"/>
  <c r="AA343" i="5"/>
  <c r="Z343" i="5"/>
  <c r="Y343" i="5"/>
  <c r="X343" i="5"/>
  <c r="W343" i="5"/>
  <c r="V343" i="5"/>
  <c r="U343" i="5"/>
  <c r="T343" i="5"/>
  <c r="S343" i="5"/>
  <c r="R343" i="5"/>
  <c r="Q343" i="5"/>
  <c r="P343" i="5"/>
  <c r="O343" i="5"/>
  <c r="N343" i="5"/>
  <c r="M343" i="5"/>
  <c r="L343" i="5"/>
  <c r="K343" i="5"/>
  <c r="J343" i="5"/>
  <c r="I343" i="5"/>
  <c r="H343" i="5"/>
  <c r="G343" i="5"/>
  <c r="F343" i="5"/>
  <c r="E343" i="5"/>
  <c r="AB342" i="5"/>
  <c r="AA342" i="5"/>
  <c r="Z342" i="5"/>
  <c r="Y342" i="5"/>
  <c r="X342" i="5"/>
  <c r="W342" i="5"/>
  <c r="V342" i="5"/>
  <c r="U342" i="5"/>
  <c r="T342" i="5"/>
  <c r="S342" i="5"/>
  <c r="R342" i="5"/>
  <c r="Q342" i="5"/>
  <c r="P342" i="5"/>
  <c r="O342" i="5"/>
  <c r="N342" i="5"/>
  <c r="M342" i="5"/>
  <c r="L342" i="5"/>
  <c r="K342" i="5"/>
  <c r="J342" i="5"/>
  <c r="I342" i="5"/>
  <c r="H342" i="5"/>
  <c r="G342" i="5"/>
  <c r="F342" i="5"/>
  <c r="E342" i="5"/>
  <c r="AB341" i="5"/>
  <c r="AA341" i="5"/>
  <c r="Z341" i="5"/>
  <c r="Y341" i="5"/>
  <c r="X341" i="5"/>
  <c r="W341" i="5"/>
  <c r="V341" i="5"/>
  <c r="U341" i="5"/>
  <c r="T341" i="5"/>
  <c r="S341" i="5"/>
  <c r="R341" i="5"/>
  <c r="Q341" i="5"/>
  <c r="P341" i="5"/>
  <c r="O341" i="5"/>
  <c r="N341" i="5"/>
  <c r="M341" i="5"/>
  <c r="L341" i="5"/>
  <c r="K341" i="5"/>
  <c r="J341" i="5"/>
  <c r="I341" i="5"/>
  <c r="H341" i="5"/>
  <c r="G341" i="5"/>
  <c r="F341" i="5"/>
  <c r="E341" i="5"/>
  <c r="AB340" i="5"/>
  <c r="AA340" i="5"/>
  <c r="Z340" i="5"/>
  <c r="Y340" i="5"/>
  <c r="X340" i="5"/>
  <c r="W340" i="5"/>
  <c r="V340" i="5"/>
  <c r="U340" i="5"/>
  <c r="T340" i="5"/>
  <c r="S340" i="5"/>
  <c r="R340" i="5"/>
  <c r="Q340" i="5"/>
  <c r="P340" i="5"/>
  <c r="O340" i="5"/>
  <c r="N340" i="5"/>
  <c r="M340" i="5"/>
  <c r="L340" i="5"/>
  <c r="K340" i="5"/>
  <c r="J340" i="5"/>
  <c r="I340" i="5"/>
  <c r="H340" i="5"/>
  <c r="G340" i="5"/>
  <c r="F340" i="5"/>
  <c r="E340" i="5"/>
  <c r="AB339" i="5"/>
  <c r="AA339" i="5"/>
  <c r="Z339" i="5"/>
  <c r="Y339" i="5"/>
  <c r="X339" i="5"/>
  <c r="W339" i="5"/>
  <c r="V339" i="5"/>
  <c r="U339" i="5"/>
  <c r="T339" i="5"/>
  <c r="S339" i="5"/>
  <c r="R339" i="5"/>
  <c r="Q339" i="5"/>
  <c r="P339" i="5"/>
  <c r="O339" i="5"/>
  <c r="N339" i="5"/>
  <c r="M339" i="5"/>
  <c r="L339" i="5"/>
  <c r="K339" i="5"/>
  <c r="J339" i="5"/>
  <c r="I339" i="5"/>
  <c r="H339" i="5"/>
  <c r="G339" i="5"/>
  <c r="F339" i="5"/>
  <c r="E339" i="5"/>
  <c r="AB338" i="5"/>
  <c r="AA338" i="5"/>
  <c r="Z338" i="5"/>
  <c r="Y338" i="5"/>
  <c r="X338" i="5"/>
  <c r="W338" i="5"/>
  <c r="V338" i="5"/>
  <c r="U338" i="5"/>
  <c r="T338" i="5"/>
  <c r="S338" i="5"/>
  <c r="R338" i="5"/>
  <c r="Q338" i="5"/>
  <c r="P338" i="5"/>
  <c r="O338" i="5"/>
  <c r="N338" i="5"/>
  <c r="M338" i="5"/>
  <c r="L338" i="5"/>
  <c r="K338" i="5"/>
  <c r="J338" i="5"/>
  <c r="I338" i="5"/>
  <c r="H338" i="5"/>
  <c r="G338" i="5"/>
  <c r="F338" i="5"/>
  <c r="E338" i="5"/>
  <c r="AB337" i="5"/>
  <c r="AA337" i="5"/>
  <c r="Z337" i="5"/>
  <c r="Y337" i="5"/>
  <c r="X337" i="5"/>
  <c r="W337" i="5"/>
  <c r="V337" i="5"/>
  <c r="U337" i="5"/>
  <c r="T337" i="5"/>
  <c r="S337" i="5"/>
  <c r="R337" i="5"/>
  <c r="Q337" i="5"/>
  <c r="P337" i="5"/>
  <c r="O337" i="5"/>
  <c r="N337" i="5"/>
  <c r="M337" i="5"/>
  <c r="L337" i="5"/>
  <c r="K337" i="5"/>
  <c r="J337" i="5"/>
  <c r="I337" i="5"/>
  <c r="H337" i="5"/>
  <c r="G337" i="5"/>
  <c r="F337" i="5"/>
  <c r="E337" i="5"/>
  <c r="AB336" i="5"/>
  <c r="AA336" i="5"/>
  <c r="Z336" i="5"/>
  <c r="Y336" i="5"/>
  <c r="X336" i="5"/>
  <c r="W336" i="5"/>
  <c r="V336" i="5"/>
  <c r="U336" i="5"/>
  <c r="T336" i="5"/>
  <c r="S336" i="5"/>
  <c r="R336" i="5"/>
  <c r="Q336" i="5"/>
  <c r="P336" i="5"/>
  <c r="O336" i="5"/>
  <c r="N336" i="5"/>
  <c r="M336" i="5"/>
  <c r="L336" i="5"/>
  <c r="K336" i="5"/>
  <c r="J336" i="5"/>
  <c r="I336" i="5"/>
  <c r="H336" i="5"/>
  <c r="G336" i="5"/>
  <c r="F336" i="5"/>
  <c r="E336" i="5"/>
  <c r="AB335" i="5"/>
  <c r="AA335" i="5"/>
  <c r="Z335" i="5"/>
  <c r="Y335" i="5"/>
  <c r="X335" i="5"/>
  <c r="W335" i="5"/>
  <c r="V335" i="5"/>
  <c r="U335" i="5"/>
  <c r="T335" i="5"/>
  <c r="S335" i="5"/>
  <c r="R335" i="5"/>
  <c r="Q335" i="5"/>
  <c r="P335" i="5"/>
  <c r="O335" i="5"/>
  <c r="N335" i="5"/>
  <c r="M335" i="5"/>
  <c r="L335" i="5"/>
  <c r="K335" i="5"/>
  <c r="J335" i="5"/>
  <c r="I335" i="5"/>
  <c r="H335" i="5"/>
  <c r="G335" i="5"/>
  <c r="F335" i="5"/>
  <c r="E335" i="5"/>
  <c r="AB334" i="5"/>
  <c r="AA334" i="5"/>
  <c r="Z334" i="5"/>
  <c r="Y334" i="5"/>
  <c r="X334" i="5"/>
  <c r="W334" i="5"/>
  <c r="V334" i="5"/>
  <c r="U334" i="5"/>
  <c r="T334" i="5"/>
  <c r="S334" i="5"/>
  <c r="R334" i="5"/>
  <c r="Q334" i="5"/>
  <c r="P334" i="5"/>
  <c r="O334" i="5"/>
  <c r="N334" i="5"/>
  <c r="M334" i="5"/>
  <c r="L334" i="5"/>
  <c r="K334" i="5"/>
  <c r="J334" i="5"/>
  <c r="I334" i="5"/>
  <c r="H334" i="5"/>
  <c r="G334" i="5"/>
  <c r="F334" i="5"/>
  <c r="E334" i="5"/>
  <c r="AB333" i="5"/>
  <c r="AA333" i="5"/>
  <c r="Z333" i="5"/>
  <c r="Y333" i="5"/>
  <c r="X333" i="5"/>
  <c r="W333" i="5"/>
  <c r="V333" i="5"/>
  <c r="U333" i="5"/>
  <c r="T333" i="5"/>
  <c r="S333" i="5"/>
  <c r="R333" i="5"/>
  <c r="Q333" i="5"/>
  <c r="P333" i="5"/>
  <c r="O333" i="5"/>
  <c r="N333" i="5"/>
  <c r="M333" i="5"/>
  <c r="L333" i="5"/>
  <c r="K333" i="5"/>
  <c r="J333" i="5"/>
  <c r="I333" i="5"/>
  <c r="H333" i="5"/>
  <c r="G333" i="5"/>
  <c r="F333" i="5"/>
  <c r="E333" i="5"/>
  <c r="AB332" i="5"/>
  <c r="AA332" i="5"/>
  <c r="Z332" i="5"/>
  <c r="Y332" i="5"/>
  <c r="X332" i="5"/>
  <c r="W332" i="5"/>
  <c r="V332" i="5"/>
  <c r="U332" i="5"/>
  <c r="T332" i="5"/>
  <c r="S332" i="5"/>
  <c r="R332" i="5"/>
  <c r="Q332" i="5"/>
  <c r="P332" i="5"/>
  <c r="O332" i="5"/>
  <c r="N332" i="5"/>
  <c r="M332" i="5"/>
  <c r="L332" i="5"/>
  <c r="K332" i="5"/>
  <c r="J332" i="5"/>
  <c r="I332" i="5"/>
  <c r="H332" i="5"/>
  <c r="G332" i="5"/>
  <c r="F332" i="5"/>
  <c r="E332" i="5"/>
  <c r="AB327" i="5"/>
  <c r="AA327" i="5"/>
  <c r="Z327" i="5"/>
  <c r="Y327" i="5"/>
  <c r="X327" i="5"/>
  <c r="W327" i="5"/>
  <c r="V327" i="5"/>
  <c r="U327" i="5"/>
  <c r="T327" i="5"/>
  <c r="S327" i="5"/>
  <c r="R327" i="5"/>
  <c r="Q327" i="5"/>
  <c r="P327" i="5"/>
  <c r="O327" i="5"/>
  <c r="N327" i="5"/>
  <c r="M327" i="5"/>
  <c r="L327" i="5"/>
  <c r="K327" i="5"/>
  <c r="J327" i="5"/>
  <c r="I327" i="5"/>
  <c r="H327" i="5"/>
  <c r="G327" i="5"/>
  <c r="F327" i="5"/>
  <c r="E327" i="5"/>
  <c r="AB326" i="5"/>
  <c r="AA326" i="5"/>
  <c r="Z326" i="5"/>
  <c r="Y326" i="5"/>
  <c r="X326" i="5"/>
  <c r="W326" i="5"/>
  <c r="V326" i="5"/>
  <c r="U326" i="5"/>
  <c r="T326" i="5"/>
  <c r="S326" i="5"/>
  <c r="R326" i="5"/>
  <c r="Q326" i="5"/>
  <c r="P326" i="5"/>
  <c r="O326" i="5"/>
  <c r="N326" i="5"/>
  <c r="M326" i="5"/>
  <c r="L326" i="5"/>
  <c r="K326" i="5"/>
  <c r="J326" i="5"/>
  <c r="I326" i="5"/>
  <c r="H326" i="5"/>
  <c r="G326" i="5"/>
  <c r="F326" i="5"/>
  <c r="E326" i="5"/>
  <c r="AB325" i="5"/>
  <c r="AA325" i="5"/>
  <c r="Z325" i="5"/>
  <c r="Y325" i="5"/>
  <c r="X325" i="5"/>
  <c r="W325" i="5"/>
  <c r="V325" i="5"/>
  <c r="U325" i="5"/>
  <c r="T325" i="5"/>
  <c r="S325" i="5"/>
  <c r="R325" i="5"/>
  <c r="Q325" i="5"/>
  <c r="P325" i="5"/>
  <c r="O325" i="5"/>
  <c r="N325" i="5"/>
  <c r="M325" i="5"/>
  <c r="L325" i="5"/>
  <c r="K325" i="5"/>
  <c r="J325" i="5"/>
  <c r="I325" i="5"/>
  <c r="H325" i="5"/>
  <c r="G325" i="5"/>
  <c r="F325" i="5"/>
  <c r="E325" i="5"/>
  <c r="AB324" i="5"/>
  <c r="AA324" i="5"/>
  <c r="Z324" i="5"/>
  <c r="Y324" i="5"/>
  <c r="X324" i="5"/>
  <c r="W324" i="5"/>
  <c r="V324" i="5"/>
  <c r="U324" i="5"/>
  <c r="T324" i="5"/>
  <c r="S324" i="5"/>
  <c r="R324" i="5"/>
  <c r="Q324" i="5"/>
  <c r="P324" i="5"/>
  <c r="O324" i="5"/>
  <c r="N324" i="5"/>
  <c r="M324" i="5"/>
  <c r="L324" i="5"/>
  <c r="K324" i="5"/>
  <c r="J324" i="5"/>
  <c r="I324" i="5"/>
  <c r="H324" i="5"/>
  <c r="G324" i="5"/>
  <c r="F324" i="5"/>
  <c r="E324" i="5"/>
  <c r="AB323" i="5"/>
  <c r="AA323" i="5"/>
  <c r="Z323" i="5"/>
  <c r="Y323" i="5"/>
  <c r="X323" i="5"/>
  <c r="W323" i="5"/>
  <c r="V323" i="5"/>
  <c r="U323" i="5"/>
  <c r="T323" i="5"/>
  <c r="S323" i="5"/>
  <c r="R323" i="5"/>
  <c r="Q323" i="5"/>
  <c r="P323" i="5"/>
  <c r="O323" i="5"/>
  <c r="N323" i="5"/>
  <c r="M323" i="5"/>
  <c r="L323" i="5"/>
  <c r="K323" i="5"/>
  <c r="J323" i="5"/>
  <c r="I323" i="5"/>
  <c r="H323" i="5"/>
  <c r="G323" i="5"/>
  <c r="F323" i="5"/>
  <c r="E323" i="5"/>
  <c r="AB322" i="5"/>
  <c r="AA322" i="5"/>
  <c r="Z322" i="5"/>
  <c r="Y322" i="5"/>
  <c r="X322" i="5"/>
  <c r="W322" i="5"/>
  <c r="V322" i="5"/>
  <c r="U322" i="5"/>
  <c r="T322" i="5"/>
  <c r="S322" i="5"/>
  <c r="R322" i="5"/>
  <c r="Q322" i="5"/>
  <c r="P322" i="5"/>
  <c r="O322" i="5"/>
  <c r="N322" i="5"/>
  <c r="M322" i="5"/>
  <c r="L322" i="5"/>
  <c r="K322" i="5"/>
  <c r="J322" i="5"/>
  <c r="I322" i="5"/>
  <c r="H322" i="5"/>
  <c r="G322" i="5"/>
  <c r="F322" i="5"/>
  <c r="E322" i="5"/>
  <c r="AB321" i="5"/>
  <c r="AA321" i="5"/>
  <c r="Z321" i="5"/>
  <c r="Y321" i="5"/>
  <c r="X321" i="5"/>
  <c r="W321" i="5"/>
  <c r="V321" i="5"/>
  <c r="U321" i="5"/>
  <c r="T321" i="5"/>
  <c r="S321" i="5"/>
  <c r="R321" i="5"/>
  <c r="Q321" i="5"/>
  <c r="P321" i="5"/>
  <c r="O321" i="5"/>
  <c r="N321" i="5"/>
  <c r="M321" i="5"/>
  <c r="L321" i="5"/>
  <c r="K321" i="5"/>
  <c r="J321" i="5"/>
  <c r="I321" i="5"/>
  <c r="H321" i="5"/>
  <c r="G321" i="5"/>
  <c r="F321" i="5"/>
  <c r="E321" i="5"/>
  <c r="AB320" i="5"/>
  <c r="AA320" i="5"/>
  <c r="Z320" i="5"/>
  <c r="Y320" i="5"/>
  <c r="X320" i="5"/>
  <c r="W320" i="5"/>
  <c r="V320" i="5"/>
  <c r="U320" i="5"/>
  <c r="T320" i="5"/>
  <c r="S320" i="5"/>
  <c r="R320" i="5"/>
  <c r="Q320" i="5"/>
  <c r="P320" i="5"/>
  <c r="O320" i="5"/>
  <c r="N320" i="5"/>
  <c r="M320" i="5"/>
  <c r="L320" i="5"/>
  <c r="K320" i="5"/>
  <c r="J320" i="5"/>
  <c r="I320" i="5"/>
  <c r="H320" i="5"/>
  <c r="G320" i="5"/>
  <c r="F320" i="5"/>
  <c r="E320" i="5"/>
  <c r="AB319" i="5"/>
  <c r="AA319" i="5"/>
  <c r="Z319" i="5"/>
  <c r="Y319" i="5"/>
  <c r="X319" i="5"/>
  <c r="W319" i="5"/>
  <c r="V319" i="5"/>
  <c r="U319" i="5"/>
  <c r="T319" i="5"/>
  <c r="S319" i="5"/>
  <c r="R319" i="5"/>
  <c r="Q319" i="5"/>
  <c r="P319" i="5"/>
  <c r="O319" i="5"/>
  <c r="N319" i="5"/>
  <c r="M319" i="5"/>
  <c r="L319" i="5"/>
  <c r="K319" i="5"/>
  <c r="J319" i="5"/>
  <c r="I319" i="5"/>
  <c r="H319" i="5"/>
  <c r="G319" i="5"/>
  <c r="F319" i="5"/>
  <c r="E319" i="5"/>
  <c r="AB318" i="5"/>
  <c r="AA318" i="5"/>
  <c r="Z318" i="5"/>
  <c r="Y318" i="5"/>
  <c r="X318" i="5"/>
  <c r="W318" i="5"/>
  <c r="V318" i="5"/>
  <c r="U318" i="5"/>
  <c r="T318" i="5"/>
  <c r="S318" i="5"/>
  <c r="R318" i="5"/>
  <c r="Q318" i="5"/>
  <c r="P318" i="5"/>
  <c r="O318" i="5"/>
  <c r="N318" i="5"/>
  <c r="M318" i="5"/>
  <c r="L318" i="5"/>
  <c r="K318" i="5"/>
  <c r="J318" i="5"/>
  <c r="I318" i="5"/>
  <c r="H318" i="5"/>
  <c r="G318" i="5"/>
  <c r="F318" i="5"/>
  <c r="E318" i="5"/>
  <c r="AB317" i="5"/>
  <c r="AA317" i="5"/>
  <c r="Z317" i="5"/>
  <c r="Y317" i="5"/>
  <c r="X317" i="5"/>
  <c r="W317" i="5"/>
  <c r="V317" i="5"/>
  <c r="U317" i="5"/>
  <c r="T317" i="5"/>
  <c r="S317" i="5"/>
  <c r="R317" i="5"/>
  <c r="Q317" i="5"/>
  <c r="P317" i="5"/>
  <c r="O317" i="5"/>
  <c r="N317" i="5"/>
  <c r="M317" i="5"/>
  <c r="L317" i="5"/>
  <c r="K317" i="5"/>
  <c r="J317" i="5"/>
  <c r="I317" i="5"/>
  <c r="H317" i="5"/>
  <c r="G317" i="5"/>
  <c r="F317" i="5"/>
  <c r="E317" i="5"/>
  <c r="AB316" i="5"/>
  <c r="AA316" i="5"/>
  <c r="Z316" i="5"/>
  <c r="Y316" i="5"/>
  <c r="X316" i="5"/>
  <c r="W316" i="5"/>
  <c r="V316" i="5"/>
  <c r="U316" i="5"/>
  <c r="T316" i="5"/>
  <c r="S316" i="5"/>
  <c r="R316" i="5"/>
  <c r="Q316" i="5"/>
  <c r="P316" i="5"/>
  <c r="O316" i="5"/>
  <c r="N316" i="5"/>
  <c r="M316" i="5"/>
  <c r="L316" i="5"/>
  <c r="K316" i="5"/>
  <c r="J316" i="5"/>
  <c r="I316" i="5"/>
  <c r="H316" i="5"/>
  <c r="G316" i="5"/>
  <c r="F316" i="5"/>
  <c r="E316" i="5"/>
  <c r="AB315" i="5"/>
  <c r="AA315" i="5"/>
  <c r="Z315" i="5"/>
  <c r="Y315" i="5"/>
  <c r="X315" i="5"/>
  <c r="W315" i="5"/>
  <c r="V315" i="5"/>
  <c r="U315" i="5"/>
  <c r="T315" i="5"/>
  <c r="S315" i="5"/>
  <c r="R315" i="5"/>
  <c r="Q315" i="5"/>
  <c r="P315" i="5"/>
  <c r="O315" i="5"/>
  <c r="N315" i="5"/>
  <c r="M315" i="5"/>
  <c r="L315" i="5"/>
  <c r="K315" i="5"/>
  <c r="J315" i="5"/>
  <c r="I315" i="5"/>
  <c r="H315" i="5"/>
  <c r="G315" i="5"/>
  <c r="F315" i="5"/>
  <c r="E315" i="5"/>
  <c r="AB314" i="5"/>
  <c r="AA314" i="5"/>
  <c r="Z314" i="5"/>
  <c r="Y314" i="5"/>
  <c r="X314" i="5"/>
  <c r="W314" i="5"/>
  <c r="V314" i="5"/>
  <c r="U314" i="5"/>
  <c r="T314" i="5"/>
  <c r="S314" i="5"/>
  <c r="R314" i="5"/>
  <c r="Q314" i="5"/>
  <c r="P314" i="5"/>
  <c r="O314" i="5"/>
  <c r="N314" i="5"/>
  <c r="M314" i="5"/>
  <c r="L314" i="5"/>
  <c r="K314" i="5"/>
  <c r="J314" i="5"/>
  <c r="I314" i="5"/>
  <c r="H314" i="5"/>
  <c r="G314" i="5"/>
  <c r="F314" i="5"/>
  <c r="E314" i="5"/>
  <c r="AB313" i="5"/>
  <c r="AA313" i="5"/>
  <c r="Z313" i="5"/>
  <c r="Y313" i="5"/>
  <c r="X313" i="5"/>
  <c r="W313" i="5"/>
  <c r="V313" i="5"/>
  <c r="U313" i="5"/>
  <c r="T313" i="5"/>
  <c r="S313" i="5"/>
  <c r="R313" i="5"/>
  <c r="Q313" i="5"/>
  <c r="P313" i="5"/>
  <c r="O313" i="5"/>
  <c r="N313" i="5"/>
  <c r="M313" i="5"/>
  <c r="L313" i="5"/>
  <c r="K313" i="5"/>
  <c r="J313" i="5"/>
  <c r="I313" i="5"/>
  <c r="H313" i="5"/>
  <c r="G313" i="5"/>
  <c r="F313" i="5"/>
  <c r="E313" i="5"/>
  <c r="AB312" i="5"/>
  <c r="AA312" i="5"/>
  <c r="Z312" i="5"/>
  <c r="Y312" i="5"/>
  <c r="X312" i="5"/>
  <c r="W312" i="5"/>
  <c r="V312" i="5"/>
  <c r="U312" i="5"/>
  <c r="T312" i="5"/>
  <c r="S312" i="5"/>
  <c r="R312" i="5"/>
  <c r="Q312" i="5"/>
  <c r="P312" i="5"/>
  <c r="O312" i="5"/>
  <c r="N312" i="5"/>
  <c r="M312" i="5"/>
  <c r="L312" i="5"/>
  <c r="K312" i="5"/>
  <c r="J312" i="5"/>
  <c r="I312" i="5"/>
  <c r="H312" i="5"/>
  <c r="G312" i="5"/>
  <c r="F312" i="5"/>
  <c r="E312" i="5"/>
  <c r="AB306" i="5"/>
  <c r="AA306" i="5"/>
  <c r="Z306" i="5"/>
  <c r="Y306" i="5"/>
  <c r="X306" i="5"/>
  <c r="W306" i="5"/>
  <c r="V306" i="5"/>
  <c r="U306" i="5"/>
  <c r="T306" i="5"/>
  <c r="S306" i="5"/>
  <c r="R306" i="5"/>
  <c r="Q306" i="5"/>
  <c r="P306" i="5"/>
  <c r="O306" i="5"/>
  <c r="N306" i="5"/>
  <c r="M306" i="5"/>
  <c r="L306" i="5"/>
  <c r="K306" i="5"/>
  <c r="J306" i="5"/>
  <c r="I306" i="5"/>
  <c r="H306" i="5"/>
  <c r="G306" i="5"/>
  <c r="F306" i="5"/>
  <c r="E306" i="5"/>
  <c r="AB305" i="5"/>
  <c r="AA305" i="5"/>
  <c r="Z305" i="5"/>
  <c r="Y305" i="5"/>
  <c r="X305" i="5"/>
  <c r="W305" i="5"/>
  <c r="V305" i="5"/>
  <c r="U305" i="5"/>
  <c r="T305" i="5"/>
  <c r="S305" i="5"/>
  <c r="R305" i="5"/>
  <c r="Q305" i="5"/>
  <c r="P305" i="5"/>
  <c r="O305" i="5"/>
  <c r="N305" i="5"/>
  <c r="M305" i="5"/>
  <c r="L305" i="5"/>
  <c r="K305" i="5"/>
  <c r="J305" i="5"/>
  <c r="I305" i="5"/>
  <c r="H305" i="5"/>
  <c r="G305" i="5"/>
  <c r="F305" i="5"/>
  <c r="E305" i="5"/>
  <c r="AB304" i="5"/>
  <c r="AA304" i="5"/>
  <c r="Z304" i="5"/>
  <c r="Y304" i="5"/>
  <c r="X304" i="5"/>
  <c r="W304" i="5"/>
  <c r="V304" i="5"/>
  <c r="U304" i="5"/>
  <c r="T304" i="5"/>
  <c r="S304" i="5"/>
  <c r="R304" i="5"/>
  <c r="Q304" i="5"/>
  <c r="P304" i="5"/>
  <c r="O304" i="5"/>
  <c r="N304" i="5"/>
  <c r="M304" i="5"/>
  <c r="L304" i="5"/>
  <c r="K304" i="5"/>
  <c r="J304" i="5"/>
  <c r="I304" i="5"/>
  <c r="H304" i="5"/>
  <c r="G304" i="5"/>
  <c r="F304" i="5"/>
  <c r="E304" i="5"/>
  <c r="AB303" i="5"/>
  <c r="AA303" i="5"/>
  <c r="Z303" i="5"/>
  <c r="Y303" i="5"/>
  <c r="X303" i="5"/>
  <c r="W303" i="5"/>
  <c r="V303" i="5"/>
  <c r="U303" i="5"/>
  <c r="T303" i="5"/>
  <c r="S303" i="5"/>
  <c r="R303" i="5"/>
  <c r="Q303" i="5"/>
  <c r="P303" i="5"/>
  <c r="O303" i="5"/>
  <c r="N303" i="5"/>
  <c r="M303" i="5"/>
  <c r="L303" i="5"/>
  <c r="K303" i="5"/>
  <c r="J303" i="5"/>
  <c r="I303" i="5"/>
  <c r="H303" i="5"/>
  <c r="G303" i="5"/>
  <c r="F303" i="5"/>
  <c r="E303" i="5"/>
  <c r="AB302" i="5"/>
  <c r="AA302" i="5"/>
  <c r="Z302" i="5"/>
  <c r="Y302" i="5"/>
  <c r="X302" i="5"/>
  <c r="W302" i="5"/>
  <c r="V302" i="5"/>
  <c r="U302" i="5"/>
  <c r="T302" i="5"/>
  <c r="S302" i="5"/>
  <c r="R302" i="5"/>
  <c r="Q302" i="5"/>
  <c r="P302" i="5"/>
  <c r="O302" i="5"/>
  <c r="N302" i="5"/>
  <c r="M302" i="5"/>
  <c r="L302" i="5"/>
  <c r="K302" i="5"/>
  <c r="J302" i="5"/>
  <c r="I302" i="5"/>
  <c r="H302" i="5"/>
  <c r="G302" i="5"/>
  <c r="F302" i="5"/>
  <c r="E302" i="5"/>
  <c r="AB301" i="5"/>
  <c r="AA301" i="5"/>
  <c r="Z301" i="5"/>
  <c r="Y301" i="5"/>
  <c r="X301" i="5"/>
  <c r="W301" i="5"/>
  <c r="V301" i="5"/>
  <c r="U301" i="5"/>
  <c r="T301" i="5"/>
  <c r="S301" i="5"/>
  <c r="R301" i="5"/>
  <c r="Q301" i="5"/>
  <c r="P301" i="5"/>
  <c r="O301" i="5"/>
  <c r="N301" i="5"/>
  <c r="M301" i="5"/>
  <c r="L301" i="5"/>
  <c r="K301" i="5"/>
  <c r="J301" i="5"/>
  <c r="I301" i="5"/>
  <c r="H301" i="5"/>
  <c r="G301" i="5"/>
  <c r="F301" i="5"/>
  <c r="E301" i="5"/>
  <c r="AB300" i="5"/>
  <c r="AA300" i="5"/>
  <c r="Z300" i="5"/>
  <c r="Y300" i="5"/>
  <c r="X300" i="5"/>
  <c r="W300" i="5"/>
  <c r="V300" i="5"/>
  <c r="U300" i="5"/>
  <c r="T300" i="5"/>
  <c r="S300" i="5"/>
  <c r="R300" i="5"/>
  <c r="Q300" i="5"/>
  <c r="P300" i="5"/>
  <c r="O300" i="5"/>
  <c r="N300" i="5"/>
  <c r="M300" i="5"/>
  <c r="L300" i="5"/>
  <c r="K300" i="5"/>
  <c r="J300" i="5"/>
  <c r="I300" i="5"/>
  <c r="H300" i="5"/>
  <c r="G300" i="5"/>
  <c r="F300" i="5"/>
  <c r="E300" i="5"/>
  <c r="AB299" i="5"/>
  <c r="AA299" i="5"/>
  <c r="Z299" i="5"/>
  <c r="Y299" i="5"/>
  <c r="X299" i="5"/>
  <c r="W299" i="5"/>
  <c r="V299" i="5"/>
  <c r="U299" i="5"/>
  <c r="T299" i="5"/>
  <c r="S299" i="5"/>
  <c r="R299" i="5"/>
  <c r="Q299" i="5"/>
  <c r="P299" i="5"/>
  <c r="O299" i="5"/>
  <c r="N299" i="5"/>
  <c r="M299" i="5"/>
  <c r="L299" i="5"/>
  <c r="K299" i="5"/>
  <c r="J299" i="5"/>
  <c r="I299" i="5"/>
  <c r="H299" i="5"/>
  <c r="G299" i="5"/>
  <c r="F299" i="5"/>
  <c r="E299" i="5"/>
  <c r="AB298" i="5"/>
  <c r="AA298" i="5"/>
  <c r="Z298" i="5"/>
  <c r="Y298" i="5"/>
  <c r="X298" i="5"/>
  <c r="W298" i="5"/>
  <c r="V298" i="5"/>
  <c r="U298" i="5"/>
  <c r="T298" i="5"/>
  <c r="S298" i="5"/>
  <c r="R298" i="5"/>
  <c r="Q298" i="5"/>
  <c r="P298" i="5"/>
  <c r="O298" i="5"/>
  <c r="N298" i="5"/>
  <c r="M298" i="5"/>
  <c r="L298" i="5"/>
  <c r="K298" i="5"/>
  <c r="J298" i="5"/>
  <c r="I298" i="5"/>
  <c r="H298" i="5"/>
  <c r="G298" i="5"/>
  <c r="F298" i="5"/>
  <c r="E298" i="5"/>
  <c r="AB297" i="5"/>
  <c r="AA297" i="5"/>
  <c r="Z297" i="5"/>
  <c r="Y297" i="5"/>
  <c r="X297" i="5"/>
  <c r="W297" i="5"/>
  <c r="V297" i="5"/>
  <c r="U297" i="5"/>
  <c r="T297" i="5"/>
  <c r="S297" i="5"/>
  <c r="R297" i="5"/>
  <c r="Q297" i="5"/>
  <c r="P297" i="5"/>
  <c r="O297" i="5"/>
  <c r="N297" i="5"/>
  <c r="M297" i="5"/>
  <c r="L297" i="5"/>
  <c r="K297" i="5"/>
  <c r="J297" i="5"/>
  <c r="I297" i="5"/>
  <c r="H297" i="5"/>
  <c r="G297" i="5"/>
  <c r="F297" i="5"/>
  <c r="E297" i="5"/>
  <c r="AB296" i="5"/>
  <c r="AA296" i="5"/>
  <c r="Z296" i="5"/>
  <c r="Y296" i="5"/>
  <c r="X296" i="5"/>
  <c r="W296" i="5"/>
  <c r="V296" i="5"/>
  <c r="U296" i="5"/>
  <c r="T296" i="5"/>
  <c r="S296" i="5"/>
  <c r="R296" i="5"/>
  <c r="Q296" i="5"/>
  <c r="P296" i="5"/>
  <c r="O296" i="5"/>
  <c r="N296" i="5"/>
  <c r="M296" i="5"/>
  <c r="L296" i="5"/>
  <c r="K296" i="5"/>
  <c r="J296" i="5"/>
  <c r="I296" i="5"/>
  <c r="H296" i="5"/>
  <c r="G296" i="5"/>
  <c r="F296" i="5"/>
  <c r="E296" i="5"/>
  <c r="AB295" i="5"/>
  <c r="AA295" i="5"/>
  <c r="Z295" i="5"/>
  <c r="Y295" i="5"/>
  <c r="X295" i="5"/>
  <c r="W295" i="5"/>
  <c r="V295" i="5"/>
  <c r="U295" i="5"/>
  <c r="T295" i="5"/>
  <c r="S295" i="5"/>
  <c r="R295" i="5"/>
  <c r="Q295" i="5"/>
  <c r="P295" i="5"/>
  <c r="O295" i="5"/>
  <c r="N295" i="5"/>
  <c r="M295" i="5"/>
  <c r="L295" i="5"/>
  <c r="K295" i="5"/>
  <c r="J295" i="5"/>
  <c r="I295" i="5"/>
  <c r="H295" i="5"/>
  <c r="G295" i="5"/>
  <c r="F295" i="5"/>
  <c r="E295" i="5"/>
  <c r="AB294" i="5"/>
  <c r="AA294" i="5"/>
  <c r="Z294" i="5"/>
  <c r="Y294" i="5"/>
  <c r="X294" i="5"/>
  <c r="W294" i="5"/>
  <c r="V294" i="5"/>
  <c r="U294" i="5"/>
  <c r="T294" i="5"/>
  <c r="S294" i="5"/>
  <c r="R294" i="5"/>
  <c r="Q294" i="5"/>
  <c r="P294" i="5"/>
  <c r="O294" i="5"/>
  <c r="N294" i="5"/>
  <c r="M294" i="5"/>
  <c r="L294" i="5"/>
  <c r="K294" i="5"/>
  <c r="J294" i="5"/>
  <c r="I294" i="5"/>
  <c r="H294" i="5"/>
  <c r="G294" i="5"/>
  <c r="F294" i="5"/>
  <c r="E294" i="5"/>
  <c r="AB293" i="5"/>
  <c r="AA293" i="5"/>
  <c r="Z293" i="5"/>
  <c r="Y293" i="5"/>
  <c r="X293" i="5"/>
  <c r="W293" i="5"/>
  <c r="V293" i="5"/>
  <c r="U293" i="5"/>
  <c r="T293" i="5"/>
  <c r="S293" i="5"/>
  <c r="R293" i="5"/>
  <c r="Q293" i="5"/>
  <c r="P293" i="5"/>
  <c r="O293" i="5"/>
  <c r="N293" i="5"/>
  <c r="M293" i="5"/>
  <c r="L293" i="5"/>
  <c r="K293" i="5"/>
  <c r="J293" i="5"/>
  <c r="I293" i="5"/>
  <c r="H293" i="5"/>
  <c r="G293" i="5"/>
  <c r="F293" i="5"/>
  <c r="E293" i="5"/>
  <c r="AB292" i="5"/>
  <c r="AA292" i="5"/>
  <c r="Z292" i="5"/>
  <c r="Y292" i="5"/>
  <c r="X292" i="5"/>
  <c r="W292" i="5"/>
  <c r="V292" i="5"/>
  <c r="U292" i="5"/>
  <c r="T292" i="5"/>
  <c r="S292" i="5"/>
  <c r="R292" i="5"/>
  <c r="Q292" i="5"/>
  <c r="P292" i="5"/>
  <c r="O292" i="5"/>
  <c r="N292" i="5"/>
  <c r="M292" i="5"/>
  <c r="L292" i="5"/>
  <c r="K292" i="5"/>
  <c r="J292" i="5"/>
  <c r="I292" i="5"/>
  <c r="H292" i="5"/>
  <c r="G292" i="5"/>
  <c r="F292" i="5"/>
  <c r="E292" i="5"/>
  <c r="AB291" i="5"/>
  <c r="AA291" i="5"/>
  <c r="Z291" i="5"/>
  <c r="Y291" i="5"/>
  <c r="X291" i="5"/>
  <c r="W291" i="5"/>
  <c r="V291" i="5"/>
  <c r="U291" i="5"/>
  <c r="T291" i="5"/>
  <c r="S291" i="5"/>
  <c r="R291" i="5"/>
  <c r="Q291" i="5"/>
  <c r="P291" i="5"/>
  <c r="O291" i="5"/>
  <c r="N291" i="5"/>
  <c r="M291" i="5"/>
  <c r="L291" i="5"/>
  <c r="K291" i="5"/>
  <c r="J291" i="5"/>
  <c r="I291" i="5"/>
  <c r="H291" i="5"/>
  <c r="G291" i="5"/>
  <c r="F291" i="5"/>
  <c r="E291" i="5"/>
  <c r="AB290" i="5"/>
  <c r="AA290" i="5"/>
  <c r="Z290" i="5"/>
  <c r="Y290" i="5"/>
  <c r="X290" i="5"/>
  <c r="W290" i="5"/>
  <c r="V290" i="5"/>
  <c r="U290" i="5"/>
  <c r="T290" i="5"/>
  <c r="S290" i="5"/>
  <c r="R290" i="5"/>
  <c r="Q290" i="5"/>
  <c r="P290" i="5"/>
  <c r="O290" i="5"/>
  <c r="N290" i="5"/>
  <c r="M290" i="5"/>
  <c r="L290" i="5"/>
  <c r="K290" i="5"/>
  <c r="J290" i="5"/>
  <c r="I290" i="5"/>
  <c r="H290" i="5"/>
  <c r="G290" i="5"/>
  <c r="F290" i="5"/>
  <c r="E290" i="5"/>
  <c r="AB289" i="5"/>
  <c r="AA289" i="5"/>
  <c r="Z289" i="5"/>
  <c r="Y289" i="5"/>
  <c r="X289" i="5"/>
  <c r="W289" i="5"/>
  <c r="V289" i="5"/>
  <c r="U289" i="5"/>
  <c r="T289" i="5"/>
  <c r="S289" i="5"/>
  <c r="R289" i="5"/>
  <c r="Q289" i="5"/>
  <c r="P289" i="5"/>
  <c r="O289" i="5"/>
  <c r="N289" i="5"/>
  <c r="M289" i="5"/>
  <c r="L289" i="5"/>
  <c r="K289" i="5"/>
  <c r="J289" i="5"/>
  <c r="I289" i="5"/>
  <c r="H289" i="5"/>
  <c r="G289" i="5"/>
  <c r="F289" i="5"/>
  <c r="E289" i="5"/>
  <c r="AB288" i="5"/>
  <c r="AA288" i="5"/>
  <c r="Z288" i="5"/>
  <c r="Y288" i="5"/>
  <c r="X288" i="5"/>
  <c r="W288" i="5"/>
  <c r="V288" i="5"/>
  <c r="U288" i="5"/>
  <c r="T288" i="5"/>
  <c r="S288" i="5"/>
  <c r="R288" i="5"/>
  <c r="Q288" i="5"/>
  <c r="P288" i="5"/>
  <c r="O288" i="5"/>
  <c r="N288" i="5"/>
  <c r="M288" i="5"/>
  <c r="L288" i="5"/>
  <c r="K288" i="5"/>
  <c r="J288" i="5"/>
  <c r="I288" i="5"/>
  <c r="H288" i="5"/>
  <c r="G288" i="5"/>
  <c r="F288" i="5"/>
  <c r="E288" i="5"/>
  <c r="AB276" i="5"/>
  <c r="AA276" i="5"/>
  <c r="Z276" i="5"/>
  <c r="Y276" i="5"/>
  <c r="X276" i="5"/>
  <c r="W276" i="5"/>
  <c r="V276" i="5"/>
  <c r="U276" i="5"/>
  <c r="T276" i="5"/>
  <c r="S276" i="5"/>
  <c r="R276" i="5"/>
  <c r="Q276" i="5"/>
  <c r="P276" i="5"/>
  <c r="O276" i="5"/>
  <c r="N276" i="5"/>
  <c r="M276" i="5"/>
  <c r="L276" i="5"/>
  <c r="K276" i="5"/>
  <c r="J276" i="5"/>
  <c r="I276" i="5"/>
  <c r="H276" i="5"/>
  <c r="G276" i="5"/>
  <c r="F276" i="5"/>
  <c r="E276" i="5"/>
  <c r="AB275" i="5"/>
  <c r="AA275" i="5"/>
  <c r="Z275" i="5"/>
  <c r="Y275" i="5"/>
  <c r="X275" i="5"/>
  <c r="W275" i="5"/>
  <c r="V275" i="5"/>
  <c r="U275" i="5"/>
  <c r="T275" i="5"/>
  <c r="S275" i="5"/>
  <c r="R275" i="5"/>
  <c r="Q275" i="5"/>
  <c r="P275" i="5"/>
  <c r="O275" i="5"/>
  <c r="N275" i="5"/>
  <c r="M275" i="5"/>
  <c r="L275" i="5"/>
  <c r="K275" i="5"/>
  <c r="J275" i="5"/>
  <c r="I275" i="5"/>
  <c r="H275" i="5"/>
  <c r="G275" i="5"/>
  <c r="F275" i="5"/>
  <c r="E275" i="5"/>
  <c r="AB274" i="5"/>
  <c r="AA274" i="5"/>
  <c r="Z274" i="5"/>
  <c r="Y274" i="5"/>
  <c r="X274" i="5"/>
  <c r="W274" i="5"/>
  <c r="V274" i="5"/>
  <c r="U274" i="5"/>
  <c r="T274" i="5"/>
  <c r="S274" i="5"/>
  <c r="R274" i="5"/>
  <c r="Q274" i="5"/>
  <c r="P274" i="5"/>
  <c r="O274" i="5"/>
  <c r="N274" i="5"/>
  <c r="M274" i="5"/>
  <c r="L274" i="5"/>
  <c r="K274" i="5"/>
  <c r="J274" i="5"/>
  <c r="I274" i="5"/>
  <c r="H274" i="5"/>
  <c r="G274" i="5"/>
  <c r="F274" i="5"/>
  <c r="E274" i="5"/>
  <c r="AB273" i="5"/>
  <c r="AA273" i="5"/>
  <c r="Z273" i="5"/>
  <c r="Y273" i="5"/>
  <c r="X273" i="5"/>
  <c r="W273" i="5"/>
  <c r="V273" i="5"/>
  <c r="U273" i="5"/>
  <c r="T273" i="5"/>
  <c r="S273" i="5"/>
  <c r="R273" i="5"/>
  <c r="Q273" i="5"/>
  <c r="P273" i="5"/>
  <c r="O273" i="5"/>
  <c r="N273" i="5"/>
  <c r="M273" i="5"/>
  <c r="L273" i="5"/>
  <c r="K273" i="5"/>
  <c r="J273" i="5"/>
  <c r="I273" i="5"/>
  <c r="H273" i="5"/>
  <c r="G273" i="5"/>
  <c r="F273" i="5"/>
  <c r="E273" i="5"/>
  <c r="AB272" i="5"/>
  <c r="AA272" i="5"/>
  <c r="Z272" i="5"/>
  <c r="Y272" i="5"/>
  <c r="X272" i="5"/>
  <c r="W272" i="5"/>
  <c r="V272" i="5"/>
  <c r="U272" i="5"/>
  <c r="T272" i="5"/>
  <c r="S272" i="5"/>
  <c r="R272" i="5"/>
  <c r="Q272" i="5"/>
  <c r="P272" i="5"/>
  <c r="O272" i="5"/>
  <c r="N272" i="5"/>
  <c r="M272" i="5"/>
  <c r="L272" i="5"/>
  <c r="K272" i="5"/>
  <c r="J272" i="5"/>
  <c r="I272" i="5"/>
  <c r="H272" i="5"/>
  <c r="G272" i="5"/>
  <c r="F272" i="5"/>
  <c r="E272" i="5"/>
  <c r="AB271" i="5"/>
  <c r="AA271" i="5"/>
  <c r="Z271" i="5"/>
  <c r="Y271" i="5"/>
  <c r="X271" i="5"/>
  <c r="W271" i="5"/>
  <c r="V271" i="5"/>
  <c r="U271" i="5"/>
  <c r="T271" i="5"/>
  <c r="S271" i="5"/>
  <c r="R271" i="5"/>
  <c r="Q271" i="5"/>
  <c r="P271" i="5"/>
  <c r="O271" i="5"/>
  <c r="N271" i="5"/>
  <c r="M271" i="5"/>
  <c r="L271" i="5"/>
  <c r="K271" i="5"/>
  <c r="J271" i="5"/>
  <c r="I271" i="5"/>
  <c r="H271" i="5"/>
  <c r="G271" i="5"/>
  <c r="F271" i="5"/>
  <c r="E271" i="5"/>
  <c r="AB270" i="5"/>
  <c r="AA270" i="5"/>
  <c r="Z270" i="5"/>
  <c r="Y270" i="5"/>
  <c r="X270" i="5"/>
  <c r="W270" i="5"/>
  <c r="V270" i="5"/>
  <c r="U270" i="5"/>
  <c r="T270" i="5"/>
  <c r="S270" i="5"/>
  <c r="R270" i="5"/>
  <c r="Q270" i="5"/>
  <c r="P270" i="5"/>
  <c r="O270" i="5"/>
  <c r="N270" i="5"/>
  <c r="M270" i="5"/>
  <c r="L270" i="5"/>
  <c r="K270" i="5"/>
  <c r="J270" i="5"/>
  <c r="I270" i="5"/>
  <c r="H270" i="5"/>
  <c r="G270" i="5"/>
  <c r="F270" i="5"/>
  <c r="E270" i="5"/>
  <c r="AB269" i="5"/>
  <c r="AA269" i="5"/>
  <c r="Z269" i="5"/>
  <c r="Y269" i="5"/>
  <c r="X269" i="5"/>
  <c r="W269" i="5"/>
  <c r="V269" i="5"/>
  <c r="U269" i="5"/>
  <c r="T269" i="5"/>
  <c r="S269" i="5"/>
  <c r="R269" i="5"/>
  <c r="Q269" i="5"/>
  <c r="P269" i="5"/>
  <c r="O269" i="5"/>
  <c r="N269" i="5"/>
  <c r="M269" i="5"/>
  <c r="L269" i="5"/>
  <c r="K269" i="5"/>
  <c r="J269" i="5"/>
  <c r="I269" i="5"/>
  <c r="H269" i="5"/>
  <c r="G269" i="5"/>
  <c r="F269" i="5"/>
  <c r="E269" i="5"/>
  <c r="AB268" i="5"/>
  <c r="AA268" i="5"/>
  <c r="Z268" i="5"/>
  <c r="Y268" i="5"/>
  <c r="X268" i="5"/>
  <c r="W268" i="5"/>
  <c r="V268" i="5"/>
  <c r="U268" i="5"/>
  <c r="T268" i="5"/>
  <c r="S268" i="5"/>
  <c r="R268" i="5"/>
  <c r="Q268" i="5"/>
  <c r="P268" i="5"/>
  <c r="O268" i="5"/>
  <c r="N268" i="5"/>
  <c r="M268" i="5"/>
  <c r="L268" i="5"/>
  <c r="K268" i="5"/>
  <c r="J268" i="5"/>
  <c r="I268" i="5"/>
  <c r="H268" i="5"/>
  <c r="G268" i="5"/>
  <c r="F268" i="5"/>
  <c r="E268" i="5"/>
  <c r="AB267" i="5"/>
  <c r="AA267" i="5"/>
  <c r="Z267" i="5"/>
  <c r="Y267" i="5"/>
  <c r="X267" i="5"/>
  <c r="W267" i="5"/>
  <c r="V267" i="5"/>
  <c r="U267" i="5"/>
  <c r="T267" i="5"/>
  <c r="S267" i="5"/>
  <c r="R267" i="5"/>
  <c r="Q267" i="5"/>
  <c r="P267" i="5"/>
  <c r="O267" i="5"/>
  <c r="N267" i="5"/>
  <c r="M267" i="5"/>
  <c r="L267" i="5"/>
  <c r="K267" i="5"/>
  <c r="J267" i="5"/>
  <c r="I267" i="5"/>
  <c r="H267" i="5"/>
  <c r="G267" i="5"/>
  <c r="F267" i="5"/>
  <c r="E267" i="5"/>
  <c r="AB266" i="5"/>
  <c r="AA266" i="5"/>
  <c r="Z266" i="5"/>
  <c r="Y266" i="5"/>
  <c r="X266" i="5"/>
  <c r="W266" i="5"/>
  <c r="V266" i="5"/>
  <c r="U266" i="5"/>
  <c r="T266" i="5"/>
  <c r="S266" i="5"/>
  <c r="R266" i="5"/>
  <c r="Q266" i="5"/>
  <c r="P266" i="5"/>
  <c r="O266" i="5"/>
  <c r="N266" i="5"/>
  <c r="M266" i="5"/>
  <c r="L266" i="5"/>
  <c r="K266" i="5"/>
  <c r="J266" i="5"/>
  <c r="I266" i="5"/>
  <c r="H266" i="5"/>
  <c r="G266" i="5"/>
  <c r="F266" i="5"/>
  <c r="E266" i="5"/>
  <c r="AB265" i="5"/>
  <c r="AA265" i="5"/>
  <c r="Z265" i="5"/>
  <c r="Y265" i="5"/>
  <c r="X265" i="5"/>
  <c r="W265" i="5"/>
  <c r="V265" i="5"/>
  <c r="U265" i="5"/>
  <c r="T265" i="5"/>
  <c r="S265" i="5"/>
  <c r="R265" i="5"/>
  <c r="Q265" i="5"/>
  <c r="P265" i="5"/>
  <c r="O265" i="5"/>
  <c r="N265" i="5"/>
  <c r="M265" i="5"/>
  <c r="L265" i="5"/>
  <c r="K265" i="5"/>
  <c r="J265" i="5"/>
  <c r="I265" i="5"/>
  <c r="H265" i="5"/>
  <c r="G265" i="5"/>
  <c r="F265" i="5"/>
  <c r="E265" i="5"/>
  <c r="AB264" i="5"/>
  <c r="AA264" i="5"/>
  <c r="Z264" i="5"/>
  <c r="Y264" i="5"/>
  <c r="X264" i="5"/>
  <c r="W264" i="5"/>
  <c r="V264" i="5"/>
  <c r="U264" i="5"/>
  <c r="T264" i="5"/>
  <c r="S264" i="5"/>
  <c r="R264" i="5"/>
  <c r="Q264" i="5"/>
  <c r="P264" i="5"/>
  <c r="O264" i="5"/>
  <c r="N264" i="5"/>
  <c r="M264" i="5"/>
  <c r="L264" i="5"/>
  <c r="K264" i="5"/>
  <c r="J264" i="5"/>
  <c r="I264" i="5"/>
  <c r="H264" i="5"/>
  <c r="G264" i="5"/>
  <c r="F264" i="5"/>
  <c r="E264" i="5"/>
  <c r="AB263" i="5"/>
  <c r="AA263" i="5"/>
  <c r="Z263" i="5"/>
  <c r="Y263" i="5"/>
  <c r="X263" i="5"/>
  <c r="W263" i="5"/>
  <c r="V263" i="5"/>
  <c r="U263" i="5"/>
  <c r="T263" i="5"/>
  <c r="S263" i="5"/>
  <c r="R263" i="5"/>
  <c r="Q263" i="5"/>
  <c r="P263" i="5"/>
  <c r="O263" i="5"/>
  <c r="N263" i="5"/>
  <c r="M263" i="5"/>
  <c r="L263" i="5"/>
  <c r="K263" i="5"/>
  <c r="J263" i="5"/>
  <c r="I263" i="5"/>
  <c r="H263" i="5"/>
  <c r="G263" i="5"/>
  <c r="F263" i="5"/>
  <c r="E263" i="5"/>
  <c r="AB262" i="5"/>
  <c r="AA262" i="5"/>
  <c r="Z262" i="5"/>
  <c r="Y262" i="5"/>
  <c r="X262" i="5"/>
  <c r="W262" i="5"/>
  <c r="V262" i="5"/>
  <c r="U262" i="5"/>
  <c r="T262" i="5"/>
  <c r="S262" i="5"/>
  <c r="R262" i="5"/>
  <c r="Q262" i="5"/>
  <c r="P262" i="5"/>
  <c r="O262" i="5"/>
  <c r="N262" i="5"/>
  <c r="M262" i="5"/>
  <c r="L262" i="5"/>
  <c r="K262" i="5"/>
  <c r="J262" i="5"/>
  <c r="I262" i="5"/>
  <c r="H262" i="5"/>
  <c r="G262" i="5"/>
  <c r="F262" i="5"/>
  <c r="E262" i="5"/>
  <c r="AB261" i="5"/>
  <c r="AA261" i="5"/>
  <c r="Z261" i="5"/>
  <c r="Y261" i="5"/>
  <c r="X261" i="5"/>
  <c r="W261" i="5"/>
  <c r="V261" i="5"/>
  <c r="U261" i="5"/>
  <c r="T261" i="5"/>
  <c r="S261" i="5"/>
  <c r="R261" i="5"/>
  <c r="Q261" i="5"/>
  <c r="P261" i="5"/>
  <c r="O261" i="5"/>
  <c r="N261" i="5"/>
  <c r="M261" i="5"/>
  <c r="L261" i="5"/>
  <c r="K261" i="5"/>
  <c r="J261" i="5"/>
  <c r="I261" i="5"/>
  <c r="H261" i="5"/>
  <c r="G261" i="5"/>
  <c r="F261" i="5"/>
  <c r="E261" i="5"/>
  <c r="AB260" i="5"/>
  <c r="AA260" i="5"/>
  <c r="Z260" i="5"/>
  <c r="Y260" i="5"/>
  <c r="X260" i="5"/>
  <c r="W260" i="5"/>
  <c r="V260" i="5"/>
  <c r="U260" i="5"/>
  <c r="T260" i="5"/>
  <c r="S260" i="5"/>
  <c r="R260" i="5"/>
  <c r="Q260" i="5"/>
  <c r="P260" i="5"/>
  <c r="O260" i="5"/>
  <c r="N260" i="5"/>
  <c r="M260" i="5"/>
  <c r="L260" i="5"/>
  <c r="K260" i="5"/>
  <c r="J260" i="5"/>
  <c r="I260" i="5"/>
  <c r="H260" i="5"/>
  <c r="G260" i="5"/>
  <c r="F260" i="5"/>
  <c r="E260" i="5"/>
  <c r="AB255" i="5"/>
  <c r="AA255" i="5"/>
  <c r="Z255" i="5"/>
  <c r="Y255" i="5"/>
  <c r="X255" i="5"/>
  <c r="W255" i="5"/>
  <c r="V255" i="5"/>
  <c r="U255" i="5"/>
  <c r="T255" i="5"/>
  <c r="S255" i="5"/>
  <c r="R255" i="5"/>
  <c r="Q255" i="5"/>
  <c r="P255" i="5"/>
  <c r="O255" i="5"/>
  <c r="N255" i="5"/>
  <c r="M255" i="5"/>
  <c r="L255" i="5"/>
  <c r="K255" i="5"/>
  <c r="J255" i="5"/>
  <c r="I255" i="5"/>
  <c r="H255" i="5"/>
  <c r="G255" i="5"/>
  <c r="F255" i="5"/>
  <c r="E255" i="5"/>
  <c r="AB254" i="5"/>
  <c r="AA254" i="5"/>
  <c r="Z254" i="5"/>
  <c r="Y254" i="5"/>
  <c r="X254" i="5"/>
  <c r="W254" i="5"/>
  <c r="V254" i="5"/>
  <c r="U254" i="5"/>
  <c r="T254" i="5"/>
  <c r="S254" i="5"/>
  <c r="R254" i="5"/>
  <c r="Q254" i="5"/>
  <c r="P254" i="5"/>
  <c r="O254" i="5"/>
  <c r="N254" i="5"/>
  <c r="M254" i="5"/>
  <c r="L254" i="5"/>
  <c r="K254" i="5"/>
  <c r="J254" i="5"/>
  <c r="I254" i="5"/>
  <c r="H254" i="5"/>
  <c r="G254" i="5"/>
  <c r="F254" i="5"/>
  <c r="E254" i="5"/>
  <c r="AB253" i="5"/>
  <c r="AA253" i="5"/>
  <c r="Z253" i="5"/>
  <c r="Y253" i="5"/>
  <c r="X253" i="5"/>
  <c r="W253" i="5"/>
  <c r="V253" i="5"/>
  <c r="U253" i="5"/>
  <c r="T253" i="5"/>
  <c r="S253" i="5"/>
  <c r="R253" i="5"/>
  <c r="Q253" i="5"/>
  <c r="P253" i="5"/>
  <c r="O253" i="5"/>
  <c r="N253" i="5"/>
  <c r="M253" i="5"/>
  <c r="L253" i="5"/>
  <c r="K253" i="5"/>
  <c r="J253" i="5"/>
  <c r="I253" i="5"/>
  <c r="H253" i="5"/>
  <c r="G253" i="5"/>
  <c r="F253" i="5"/>
  <c r="E253" i="5"/>
  <c r="AB252" i="5"/>
  <c r="AA252" i="5"/>
  <c r="Z252" i="5"/>
  <c r="Y252" i="5"/>
  <c r="X252" i="5"/>
  <c r="W252" i="5"/>
  <c r="V252" i="5"/>
  <c r="U252" i="5"/>
  <c r="T252" i="5"/>
  <c r="S252" i="5"/>
  <c r="R252" i="5"/>
  <c r="Q252" i="5"/>
  <c r="P252" i="5"/>
  <c r="O252" i="5"/>
  <c r="N252" i="5"/>
  <c r="M252" i="5"/>
  <c r="L252" i="5"/>
  <c r="K252" i="5"/>
  <c r="J252" i="5"/>
  <c r="I252" i="5"/>
  <c r="H252" i="5"/>
  <c r="G252" i="5"/>
  <c r="F252" i="5"/>
  <c r="E252" i="5"/>
  <c r="AB251" i="5"/>
  <c r="AA251" i="5"/>
  <c r="Z251" i="5"/>
  <c r="Y251" i="5"/>
  <c r="X251" i="5"/>
  <c r="W251" i="5"/>
  <c r="V251" i="5"/>
  <c r="U251" i="5"/>
  <c r="T251" i="5"/>
  <c r="S251" i="5"/>
  <c r="R251" i="5"/>
  <c r="Q251" i="5"/>
  <c r="P251" i="5"/>
  <c r="O251" i="5"/>
  <c r="N251" i="5"/>
  <c r="M251" i="5"/>
  <c r="L251" i="5"/>
  <c r="K251" i="5"/>
  <c r="J251" i="5"/>
  <c r="I251" i="5"/>
  <c r="H251" i="5"/>
  <c r="G251" i="5"/>
  <c r="F251" i="5"/>
  <c r="E251" i="5"/>
  <c r="AB250" i="5"/>
  <c r="AA250" i="5"/>
  <c r="Z250" i="5"/>
  <c r="Y250" i="5"/>
  <c r="X250" i="5"/>
  <c r="W250" i="5"/>
  <c r="V250" i="5"/>
  <c r="U250" i="5"/>
  <c r="T250" i="5"/>
  <c r="S250" i="5"/>
  <c r="R250" i="5"/>
  <c r="Q250" i="5"/>
  <c r="P250" i="5"/>
  <c r="O250" i="5"/>
  <c r="N250" i="5"/>
  <c r="M250" i="5"/>
  <c r="L250" i="5"/>
  <c r="K250" i="5"/>
  <c r="J250" i="5"/>
  <c r="I250" i="5"/>
  <c r="H250" i="5"/>
  <c r="G250" i="5"/>
  <c r="F250" i="5"/>
  <c r="E250" i="5"/>
  <c r="AB249" i="5"/>
  <c r="AA249" i="5"/>
  <c r="Z249" i="5"/>
  <c r="Y249" i="5"/>
  <c r="X249" i="5"/>
  <c r="W249" i="5"/>
  <c r="V249" i="5"/>
  <c r="U249" i="5"/>
  <c r="T249" i="5"/>
  <c r="S249" i="5"/>
  <c r="R249" i="5"/>
  <c r="Q249" i="5"/>
  <c r="P249" i="5"/>
  <c r="O249" i="5"/>
  <c r="N249" i="5"/>
  <c r="M249" i="5"/>
  <c r="L249" i="5"/>
  <c r="K249" i="5"/>
  <c r="J249" i="5"/>
  <c r="I249" i="5"/>
  <c r="H249" i="5"/>
  <c r="G249" i="5"/>
  <c r="F249" i="5"/>
  <c r="E249" i="5"/>
  <c r="AB248" i="5"/>
  <c r="AA248" i="5"/>
  <c r="Z248" i="5"/>
  <c r="Y248" i="5"/>
  <c r="X248" i="5"/>
  <c r="W248" i="5"/>
  <c r="V248" i="5"/>
  <c r="U248" i="5"/>
  <c r="T248" i="5"/>
  <c r="S248" i="5"/>
  <c r="R248" i="5"/>
  <c r="Q248" i="5"/>
  <c r="P248" i="5"/>
  <c r="O248" i="5"/>
  <c r="N248" i="5"/>
  <c r="M248" i="5"/>
  <c r="L248" i="5"/>
  <c r="K248" i="5"/>
  <c r="J248" i="5"/>
  <c r="I248" i="5"/>
  <c r="H248" i="5"/>
  <c r="G248" i="5"/>
  <c r="F248" i="5"/>
  <c r="E248" i="5"/>
  <c r="AB247" i="5"/>
  <c r="AA247" i="5"/>
  <c r="Z247" i="5"/>
  <c r="Y247" i="5"/>
  <c r="X247" i="5"/>
  <c r="W247" i="5"/>
  <c r="V247" i="5"/>
  <c r="U247" i="5"/>
  <c r="T247" i="5"/>
  <c r="S247" i="5"/>
  <c r="R247" i="5"/>
  <c r="Q247" i="5"/>
  <c r="P247" i="5"/>
  <c r="O247" i="5"/>
  <c r="N247" i="5"/>
  <c r="M247" i="5"/>
  <c r="L247" i="5"/>
  <c r="K247" i="5"/>
  <c r="J247" i="5"/>
  <c r="I247" i="5"/>
  <c r="H247" i="5"/>
  <c r="G247" i="5"/>
  <c r="F247" i="5"/>
  <c r="E247" i="5"/>
  <c r="AB246" i="5"/>
  <c r="AA246" i="5"/>
  <c r="Z246" i="5"/>
  <c r="Y246" i="5"/>
  <c r="X246" i="5"/>
  <c r="W246" i="5"/>
  <c r="V246" i="5"/>
  <c r="U246" i="5"/>
  <c r="T246" i="5"/>
  <c r="S246" i="5"/>
  <c r="R246" i="5"/>
  <c r="Q246" i="5"/>
  <c r="P246" i="5"/>
  <c r="O246" i="5"/>
  <c r="N246" i="5"/>
  <c r="M246" i="5"/>
  <c r="L246" i="5"/>
  <c r="K246" i="5"/>
  <c r="J246" i="5"/>
  <c r="I246" i="5"/>
  <c r="H246" i="5"/>
  <c r="G246" i="5"/>
  <c r="F246" i="5"/>
  <c r="E246" i="5"/>
  <c r="AB245" i="5"/>
  <c r="AA245" i="5"/>
  <c r="Z245" i="5"/>
  <c r="Y245" i="5"/>
  <c r="X245" i="5"/>
  <c r="W245" i="5"/>
  <c r="V245" i="5"/>
  <c r="U245" i="5"/>
  <c r="T245" i="5"/>
  <c r="S245" i="5"/>
  <c r="R245" i="5"/>
  <c r="Q245" i="5"/>
  <c r="P245" i="5"/>
  <c r="O245" i="5"/>
  <c r="N245" i="5"/>
  <c r="M245" i="5"/>
  <c r="L245" i="5"/>
  <c r="K245" i="5"/>
  <c r="J245" i="5"/>
  <c r="I245" i="5"/>
  <c r="H245" i="5"/>
  <c r="G245" i="5"/>
  <c r="F245" i="5"/>
  <c r="E245" i="5"/>
  <c r="AB244" i="5"/>
  <c r="AA244" i="5"/>
  <c r="Z244" i="5"/>
  <c r="Y244" i="5"/>
  <c r="X244" i="5"/>
  <c r="W244" i="5"/>
  <c r="V244" i="5"/>
  <c r="U244" i="5"/>
  <c r="T244" i="5"/>
  <c r="S244" i="5"/>
  <c r="R244" i="5"/>
  <c r="Q244" i="5"/>
  <c r="P244" i="5"/>
  <c r="O244" i="5"/>
  <c r="N244" i="5"/>
  <c r="M244" i="5"/>
  <c r="L244" i="5"/>
  <c r="K244" i="5"/>
  <c r="J244" i="5"/>
  <c r="I244" i="5"/>
  <c r="H244" i="5"/>
  <c r="G244" i="5"/>
  <c r="F244" i="5"/>
  <c r="E244" i="5"/>
  <c r="AB234" i="5"/>
  <c r="AA234" i="5"/>
  <c r="Z234" i="5"/>
  <c r="Y234" i="5"/>
  <c r="X234" i="5"/>
  <c r="W234" i="5"/>
  <c r="V234" i="5"/>
  <c r="U234" i="5"/>
  <c r="T234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F234" i="5"/>
  <c r="E234" i="5"/>
  <c r="AB233" i="5"/>
  <c r="AA233" i="5"/>
  <c r="Z233" i="5"/>
  <c r="Y233" i="5"/>
  <c r="X233" i="5"/>
  <c r="W233" i="5"/>
  <c r="V233" i="5"/>
  <c r="U233" i="5"/>
  <c r="T233" i="5"/>
  <c r="S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F233" i="5"/>
  <c r="E233" i="5"/>
  <c r="AB232" i="5"/>
  <c r="AA232" i="5"/>
  <c r="Z232" i="5"/>
  <c r="Y232" i="5"/>
  <c r="X232" i="5"/>
  <c r="W232" i="5"/>
  <c r="V232" i="5"/>
  <c r="U232" i="5"/>
  <c r="T232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F232" i="5"/>
  <c r="E232" i="5"/>
  <c r="AB231" i="5"/>
  <c r="AA231" i="5"/>
  <c r="Z231" i="5"/>
  <c r="Y231" i="5"/>
  <c r="X231" i="5"/>
  <c r="W231" i="5"/>
  <c r="V231" i="5"/>
  <c r="U231" i="5"/>
  <c r="T231" i="5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F231" i="5"/>
  <c r="E231" i="5"/>
  <c r="O229" i="5"/>
  <c r="AB206" i="5"/>
  <c r="AA206" i="5"/>
  <c r="Z206" i="5"/>
  <c r="Y206" i="5"/>
  <c r="X206" i="5"/>
  <c r="W206" i="5"/>
  <c r="V206" i="5"/>
  <c r="U206" i="5"/>
  <c r="T206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AB205" i="5"/>
  <c r="AA205" i="5"/>
  <c r="Z205" i="5"/>
  <c r="Y205" i="5"/>
  <c r="X205" i="5"/>
  <c r="W205" i="5"/>
  <c r="V205" i="5"/>
  <c r="U205" i="5"/>
  <c r="T205" i="5"/>
  <c r="S205" i="5"/>
  <c r="R205" i="5"/>
  <c r="Q205" i="5"/>
  <c r="P205" i="5"/>
  <c r="O205" i="5"/>
  <c r="N205" i="5"/>
  <c r="M205" i="5"/>
  <c r="L205" i="5"/>
  <c r="K205" i="5"/>
  <c r="J205" i="5"/>
  <c r="I205" i="5"/>
  <c r="H205" i="5"/>
  <c r="G205" i="5"/>
  <c r="F205" i="5"/>
  <c r="E205" i="5"/>
  <c r="AB204" i="5"/>
  <c r="AA204" i="5"/>
  <c r="Z204" i="5"/>
  <c r="Y204" i="5"/>
  <c r="X204" i="5"/>
  <c r="W204" i="5"/>
  <c r="V204" i="5"/>
  <c r="U204" i="5"/>
  <c r="T204" i="5"/>
  <c r="S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F204" i="5"/>
  <c r="E204" i="5"/>
  <c r="AB203" i="5"/>
  <c r="AA203" i="5"/>
  <c r="Z203" i="5"/>
  <c r="Y203" i="5"/>
  <c r="X203" i="5"/>
  <c r="W203" i="5"/>
  <c r="V203" i="5"/>
  <c r="U203" i="5"/>
  <c r="T203" i="5"/>
  <c r="S203" i="5"/>
  <c r="R203" i="5"/>
  <c r="Q203" i="5"/>
  <c r="P203" i="5"/>
  <c r="O203" i="5"/>
  <c r="N203" i="5"/>
  <c r="M203" i="5"/>
  <c r="L203" i="5"/>
  <c r="K203" i="5"/>
  <c r="J203" i="5"/>
  <c r="I203" i="5"/>
  <c r="H203" i="5"/>
  <c r="G203" i="5"/>
  <c r="F203" i="5"/>
  <c r="E203" i="5"/>
  <c r="AB202" i="5"/>
  <c r="AA202" i="5"/>
  <c r="Z202" i="5"/>
  <c r="Y202" i="5"/>
  <c r="X202" i="5"/>
  <c r="W202" i="5"/>
  <c r="V202" i="5"/>
  <c r="U202" i="5"/>
  <c r="T202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F202" i="5"/>
  <c r="E202" i="5"/>
  <c r="AB201" i="5"/>
  <c r="AA201" i="5"/>
  <c r="Z201" i="5"/>
  <c r="Y201" i="5"/>
  <c r="X201" i="5"/>
  <c r="W201" i="5"/>
  <c r="V201" i="5"/>
  <c r="U201" i="5"/>
  <c r="T201" i="5"/>
  <c r="S201" i="5"/>
  <c r="R201" i="5"/>
  <c r="Q201" i="5"/>
  <c r="P201" i="5"/>
  <c r="O201" i="5"/>
  <c r="N201" i="5"/>
  <c r="M201" i="5"/>
  <c r="L201" i="5"/>
  <c r="K201" i="5"/>
  <c r="J201" i="5"/>
  <c r="I201" i="5"/>
  <c r="H201" i="5"/>
  <c r="G201" i="5"/>
  <c r="F201" i="5"/>
  <c r="E201" i="5"/>
  <c r="AB200" i="5"/>
  <c r="AA200" i="5"/>
  <c r="Z200" i="5"/>
  <c r="Y200" i="5"/>
  <c r="X200" i="5"/>
  <c r="W200" i="5"/>
  <c r="V200" i="5"/>
  <c r="U200" i="5"/>
  <c r="T200" i="5"/>
  <c r="S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F200" i="5"/>
  <c r="E200" i="5"/>
  <c r="AB199" i="5"/>
  <c r="AA199" i="5"/>
  <c r="Z199" i="5"/>
  <c r="Y199" i="5"/>
  <c r="X199" i="5"/>
  <c r="W199" i="5"/>
  <c r="V199" i="5"/>
  <c r="U199" i="5"/>
  <c r="T199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F199" i="5"/>
  <c r="E199" i="5"/>
  <c r="AB198" i="5"/>
  <c r="AA198" i="5"/>
  <c r="Z198" i="5"/>
  <c r="Y198" i="5"/>
  <c r="X198" i="5"/>
  <c r="W198" i="5"/>
  <c r="V198" i="5"/>
  <c r="U198" i="5"/>
  <c r="T198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AB197" i="5"/>
  <c r="AA197" i="5"/>
  <c r="Z197" i="5"/>
  <c r="Y197" i="5"/>
  <c r="X197" i="5"/>
  <c r="W197" i="5"/>
  <c r="V197" i="5"/>
  <c r="U197" i="5"/>
  <c r="T197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F197" i="5"/>
  <c r="E197" i="5"/>
  <c r="AB196" i="5"/>
  <c r="AA196" i="5"/>
  <c r="Z196" i="5"/>
  <c r="Y196" i="5"/>
  <c r="X196" i="5"/>
  <c r="W196" i="5"/>
  <c r="V196" i="5"/>
  <c r="U196" i="5"/>
  <c r="T196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AB195" i="5"/>
  <c r="AA195" i="5"/>
  <c r="Z195" i="5"/>
  <c r="Y195" i="5"/>
  <c r="X195" i="5"/>
  <c r="W195" i="5"/>
  <c r="V195" i="5"/>
  <c r="U195" i="5"/>
  <c r="T195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AB194" i="5"/>
  <c r="AA194" i="5"/>
  <c r="Z194" i="5"/>
  <c r="Y194" i="5"/>
  <c r="X194" i="5"/>
  <c r="W194" i="5"/>
  <c r="V194" i="5"/>
  <c r="U194" i="5"/>
  <c r="T194" i="5"/>
  <c r="S194" i="5"/>
  <c r="R194" i="5"/>
  <c r="Q194" i="5"/>
  <c r="P194" i="5"/>
  <c r="O194" i="5"/>
  <c r="N194" i="5"/>
  <c r="M194" i="5"/>
  <c r="L194" i="5"/>
  <c r="K194" i="5"/>
  <c r="J194" i="5"/>
  <c r="I194" i="5"/>
  <c r="H194" i="5"/>
  <c r="G194" i="5"/>
  <c r="F194" i="5"/>
  <c r="E194" i="5"/>
  <c r="AB193" i="5"/>
  <c r="AA193" i="5"/>
  <c r="Z193" i="5"/>
  <c r="Y193" i="5"/>
  <c r="X193" i="5"/>
  <c r="W193" i="5"/>
  <c r="V193" i="5"/>
  <c r="U193" i="5"/>
  <c r="T193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AB192" i="5"/>
  <c r="AA192" i="5"/>
  <c r="Z192" i="5"/>
  <c r="Y192" i="5"/>
  <c r="X192" i="5"/>
  <c r="W192" i="5"/>
  <c r="V192" i="5"/>
  <c r="U192" i="5"/>
  <c r="T192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F192" i="5"/>
  <c r="E192" i="5"/>
  <c r="AB191" i="5"/>
  <c r="AA191" i="5"/>
  <c r="Z191" i="5"/>
  <c r="Y191" i="5"/>
  <c r="X191" i="5"/>
  <c r="W191" i="5"/>
  <c r="V191" i="5"/>
  <c r="U191" i="5"/>
  <c r="T191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AB190" i="5"/>
  <c r="AA190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AB185" i="5"/>
  <c r="AA185" i="5"/>
  <c r="Z185" i="5"/>
  <c r="Y185" i="5"/>
  <c r="X185" i="5"/>
  <c r="W185" i="5"/>
  <c r="V185" i="5"/>
  <c r="U185" i="5"/>
  <c r="T185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AB184" i="5"/>
  <c r="AA184" i="5"/>
  <c r="Z184" i="5"/>
  <c r="Y184" i="5"/>
  <c r="X184" i="5"/>
  <c r="W184" i="5"/>
  <c r="V184" i="5"/>
  <c r="U184" i="5"/>
  <c r="T184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F184" i="5"/>
  <c r="E184" i="5"/>
  <c r="AB183" i="5"/>
  <c r="AA183" i="5"/>
  <c r="Z183" i="5"/>
  <c r="Y183" i="5"/>
  <c r="X183" i="5"/>
  <c r="W183" i="5"/>
  <c r="V183" i="5"/>
  <c r="U183" i="5"/>
  <c r="T183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AB182" i="5"/>
  <c r="AA182" i="5"/>
  <c r="Z182" i="5"/>
  <c r="Y182" i="5"/>
  <c r="X182" i="5"/>
  <c r="W182" i="5"/>
  <c r="V182" i="5"/>
  <c r="U182" i="5"/>
  <c r="T182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F182" i="5"/>
  <c r="E182" i="5"/>
  <c r="AB181" i="5"/>
  <c r="AA181" i="5"/>
  <c r="Z181" i="5"/>
  <c r="Y181" i="5"/>
  <c r="X181" i="5"/>
  <c r="W181" i="5"/>
  <c r="V181" i="5"/>
  <c r="U181" i="5"/>
  <c r="T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AB180" i="5"/>
  <c r="AA180" i="5"/>
  <c r="Z180" i="5"/>
  <c r="Y180" i="5"/>
  <c r="X180" i="5"/>
  <c r="W180" i="5"/>
  <c r="V180" i="5"/>
  <c r="U180" i="5"/>
  <c r="T180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AB179" i="5"/>
  <c r="AA179" i="5"/>
  <c r="Z179" i="5"/>
  <c r="Y179" i="5"/>
  <c r="X179" i="5"/>
  <c r="W179" i="5"/>
  <c r="V179" i="5"/>
  <c r="U179" i="5"/>
  <c r="T179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AB178" i="5"/>
  <c r="AA178" i="5"/>
  <c r="Z178" i="5"/>
  <c r="Y178" i="5"/>
  <c r="X178" i="5"/>
  <c r="W178" i="5"/>
  <c r="V178" i="5"/>
  <c r="U178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AB177" i="5"/>
  <c r="AA177" i="5"/>
  <c r="Z177" i="5"/>
  <c r="Y177" i="5"/>
  <c r="X177" i="5"/>
  <c r="W177" i="5"/>
  <c r="V177" i="5"/>
  <c r="U177" i="5"/>
  <c r="T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F177" i="5"/>
  <c r="E177" i="5"/>
  <c r="AB176" i="5"/>
  <c r="AA176" i="5"/>
  <c r="Z176" i="5"/>
  <c r="Y176" i="5"/>
  <c r="X176" i="5"/>
  <c r="W176" i="5"/>
  <c r="V176" i="5"/>
  <c r="U176" i="5"/>
  <c r="T176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AB175" i="5"/>
  <c r="AA175" i="5"/>
  <c r="Z175" i="5"/>
  <c r="Y175" i="5"/>
  <c r="X175" i="5"/>
  <c r="W175" i="5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AB174" i="5"/>
  <c r="AA174" i="5"/>
  <c r="Z174" i="5"/>
  <c r="Y174" i="5"/>
  <c r="X174" i="5"/>
  <c r="W174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AB173" i="5"/>
  <c r="AA173" i="5"/>
  <c r="Z173" i="5"/>
  <c r="Y173" i="5"/>
  <c r="X173" i="5"/>
  <c r="W173" i="5"/>
  <c r="V173" i="5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AB172" i="5"/>
  <c r="AA172" i="5"/>
  <c r="Z172" i="5"/>
  <c r="Y172" i="5"/>
  <c r="X172" i="5"/>
  <c r="W172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AB170" i="5"/>
  <c r="AA170" i="5"/>
  <c r="Z170" i="5"/>
  <c r="Y170" i="5"/>
  <c r="X170" i="5"/>
  <c r="W170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AB169" i="5"/>
  <c r="AA169" i="5"/>
  <c r="Z169" i="5"/>
  <c r="Y169" i="5"/>
  <c r="X169" i="5"/>
  <c r="W169" i="5"/>
  <c r="V169" i="5"/>
  <c r="U169" i="5"/>
  <c r="T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AB164" i="5"/>
  <c r="AA164" i="5"/>
  <c r="Z164" i="5"/>
  <c r="Y164" i="5"/>
  <c r="X164" i="5"/>
  <c r="W164" i="5"/>
  <c r="V164" i="5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AB163" i="5"/>
  <c r="AA163" i="5"/>
  <c r="Z163" i="5"/>
  <c r="Y163" i="5"/>
  <c r="X163" i="5"/>
  <c r="W163" i="5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AB161" i="5"/>
  <c r="AA161" i="5"/>
  <c r="Z161" i="5"/>
  <c r="Y161" i="5"/>
  <c r="X161" i="5"/>
  <c r="W161" i="5"/>
  <c r="V161" i="5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AB160" i="5"/>
  <c r="AA160" i="5"/>
  <c r="Z160" i="5"/>
  <c r="Y160" i="5"/>
  <c r="X160" i="5"/>
  <c r="W160" i="5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AB159" i="5"/>
  <c r="AA159" i="5"/>
  <c r="Z159" i="5"/>
  <c r="Y159" i="5"/>
  <c r="X159" i="5"/>
  <c r="W159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AB157" i="5"/>
  <c r="AA157" i="5"/>
  <c r="Z157" i="5"/>
  <c r="Y157" i="5"/>
  <c r="X157" i="5"/>
  <c r="W157" i="5"/>
  <c r="V157" i="5"/>
  <c r="U157" i="5"/>
  <c r="T157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AB156" i="5"/>
  <c r="AA156" i="5"/>
  <c r="Z156" i="5"/>
  <c r="Y156" i="5"/>
  <c r="X156" i="5"/>
  <c r="W156" i="5"/>
  <c r="V156" i="5"/>
  <c r="U156" i="5"/>
  <c r="T156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AB155" i="5"/>
  <c r="AA155" i="5"/>
  <c r="Z155" i="5"/>
  <c r="Y155" i="5"/>
  <c r="X155" i="5"/>
  <c r="W155" i="5"/>
  <c r="V155" i="5"/>
  <c r="U155" i="5"/>
  <c r="T155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AB154" i="5"/>
  <c r="AA154" i="5"/>
  <c r="Z154" i="5"/>
  <c r="Y154" i="5"/>
  <c r="X154" i="5"/>
  <c r="W154" i="5"/>
  <c r="V154" i="5"/>
  <c r="U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AB153" i="5"/>
  <c r="AA153" i="5"/>
  <c r="Z153" i="5"/>
  <c r="Y153" i="5"/>
  <c r="X153" i="5"/>
  <c r="W153" i="5"/>
  <c r="V153" i="5"/>
  <c r="U153" i="5"/>
  <c r="T153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AB152" i="5"/>
  <c r="AA152" i="5"/>
  <c r="Z152" i="5"/>
  <c r="Y152" i="5"/>
  <c r="X152" i="5"/>
  <c r="W152" i="5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AB151" i="5"/>
  <c r="AA151" i="5"/>
  <c r="Z151" i="5"/>
  <c r="Y151" i="5"/>
  <c r="X151" i="5"/>
  <c r="W151" i="5"/>
  <c r="V151" i="5"/>
  <c r="U151" i="5"/>
  <c r="T151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AB150" i="5"/>
  <c r="AA150" i="5"/>
  <c r="Z150" i="5"/>
  <c r="Y150" i="5"/>
  <c r="X150" i="5"/>
  <c r="W150" i="5"/>
  <c r="V150" i="5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AB149" i="5"/>
  <c r="AA149" i="5"/>
  <c r="Z149" i="5"/>
  <c r="Y149" i="5"/>
  <c r="X149" i="5"/>
  <c r="W149" i="5"/>
  <c r="V149" i="5"/>
  <c r="U149" i="5"/>
  <c r="T149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AB136" i="5"/>
  <c r="AA136" i="5"/>
  <c r="Z136" i="5"/>
  <c r="Y136" i="5"/>
  <c r="X136" i="5"/>
  <c r="W136" i="5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AB135" i="5"/>
  <c r="AA135" i="5"/>
  <c r="Z135" i="5"/>
  <c r="Y135" i="5"/>
  <c r="X135" i="5"/>
  <c r="W135" i="5"/>
  <c r="V135" i="5"/>
  <c r="U135" i="5"/>
  <c r="T135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AB134" i="5"/>
  <c r="AA134" i="5"/>
  <c r="Z134" i="5"/>
  <c r="Y134" i="5"/>
  <c r="X134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AB133" i="5"/>
  <c r="AA133" i="5"/>
  <c r="Z133" i="5"/>
  <c r="Y133" i="5"/>
  <c r="X133" i="5"/>
  <c r="W133" i="5"/>
  <c r="V133" i="5"/>
  <c r="U133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AB132" i="5"/>
  <c r="AA132" i="5"/>
  <c r="Z132" i="5"/>
  <c r="Y132" i="5"/>
  <c r="X132" i="5"/>
  <c r="W132" i="5"/>
  <c r="V132" i="5"/>
  <c r="U132" i="5"/>
  <c r="T132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AB131" i="5"/>
  <c r="AA131" i="5"/>
  <c r="Z131" i="5"/>
  <c r="Y131" i="5"/>
  <c r="X131" i="5"/>
  <c r="W131" i="5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AB129" i="5"/>
  <c r="AA129" i="5"/>
  <c r="Z129" i="5"/>
  <c r="Y129" i="5"/>
  <c r="X129" i="5"/>
  <c r="W129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AB127" i="5"/>
  <c r="AA127" i="5"/>
  <c r="Z127" i="5"/>
  <c r="Y127" i="5"/>
  <c r="X127" i="5"/>
  <c r="W127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AB125" i="5"/>
  <c r="AA125" i="5"/>
  <c r="Z125" i="5"/>
  <c r="Y125" i="5"/>
  <c r="X125" i="5"/>
  <c r="W125" i="5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AB124" i="5"/>
  <c r="AA124" i="5"/>
  <c r="Z124" i="5"/>
  <c r="Y124" i="5"/>
  <c r="X124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AB123" i="5"/>
  <c r="AA123" i="5"/>
  <c r="Z123" i="5"/>
  <c r="Y123" i="5"/>
  <c r="X123" i="5"/>
  <c r="W123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AB122" i="5"/>
  <c r="AA122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AB111" i="5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AB107" i="5"/>
  <c r="AA107" i="5"/>
  <c r="Z107" i="5"/>
  <c r="Y107" i="5"/>
  <c r="X107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E12" i="5"/>
  <c r="F12" i="5"/>
  <c r="E13" i="5"/>
  <c r="F13" i="5"/>
  <c r="E14" i="5"/>
  <c r="F14" i="5"/>
  <c r="E15" i="5"/>
  <c r="F15" i="5"/>
  <c r="E16" i="5"/>
  <c r="F16" i="5"/>
  <c r="E17" i="5"/>
  <c r="F17" i="5"/>
  <c r="E18" i="5"/>
  <c r="F18" i="5"/>
  <c r="E19" i="5"/>
  <c r="F19" i="5"/>
  <c r="E20" i="5"/>
  <c r="F20" i="5"/>
  <c r="E21" i="5"/>
  <c r="F21" i="5"/>
  <c r="E22" i="5"/>
  <c r="F22" i="5"/>
  <c r="E23" i="5"/>
  <c r="F23" i="5"/>
  <c r="E24" i="5"/>
  <c r="F24" i="5"/>
  <c r="E25" i="5"/>
  <c r="F25" i="5"/>
  <c r="E26" i="5"/>
  <c r="F26" i="5"/>
  <c r="E27" i="5"/>
  <c r="F27" i="5"/>
  <c r="E28" i="5"/>
  <c r="F28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395" i="5"/>
  <c r="B375" i="5"/>
  <c r="B376" i="5"/>
  <c r="B377" i="5"/>
  <c r="W377" i="5" s="1"/>
  <c r="B378" i="5"/>
  <c r="J378" i="5" s="1"/>
  <c r="B379" i="5"/>
  <c r="G379" i="5" s="1"/>
  <c r="B380" i="5"/>
  <c r="U380" i="5" s="1"/>
  <c r="B381" i="5"/>
  <c r="M381" i="5" s="1"/>
  <c r="B382" i="5"/>
  <c r="B383" i="5"/>
  <c r="J383" i="5" s="1"/>
  <c r="B384" i="5"/>
  <c r="J384" i="5" s="1"/>
  <c r="B385" i="5"/>
  <c r="J385" i="5" s="1"/>
  <c r="B386" i="5"/>
  <c r="Z386" i="5" s="1"/>
  <c r="B387" i="5"/>
  <c r="J387" i="5" s="1"/>
  <c r="B388" i="5"/>
  <c r="J388" i="5" s="1"/>
  <c r="B389" i="5"/>
  <c r="M389" i="5" s="1"/>
  <c r="B390" i="5"/>
  <c r="B391" i="5"/>
  <c r="H391" i="5" s="1"/>
  <c r="B392" i="5"/>
  <c r="B393" i="5"/>
  <c r="X393" i="5" s="1"/>
  <c r="B374" i="5"/>
  <c r="B394" i="5"/>
  <c r="B37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29" i="5"/>
  <c r="B32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51" i="5"/>
  <c r="B352" i="5"/>
  <c r="B353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Z229" i="5" s="1"/>
  <c r="B230" i="5"/>
  <c r="Z230" i="5" s="1"/>
  <c r="B231" i="5"/>
  <c r="B232" i="5"/>
  <c r="B233" i="5"/>
  <c r="B234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187" i="5"/>
  <c r="B18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66" i="5"/>
  <c r="B16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45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17" i="5"/>
  <c r="B11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96" i="5"/>
  <c r="B95" i="5"/>
  <c r="X6" i="6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75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51" i="5"/>
  <c r="B5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30" i="5"/>
  <c r="B2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7" i="8"/>
  <c r="B8" i="8"/>
  <c r="B10" i="8"/>
  <c r="B11" i="8"/>
  <c r="B23" i="8"/>
  <c r="B24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C8" i="8"/>
  <c r="C9" i="8"/>
  <c r="C10" i="8"/>
  <c r="C11" i="8"/>
  <c r="C12" i="8"/>
  <c r="C13" i="8"/>
  <c r="C15" i="8"/>
  <c r="C17" i="8"/>
  <c r="C19" i="8"/>
  <c r="C21" i="8"/>
  <c r="C23" i="8"/>
  <c r="C25" i="8"/>
  <c r="C27" i="8"/>
  <c r="C29" i="8"/>
  <c r="C31" i="8"/>
  <c r="C33" i="8"/>
  <c r="C35" i="8"/>
  <c r="C37" i="8"/>
  <c r="C39" i="8"/>
  <c r="C41" i="8"/>
  <c r="C43" i="8"/>
  <c r="C45" i="8"/>
  <c r="C47" i="8"/>
  <c r="C49" i="8"/>
  <c r="C51" i="8"/>
  <c r="C53" i="8"/>
  <c r="C55" i="8"/>
  <c r="C57" i="8"/>
  <c r="C59" i="8"/>
  <c r="C61" i="8"/>
  <c r="C63" i="8"/>
  <c r="C65" i="8"/>
  <c r="C67" i="8"/>
  <c r="C69" i="8"/>
  <c r="C71" i="8"/>
  <c r="C73" i="8"/>
  <c r="C75" i="8"/>
  <c r="C77" i="8"/>
  <c r="C79" i="8"/>
  <c r="C81" i="8"/>
  <c r="C83" i="8"/>
  <c r="C85" i="8"/>
  <c r="C87" i="8"/>
  <c r="C89" i="8"/>
  <c r="C91" i="8"/>
  <c r="C93" i="8"/>
  <c r="C95" i="8"/>
  <c r="C97" i="8"/>
  <c r="C99" i="8"/>
  <c r="C101" i="8"/>
  <c r="C103" i="8"/>
  <c r="C105" i="8"/>
  <c r="C107" i="8"/>
  <c r="C109" i="8"/>
  <c r="C111" i="8"/>
  <c r="C113" i="8"/>
  <c r="C115" i="8"/>
  <c r="C117" i="8"/>
  <c r="C119" i="8"/>
  <c r="C121" i="8"/>
  <c r="C123" i="8"/>
  <c r="C125" i="8"/>
  <c r="C127" i="8"/>
  <c r="C129" i="8"/>
  <c r="C131" i="8"/>
  <c r="C133" i="8"/>
  <c r="C135" i="8"/>
  <c r="C137" i="8"/>
  <c r="C139" i="8"/>
  <c r="C141" i="8"/>
  <c r="C143" i="8"/>
  <c r="C145" i="8"/>
  <c r="C147" i="8"/>
  <c r="C149" i="8"/>
  <c r="C151" i="8"/>
  <c r="C153" i="8"/>
  <c r="C155" i="8"/>
  <c r="C157" i="8"/>
  <c r="C159" i="8"/>
  <c r="C161" i="8"/>
  <c r="C163" i="8"/>
  <c r="C165" i="8"/>
  <c r="C167" i="8"/>
  <c r="C169" i="8"/>
  <c r="C171" i="8"/>
  <c r="C173" i="8"/>
  <c r="C175" i="8"/>
  <c r="C177" i="8"/>
  <c r="C179" i="8"/>
  <c r="C181" i="8"/>
  <c r="C183" i="8"/>
  <c r="C185" i="8"/>
  <c r="C7" i="8"/>
  <c r="D15" i="8"/>
  <c r="D17" i="8"/>
  <c r="D19" i="8"/>
  <c r="D21" i="8"/>
  <c r="D23" i="8"/>
  <c r="D25" i="8"/>
  <c r="D27" i="8"/>
  <c r="D29" i="8"/>
  <c r="D31" i="8"/>
  <c r="D33" i="8"/>
  <c r="D35" i="8"/>
  <c r="D37" i="8"/>
  <c r="D39" i="8"/>
  <c r="D41" i="8"/>
  <c r="D43" i="8"/>
  <c r="D45" i="8"/>
  <c r="D47" i="8"/>
  <c r="D49" i="8"/>
  <c r="D51" i="8"/>
  <c r="D53" i="8"/>
  <c r="D55" i="8"/>
  <c r="D57" i="8"/>
  <c r="D59" i="8"/>
  <c r="D61" i="8"/>
  <c r="D63" i="8"/>
  <c r="D65" i="8"/>
  <c r="D67" i="8"/>
  <c r="D69" i="8"/>
  <c r="D71" i="8"/>
  <c r="D73" i="8"/>
  <c r="D75" i="8"/>
  <c r="D77" i="8"/>
  <c r="D79" i="8"/>
  <c r="D81" i="8"/>
  <c r="D83" i="8"/>
  <c r="D85" i="8"/>
  <c r="D87" i="8"/>
  <c r="D89" i="8"/>
  <c r="D91" i="8"/>
  <c r="D93" i="8"/>
  <c r="D95" i="8"/>
  <c r="D97" i="8"/>
  <c r="D99" i="8"/>
  <c r="D101" i="8"/>
  <c r="D103" i="8"/>
  <c r="D105" i="8"/>
  <c r="D107" i="8"/>
  <c r="D109" i="8"/>
  <c r="D111" i="8"/>
  <c r="D113" i="8"/>
  <c r="D115" i="8"/>
  <c r="D117" i="8"/>
  <c r="D119" i="8"/>
  <c r="D121" i="8"/>
  <c r="D123" i="8"/>
  <c r="D125" i="8"/>
  <c r="D127" i="8"/>
  <c r="D129" i="8"/>
  <c r="D131" i="8"/>
  <c r="D133" i="8"/>
  <c r="D135" i="8"/>
  <c r="D137" i="8"/>
  <c r="D139" i="8"/>
  <c r="D141" i="8"/>
  <c r="D143" i="8"/>
  <c r="D145" i="8"/>
  <c r="D147" i="8"/>
  <c r="D149" i="8"/>
  <c r="D151" i="8"/>
  <c r="D153" i="8"/>
  <c r="D155" i="8"/>
  <c r="D157" i="8"/>
  <c r="D159" i="8"/>
  <c r="D161" i="8"/>
  <c r="D163" i="8"/>
  <c r="D165" i="8"/>
  <c r="D167" i="8"/>
  <c r="D169" i="8"/>
  <c r="D171" i="8"/>
  <c r="D173" i="8"/>
  <c r="D175" i="8"/>
  <c r="D177" i="8"/>
  <c r="D179" i="8"/>
  <c r="D181" i="8"/>
  <c r="D183" i="8"/>
  <c r="D185" i="8"/>
  <c r="D7" i="8"/>
  <c r="D8" i="8"/>
  <c r="D9" i="8"/>
  <c r="D10" i="8"/>
  <c r="D11" i="8"/>
  <c r="D12" i="8"/>
  <c r="D13" i="8"/>
  <c r="D14" i="8"/>
  <c r="S229" i="5" l="1"/>
  <c r="G229" i="5"/>
  <c r="W229" i="5"/>
  <c r="C230" i="5"/>
  <c r="K229" i="5"/>
  <c r="AA229" i="5"/>
  <c r="C229" i="5"/>
  <c r="G230" i="5"/>
  <c r="K230" i="5"/>
  <c r="O230" i="5"/>
  <c r="S230" i="5"/>
  <c r="W230" i="5"/>
  <c r="AA230" i="5"/>
  <c r="H230" i="5"/>
  <c r="L230" i="5"/>
  <c r="P230" i="5"/>
  <c r="T230" i="5"/>
  <c r="X230" i="5"/>
  <c r="AB230" i="5"/>
  <c r="E230" i="5"/>
  <c r="I230" i="5"/>
  <c r="M230" i="5"/>
  <c r="Q230" i="5"/>
  <c r="U230" i="5"/>
  <c r="Y230" i="5"/>
  <c r="F230" i="5"/>
  <c r="J230" i="5"/>
  <c r="N230" i="5"/>
  <c r="R230" i="5"/>
  <c r="V230" i="5"/>
  <c r="H229" i="5"/>
  <c r="L229" i="5"/>
  <c r="P229" i="5"/>
  <c r="T229" i="5"/>
  <c r="X229" i="5"/>
  <c r="AB229" i="5"/>
  <c r="E229" i="5"/>
  <c r="I229" i="5"/>
  <c r="M229" i="5"/>
  <c r="Q229" i="5"/>
  <c r="U229" i="5"/>
  <c r="Y229" i="5"/>
  <c r="F229" i="5"/>
  <c r="J229" i="5"/>
  <c r="N229" i="5"/>
  <c r="R229" i="5"/>
  <c r="V229" i="5"/>
  <c r="C14" i="8"/>
  <c r="B27" i="8"/>
  <c r="B25" i="8"/>
  <c r="B15" i="8"/>
  <c r="B12" i="8"/>
  <c r="B13" i="8"/>
  <c r="R379" i="5"/>
  <c r="O380" i="5"/>
  <c r="Z387" i="5"/>
  <c r="Z383" i="5"/>
  <c r="AA390" i="5"/>
  <c r="W390" i="5"/>
  <c r="S390" i="5"/>
  <c r="O390" i="5"/>
  <c r="K390" i="5"/>
  <c r="Z390" i="5"/>
  <c r="V390" i="5"/>
  <c r="R390" i="5"/>
  <c r="N390" i="5"/>
  <c r="U390" i="5"/>
  <c r="M390" i="5"/>
  <c r="H390" i="5"/>
  <c r="AB390" i="5"/>
  <c r="T390" i="5"/>
  <c r="L390" i="5"/>
  <c r="G390" i="5"/>
  <c r="Y390" i="5"/>
  <c r="Q390" i="5"/>
  <c r="J390" i="5"/>
  <c r="F390" i="5"/>
  <c r="X390" i="5"/>
  <c r="P390" i="5"/>
  <c r="I390" i="5"/>
  <c r="AB382" i="5"/>
  <c r="X382" i="5"/>
  <c r="T382" i="5"/>
  <c r="P382" i="5"/>
  <c r="L382" i="5"/>
  <c r="H382" i="5"/>
  <c r="AA382" i="5"/>
  <c r="W382" i="5"/>
  <c r="S382" i="5"/>
  <c r="O382" i="5"/>
  <c r="K382" i="5"/>
  <c r="G382" i="5"/>
  <c r="Y382" i="5"/>
  <c r="Q382" i="5"/>
  <c r="I382" i="5"/>
  <c r="V382" i="5"/>
  <c r="N382" i="5"/>
  <c r="F382" i="5"/>
  <c r="U382" i="5"/>
  <c r="M382" i="5"/>
  <c r="E382" i="5"/>
  <c r="R382" i="5"/>
  <c r="C371" i="5"/>
  <c r="AA393" i="5"/>
  <c r="W393" i="5"/>
  <c r="S393" i="5"/>
  <c r="O393" i="5"/>
  <c r="K393" i="5"/>
  <c r="G393" i="5"/>
  <c r="Z393" i="5"/>
  <c r="V393" i="5"/>
  <c r="R393" i="5"/>
  <c r="N393" i="5"/>
  <c r="J393" i="5"/>
  <c r="F393" i="5"/>
  <c r="U393" i="5"/>
  <c r="M393" i="5"/>
  <c r="E393" i="5"/>
  <c r="AB393" i="5"/>
  <c r="T393" i="5"/>
  <c r="L393" i="5"/>
  <c r="Y393" i="5"/>
  <c r="Q393" i="5"/>
  <c r="I393" i="5"/>
  <c r="P393" i="5"/>
  <c r="H393" i="5"/>
  <c r="AB389" i="5"/>
  <c r="X389" i="5"/>
  <c r="T389" i="5"/>
  <c r="P389" i="5"/>
  <c r="L389" i="5"/>
  <c r="H389" i="5"/>
  <c r="AA389" i="5"/>
  <c r="W389" i="5"/>
  <c r="S389" i="5"/>
  <c r="O389" i="5"/>
  <c r="K389" i="5"/>
  <c r="G389" i="5"/>
  <c r="Z389" i="5"/>
  <c r="V389" i="5"/>
  <c r="R389" i="5"/>
  <c r="N389" i="5"/>
  <c r="J389" i="5"/>
  <c r="Y389" i="5"/>
  <c r="I389" i="5"/>
  <c r="U389" i="5"/>
  <c r="F389" i="5"/>
  <c r="Q389" i="5"/>
  <c r="E389" i="5"/>
  <c r="AB385" i="5"/>
  <c r="X385" i="5"/>
  <c r="T385" i="5"/>
  <c r="P385" i="5"/>
  <c r="L385" i="5"/>
  <c r="H385" i="5"/>
  <c r="AA385" i="5"/>
  <c r="W385" i="5"/>
  <c r="S385" i="5"/>
  <c r="O385" i="5"/>
  <c r="K385" i="5"/>
  <c r="G385" i="5"/>
  <c r="Y385" i="5"/>
  <c r="Q385" i="5"/>
  <c r="I385" i="5"/>
  <c r="V385" i="5"/>
  <c r="N385" i="5"/>
  <c r="F385" i="5"/>
  <c r="U385" i="5"/>
  <c r="M385" i="5"/>
  <c r="E385" i="5"/>
  <c r="AB381" i="5"/>
  <c r="X381" i="5"/>
  <c r="T381" i="5"/>
  <c r="P381" i="5"/>
  <c r="L381" i="5"/>
  <c r="H381" i="5"/>
  <c r="AA381" i="5"/>
  <c r="W381" i="5"/>
  <c r="S381" i="5"/>
  <c r="Y381" i="5"/>
  <c r="Q381" i="5"/>
  <c r="K381" i="5"/>
  <c r="F381" i="5"/>
  <c r="V381" i="5"/>
  <c r="O381" i="5"/>
  <c r="J381" i="5"/>
  <c r="E381" i="5"/>
  <c r="U381" i="5"/>
  <c r="N381" i="5"/>
  <c r="I381" i="5"/>
  <c r="AB377" i="5"/>
  <c r="X377" i="5"/>
  <c r="T377" i="5"/>
  <c r="P377" i="5"/>
  <c r="L377" i="5"/>
  <c r="H377" i="5"/>
  <c r="AA377" i="5"/>
  <c r="V377" i="5"/>
  <c r="Q377" i="5"/>
  <c r="K377" i="5"/>
  <c r="F377" i="5"/>
  <c r="Z377" i="5"/>
  <c r="U377" i="5"/>
  <c r="O377" i="5"/>
  <c r="J377" i="5"/>
  <c r="E377" i="5"/>
  <c r="Y377" i="5"/>
  <c r="S377" i="5"/>
  <c r="N377" i="5"/>
  <c r="I377" i="5"/>
  <c r="G377" i="5"/>
  <c r="E378" i="5"/>
  <c r="Z378" i="5"/>
  <c r="W379" i="5"/>
  <c r="R381" i="5"/>
  <c r="Z382" i="5"/>
  <c r="R385" i="5"/>
  <c r="E390" i="5"/>
  <c r="AA392" i="5"/>
  <c r="W392" i="5"/>
  <c r="S392" i="5"/>
  <c r="O392" i="5"/>
  <c r="K392" i="5"/>
  <c r="G392" i="5"/>
  <c r="Z392" i="5"/>
  <c r="V392" i="5"/>
  <c r="R392" i="5"/>
  <c r="N392" i="5"/>
  <c r="J392" i="5"/>
  <c r="F392" i="5"/>
  <c r="U392" i="5"/>
  <c r="M392" i="5"/>
  <c r="E392" i="5"/>
  <c r="AB392" i="5"/>
  <c r="T392" i="5"/>
  <c r="L392" i="5"/>
  <c r="Y392" i="5"/>
  <c r="Q392" i="5"/>
  <c r="I392" i="5"/>
  <c r="H392" i="5"/>
  <c r="X392" i="5"/>
  <c r="AB388" i="5"/>
  <c r="X388" i="5"/>
  <c r="T388" i="5"/>
  <c r="P388" i="5"/>
  <c r="L388" i="5"/>
  <c r="H388" i="5"/>
  <c r="AA388" i="5"/>
  <c r="W388" i="5"/>
  <c r="S388" i="5"/>
  <c r="O388" i="5"/>
  <c r="K388" i="5"/>
  <c r="G388" i="5"/>
  <c r="Y388" i="5"/>
  <c r="Q388" i="5"/>
  <c r="I388" i="5"/>
  <c r="V388" i="5"/>
  <c r="N388" i="5"/>
  <c r="F388" i="5"/>
  <c r="U388" i="5"/>
  <c r="M388" i="5"/>
  <c r="E388" i="5"/>
  <c r="AB384" i="5"/>
  <c r="X384" i="5"/>
  <c r="T384" i="5"/>
  <c r="P384" i="5"/>
  <c r="L384" i="5"/>
  <c r="H384" i="5"/>
  <c r="AA384" i="5"/>
  <c r="W384" i="5"/>
  <c r="S384" i="5"/>
  <c r="O384" i="5"/>
  <c r="K384" i="5"/>
  <c r="G384" i="5"/>
  <c r="Y384" i="5"/>
  <c r="Q384" i="5"/>
  <c r="I384" i="5"/>
  <c r="V384" i="5"/>
  <c r="N384" i="5"/>
  <c r="F384" i="5"/>
  <c r="U384" i="5"/>
  <c r="M384" i="5"/>
  <c r="E384" i="5"/>
  <c r="AB380" i="5"/>
  <c r="X380" i="5"/>
  <c r="T380" i="5"/>
  <c r="P380" i="5"/>
  <c r="L380" i="5"/>
  <c r="H380" i="5"/>
  <c r="Y380" i="5"/>
  <c r="S380" i="5"/>
  <c r="N380" i="5"/>
  <c r="I380" i="5"/>
  <c r="W380" i="5"/>
  <c r="R380" i="5"/>
  <c r="M380" i="5"/>
  <c r="G380" i="5"/>
  <c r="AA380" i="5"/>
  <c r="V380" i="5"/>
  <c r="Q380" i="5"/>
  <c r="K380" i="5"/>
  <c r="F380" i="5"/>
  <c r="M377" i="5"/>
  <c r="E380" i="5"/>
  <c r="Z380" i="5"/>
  <c r="Z381" i="5"/>
  <c r="R384" i="5"/>
  <c r="Z385" i="5"/>
  <c r="R388" i="5"/>
  <c r="AB386" i="5"/>
  <c r="X386" i="5"/>
  <c r="T386" i="5"/>
  <c r="P386" i="5"/>
  <c r="L386" i="5"/>
  <c r="H386" i="5"/>
  <c r="AA386" i="5"/>
  <c r="W386" i="5"/>
  <c r="S386" i="5"/>
  <c r="O386" i="5"/>
  <c r="K386" i="5"/>
  <c r="G386" i="5"/>
  <c r="Y386" i="5"/>
  <c r="Q386" i="5"/>
  <c r="I386" i="5"/>
  <c r="V386" i="5"/>
  <c r="N386" i="5"/>
  <c r="F386" i="5"/>
  <c r="U386" i="5"/>
  <c r="M386" i="5"/>
  <c r="E386" i="5"/>
  <c r="AB378" i="5"/>
  <c r="X378" i="5"/>
  <c r="T378" i="5"/>
  <c r="P378" i="5"/>
  <c r="L378" i="5"/>
  <c r="H378" i="5"/>
  <c r="Y378" i="5"/>
  <c r="S378" i="5"/>
  <c r="N378" i="5"/>
  <c r="I378" i="5"/>
  <c r="W378" i="5"/>
  <c r="R378" i="5"/>
  <c r="M378" i="5"/>
  <c r="G378" i="5"/>
  <c r="AA378" i="5"/>
  <c r="V378" i="5"/>
  <c r="Q378" i="5"/>
  <c r="K378" i="5"/>
  <c r="F378" i="5"/>
  <c r="U378" i="5"/>
  <c r="R386" i="5"/>
  <c r="AA391" i="5"/>
  <c r="W391" i="5"/>
  <c r="S391" i="5"/>
  <c r="O391" i="5"/>
  <c r="K391" i="5"/>
  <c r="G391" i="5"/>
  <c r="Z391" i="5"/>
  <c r="V391" i="5"/>
  <c r="R391" i="5"/>
  <c r="N391" i="5"/>
  <c r="J391" i="5"/>
  <c r="F391" i="5"/>
  <c r="U391" i="5"/>
  <c r="M391" i="5"/>
  <c r="E391" i="5"/>
  <c r="AB391" i="5"/>
  <c r="T391" i="5"/>
  <c r="L391" i="5"/>
  <c r="Y391" i="5"/>
  <c r="Q391" i="5"/>
  <c r="I391" i="5"/>
  <c r="X391" i="5"/>
  <c r="P391" i="5"/>
  <c r="AB387" i="5"/>
  <c r="X387" i="5"/>
  <c r="T387" i="5"/>
  <c r="P387" i="5"/>
  <c r="L387" i="5"/>
  <c r="H387" i="5"/>
  <c r="AA387" i="5"/>
  <c r="W387" i="5"/>
  <c r="S387" i="5"/>
  <c r="O387" i="5"/>
  <c r="K387" i="5"/>
  <c r="G387" i="5"/>
  <c r="Y387" i="5"/>
  <c r="Q387" i="5"/>
  <c r="I387" i="5"/>
  <c r="V387" i="5"/>
  <c r="N387" i="5"/>
  <c r="F387" i="5"/>
  <c r="U387" i="5"/>
  <c r="M387" i="5"/>
  <c r="E387" i="5"/>
  <c r="AB383" i="5"/>
  <c r="X383" i="5"/>
  <c r="T383" i="5"/>
  <c r="P383" i="5"/>
  <c r="L383" i="5"/>
  <c r="H383" i="5"/>
  <c r="AA383" i="5"/>
  <c r="W383" i="5"/>
  <c r="S383" i="5"/>
  <c r="O383" i="5"/>
  <c r="K383" i="5"/>
  <c r="G383" i="5"/>
  <c r="Y383" i="5"/>
  <c r="Q383" i="5"/>
  <c r="I383" i="5"/>
  <c r="V383" i="5"/>
  <c r="N383" i="5"/>
  <c r="F383" i="5"/>
  <c r="U383" i="5"/>
  <c r="M383" i="5"/>
  <c r="E383" i="5"/>
  <c r="AB379" i="5"/>
  <c r="X379" i="5"/>
  <c r="T379" i="5"/>
  <c r="P379" i="5"/>
  <c r="L379" i="5"/>
  <c r="H379" i="5"/>
  <c r="AA379" i="5"/>
  <c r="V379" i="5"/>
  <c r="Q379" i="5"/>
  <c r="K379" i="5"/>
  <c r="F379" i="5"/>
  <c r="Z379" i="5"/>
  <c r="U379" i="5"/>
  <c r="O379" i="5"/>
  <c r="J379" i="5"/>
  <c r="E379" i="5"/>
  <c r="Y379" i="5"/>
  <c r="S379" i="5"/>
  <c r="N379" i="5"/>
  <c r="I379" i="5"/>
  <c r="R377" i="5"/>
  <c r="O378" i="5"/>
  <c r="M379" i="5"/>
  <c r="J380" i="5"/>
  <c r="G381" i="5"/>
  <c r="J382" i="5"/>
  <c r="R383" i="5"/>
  <c r="Z384" i="5"/>
  <c r="J386" i="5"/>
  <c r="R387" i="5"/>
  <c r="Z388" i="5"/>
  <c r="P392" i="5"/>
  <c r="C363" i="5"/>
  <c r="C366" i="5"/>
  <c r="C355" i="5"/>
  <c r="C358" i="5"/>
  <c r="C368" i="5"/>
  <c r="C365" i="5"/>
  <c r="C360" i="5"/>
  <c r="C357" i="5"/>
  <c r="C370" i="5"/>
  <c r="C367" i="5"/>
  <c r="C362" i="5"/>
  <c r="C359" i="5"/>
  <c r="C354" i="5"/>
  <c r="T374" i="5"/>
  <c r="C372" i="5"/>
  <c r="C369" i="5"/>
  <c r="C364" i="5"/>
  <c r="C361" i="5"/>
  <c r="C356" i="5"/>
  <c r="AB376" i="5"/>
  <c r="C353" i="5"/>
  <c r="B73" i="5"/>
  <c r="C101" i="5" s="1"/>
  <c r="AB11" i="6"/>
  <c r="AB10" i="6"/>
  <c r="AB9" i="6"/>
  <c r="W6" i="6"/>
  <c r="V6" i="6"/>
  <c r="T6" i="6"/>
  <c r="S6" i="6"/>
  <c r="R6" i="6"/>
  <c r="O6" i="6"/>
  <c r="N6" i="6"/>
  <c r="L6" i="6"/>
  <c r="K6" i="6"/>
  <c r="J6" i="6"/>
  <c r="H6" i="6"/>
  <c r="G6" i="6"/>
  <c r="F6" i="6"/>
  <c r="D6" i="6"/>
  <c r="Z9" i="6"/>
  <c r="AH6" i="6"/>
  <c r="Z10" i="6"/>
  <c r="AC11" i="6"/>
  <c r="AC10" i="6"/>
  <c r="AC9" i="6"/>
  <c r="AC8" i="6"/>
  <c r="AB8" i="6"/>
  <c r="B74" i="5"/>
  <c r="AJ6" i="6"/>
  <c r="AK6" i="6"/>
  <c r="AE8" i="6"/>
  <c r="B257" i="5"/>
  <c r="C6" i="6"/>
  <c r="B8" i="5"/>
  <c r="Z13" i="6"/>
  <c r="AG11" i="6"/>
  <c r="AF11" i="6"/>
  <c r="AE11" i="6"/>
  <c r="AD11" i="6"/>
  <c r="Z12" i="6"/>
  <c r="AG10" i="6"/>
  <c r="AF10" i="6"/>
  <c r="AE10" i="6"/>
  <c r="AD10" i="6"/>
  <c r="Z11" i="6"/>
  <c r="AG9" i="6"/>
  <c r="AF9" i="6"/>
  <c r="AE9" i="6"/>
  <c r="AD9" i="6"/>
  <c r="AH8" i="6"/>
  <c r="AG8" i="6"/>
  <c r="AF8" i="6"/>
  <c r="AD8" i="6"/>
  <c r="Z8" i="6"/>
  <c r="B6" i="6"/>
  <c r="B308" i="5"/>
  <c r="B307" i="5"/>
  <c r="B287" i="5"/>
  <c r="B286" i="5"/>
  <c r="B285" i="5"/>
  <c r="B256" i="5"/>
  <c r="B236" i="5"/>
  <c r="B235" i="5"/>
  <c r="B215" i="5"/>
  <c r="B214" i="5"/>
  <c r="B213" i="5"/>
  <c r="B144" i="5"/>
  <c r="B143" i="5"/>
  <c r="B9" i="5"/>
  <c r="B7" i="5"/>
  <c r="P6" i="6"/>
  <c r="C16" i="8" l="1"/>
  <c r="D16" i="8"/>
  <c r="B14" i="8"/>
  <c r="B17" i="8"/>
  <c r="AH263" i="5"/>
  <c r="AE334" i="5"/>
  <c r="AH340" i="5"/>
  <c r="AI288" i="5"/>
  <c r="AE288" i="5"/>
  <c r="AH289" i="5"/>
  <c r="AD289" i="5"/>
  <c r="AH288" i="5"/>
  <c r="AD288" i="5"/>
  <c r="AH326" i="5"/>
  <c r="AI289" i="5"/>
  <c r="AE289" i="5"/>
  <c r="AD340" i="5"/>
  <c r="AI355" i="5"/>
  <c r="AE355" i="5"/>
  <c r="AH355" i="5"/>
  <c r="AD355" i="5"/>
  <c r="AH399" i="5"/>
  <c r="AD399" i="5"/>
  <c r="AH411" i="5"/>
  <c r="AD411" i="5"/>
  <c r="AI403" i="5"/>
  <c r="AE403" i="5"/>
  <c r="AD398" i="5"/>
  <c r="AH398" i="5"/>
  <c r="AI407" i="5"/>
  <c r="AE407" i="5"/>
  <c r="AI400" i="5"/>
  <c r="AE400" i="5"/>
  <c r="AD404" i="5"/>
  <c r="AH404" i="5"/>
  <c r="AI404" i="5"/>
  <c r="AE404" i="5"/>
  <c r="AD408" i="5"/>
  <c r="AH408" i="5"/>
  <c r="AI408" i="5"/>
  <c r="AE408" i="5"/>
  <c r="AH412" i="5"/>
  <c r="AD412" i="5"/>
  <c r="AI412" i="5"/>
  <c r="AE412" i="5"/>
  <c r="AH401" i="5"/>
  <c r="AD401" i="5"/>
  <c r="AI401" i="5"/>
  <c r="AE401" i="5"/>
  <c r="AH409" i="5"/>
  <c r="AD409" i="5"/>
  <c r="AI409" i="5"/>
  <c r="AE409" i="5"/>
  <c r="AI399" i="5"/>
  <c r="AE399" i="5"/>
  <c r="AI411" i="5"/>
  <c r="AE411" i="5"/>
  <c r="AD400" i="5"/>
  <c r="AH400" i="5"/>
  <c r="AH403" i="5"/>
  <c r="AD403" i="5"/>
  <c r="AH405" i="5"/>
  <c r="AD405" i="5"/>
  <c r="AI405" i="5"/>
  <c r="AE405" i="5"/>
  <c r="AD413" i="5"/>
  <c r="AH413" i="5"/>
  <c r="AI413" i="5"/>
  <c r="AE413" i="5"/>
  <c r="AI398" i="5"/>
  <c r="AE398" i="5"/>
  <c r="AD402" i="5"/>
  <c r="AH402" i="5"/>
  <c r="AI402" i="5"/>
  <c r="AE402" i="5"/>
  <c r="AD406" i="5"/>
  <c r="AH406" i="5"/>
  <c r="AI406" i="5"/>
  <c r="AE406" i="5"/>
  <c r="AD410" i="5"/>
  <c r="AH410" i="5"/>
  <c r="AI410" i="5"/>
  <c r="AE410" i="5"/>
  <c r="AH414" i="5"/>
  <c r="AD414" i="5"/>
  <c r="AI414" i="5"/>
  <c r="AE414" i="5"/>
  <c r="AH407" i="5"/>
  <c r="AD407" i="5"/>
  <c r="AH379" i="5"/>
  <c r="AD379" i="5"/>
  <c r="AI387" i="5"/>
  <c r="AE387" i="5"/>
  <c r="AH370" i="5"/>
  <c r="AD370" i="5"/>
  <c r="AI367" i="5"/>
  <c r="AE367" i="5"/>
  <c r="AI365" i="5"/>
  <c r="AE365" i="5"/>
  <c r="AI363" i="5"/>
  <c r="AE363" i="5"/>
  <c r="AI361" i="5"/>
  <c r="AE361" i="5"/>
  <c r="AI359" i="5"/>
  <c r="AE359" i="5"/>
  <c r="AI357" i="5"/>
  <c r="AE357" i="5"/>
  <c r="AH384" i="5"/>
  <c r="AD384" i="5"/>
  <c r="AI388" i="5"/>
  <c r="AE388" i="5"/>
  <c r="AH390" i="5"/>
  <c r="AD390" i="5"/>
  <c r="AI369" i="5"/>
  <c r="AE369" i="5"/>
  <c r="AH367" i="5"/>
  <c r="AD367" i="5"/>
  <c r="AH365" i="5"/>
  <c r="AD365" i="5"/>
  <c r="AD363" i="5"/>
  <c r="AH363" i="5"/>
  <c r="AH361" i="5"/>
  <c r="AD361" i="5"/>
  <c r="AH359" i="5"/>
  <c r="AD359" i="5"/>
  <c r="AH357" i="5"/>
  <c r="AD357" i="5"/>
  <c r="AH381" i="5"/>
  <c r="AD381" i="5"/>
  <c r="AI381" i="5"/>
  <c r="AE381" i="5"/>
  <c r="AI385" i="5"/>
  <c r="AE385" i="5"/>
  <c r="AI389" i="5"/>
  <c r="AE389" i="5"/>
  <c r="AI393" i="5"/>
  <c r="AE393" i="5"/>
  <c r="AH382" i="5"/>
  <c r="AD382" i="5"/>
  <c r="AI390" i="5"/>
  <c r="AE390" i="5"/>
  <c r="AI379" i="5"/>
  <c r="AE379" i="5"/>
  <c r="AH387" i="5"/>
  <c r="AD387" i="5"/>
  <c r="AI391" i="5"/>
  <c r="AE391" i="5"/>
  <c r="AI386" i="5"/>
  <c r="AE386" i="5"/>
  <c r="AI380" i="5"/>
  <c r="AE380" i="5"/>
  <c r="AI392" i="5"/>
  <c r="AE392" i="5"/>
  <c r="AH385" i="5"/>
  <c r="AD385" i="5"/>
  <c r="AH393" i="5"/>
  <c r="AD393" i="5"/>
  <c r="AI372" i="5"/>
  <c r="AE372" i="5"/>
  <c r="AI370" i="5"/>
  <c r="AE370" i="5"/>
  <c r="AH391" i="5"/>
  <c r="AD391" i="5"/>
  <c r="AD386" i="5"/>
  <c r="AH386" i="5"/>
  <c r="AI368" i="5"/>
  <c r="AE368" i="5"/>
  <c r="AI366" i="5"/>
  <c r="AE366" i="5"/>
  <c r="AI364" i="5"/>
  <c r="AE364" i="5"/>
  <c r="AI362" i="5"/>
  <c r="AE362" i="5"/>
  <c r="AI360" i="5"/>
  <c r="AE360" i="5"/>
  <c r="AI358" i="5"/>
  <c r="AE358" i="5"/>
  <c r="AI356" i="5"/>
  <c r="AE356" i="5"/>
  <c r="AH392" i="5"/>
  <c r="AD392" i="5"/>
  <c r="AI371" i="5"/>
  <c r="AE371" i="5"/>
  <c r="AH378" i="5"/>
  <c r="AD378" i="5"/>
  <c r="AD368" i="5"/>
  <c r="AH368" i="5"/>
  <c r="AH366" i="5"/>
  <c r="AD366" i="5"/>
  <c r="AD364" i="5"/>
  <c r="AH364" i="5"/>
  <c r="AH362" i="5"/>
  <c r="AD362" i="5"/>
  <c r="AD360" i="5"/>
  <c r="AH360" i="5"/>
  <c r="AH358" i="5"/>
  <c r="AD358" i="5"/>
  <c r="AD356" i="5"/>
  <c r="AH356" i="5"/>
  <c r="AI377" i="5"/>
  <c r="AE377" i="5"/>
  <c r="AH389" i="5"/>
  <c r="AD389" i="5"/>
  <c r="AD383" i="5"/>
  <c r="AH383" i="5"/>
  <c r="AD388" i="5"/>
  <c r="AH388" i="5"/>
  <c r="AD371" i="5"/>
  <c r="AH371" i="5"/>
  <c r="AD377" i="5"/>
  <c r="AH377" i="5"/>
  <c r="AI383" i="5"/>
  <c r="AE383" i="5"/>
  <c r="AH369" i="5"/>
  <c r="AD369" i="5"/>
  <c r="AI378" i="5"/>
  <c r="AE378" i="5"/>
  <c r="AH372" i="5"/>
  <c r="AD372" i="5"/>
  <c r="AD380" i="5"/>
  <c r="AH380" i="5"/>
  <c r="AI384" i="5"/>
  <c r="AE384" i="5"/>
  <c r="AI382" i="5"/>
  <c r="AE382" i="5"/>
  <c r="AH335" i="5"/>
  <c r="AD335" i="5"/>
  <c r="AE335" i="5"/>
  <c r="AI335" i="5"/>
  <c r="AH332" i="5"/>
  <c r="AD332" i="5"/>
  <c r="AE340" i="5"/>
  <c r="AI340" i="5"/>
  <c r="AE338" i="5"/>
  <c r="AI338" i="5"/>
  <c r="AE336" i="5"/>
  <c r="AI336" i="5"/>
  <c r="AH341" i="5"/>
  <c r="AD341" i="5"/>
  <c r="AE345" i="5"/>
  <c r="AI345" i="5"/>
  <c r="AH336" i="5"/>
  <c r="AD336" i="5"/>
  <c r="AH337" i="5"/>
  <c r="AD337" i="5"/>
  <c r="AE337" i="5"/>
  <c r="AI337" i="5"/>
  <c r="AH345" i="5"/>
  <c r="AD345" i="5"/>
  <c r="AI334" i="5"/>
  <c r="AI332" i="5"/>
  <c r="AH344" i="5"/>
  <c r="AD344" i="5"/>
  <c r="AE344" i="5"/>
  <c r="AI344" i="5"/>
  <c r="AH348" i="5"/>
  <c r="AD348" i="5"/>
  <c r="AE348" i="5"/>
  <c r="AI348" i="5"/>
  <c r="AE333" i="5"/>
  <c r="AI333" i="5"/>
  <c r="AH333" i="5"/>
  <c r="AD333" i="5"/>
  <c r="AE332" i="5"/>
  <c r="AH339" i="5"/>
  <c r="AD339" i="5"/>
  <c r="AE339" i="5"/>
  <c r="AI339" i="5"/>
  <c r="AH343" i="5"/>
  <c r="AD343" i="5"/>
  <c r="AE343" i="5"/>
  <c r="AI343" i="5"/>
  <c r="AH347" i="5"/>
  <c r="AD347" i="5"/>
  <c r="AE347" i="5"/>
  <c r="AI347" i="5"/>
  <c r="AH334" i="5"/>
  <c r="AD334" i="5"/>
  <c r="AH338" i="5"/>
  <c r="AD338" i="5"/>
  <c r="AH342" i="5"/>
  <c r="AD342" i="5"/>
  <c r="AE342" i="5"/>
  <c r="AI342" i="5"/>
  <c r="AE341" i="5"/>
  <c r="AI341" i="5"/>
  <c r="AH346" i="5"/>
  <c r="AD346" i="5"/>
  <c r="AI346" i="5"/>
  <c r="AE346" i="5"/>
  <c r="AH313" i="5"/>
  <c r="AD313" i="5"/>
  <c r="AH321" i="5"/>
  <c r="AD321" i="5"/>
  <c r="AE322" i="5"/>
  <c r="AI322" i="5"/>
  <c r="AE315" i="5"/>
  <c r="AI315" i="5"/>
  <c r="AH323" i="5"/>
  <c r="AD323" i="5"/>
  <c r="AD326" i="5"/>
  <c r="AH320" i="5"/>
  <c r="AD320" i="5"/>
  <c r="AE325" i="5"/>
  <c r="AI325" i="5"/>
  <c r="AE313" i="5"/>
  <c r="AI313" i="5"/>
  <c r="AH322" i="5"/>
  <c r="AD322" i="5"/>
  <c r="AE323" i="5"/>
  <c r="AI323" i="5"/>
  <c r="AH312" i="5"/>
  <c r="AD312" i="5"/>
  <c r="AE318" i="5"/>
  <c r="AI318" i="5"/>
  <c r="AE319" i="5"/>
  <c r="AI319" i="5"/>
  <c r="AH327" i="5"/>
  <c r="AD327" i="5"/>
  <c r="AI317" i="5"/>
  <c r="AE317" i="5"/>
  <c r="AI321" i="5"/>
  <c r="AI314" i="5"/>
  <c r="AE314" i="5"/>
  <c r="AH315" i="5"/>
  <c r="AD315" i="5"/>
  <c r="AE321" i="5"/>
  <c r="AH316" i="5"/>
  <c r="AD316" i="5"/>
  <c r="AH324" i="5"/>
  <c r="AD324" i="5"/>
  <c r="AE327" i="5"/>
  <c r="AI327" i="5"/>
  <c r="AH325" i="5"/>
  <c r="AD325" i="5"/>
  <c r="AE312" i="5"/>
  <c r="AI312" i="5"/>
  <c r="AI326" i="5"/>
  <c r="AE326" i="5"/>
  <c r="AE316" i="5"/>
  <c r="AI316" i="5"/>
  <c r="AE320" i="5"/>
  <c r="AI320" i="5"/>
  <c r="AI324" i="5"/>
  <c r="AE324" i="5"/>
  <c r="AH318" i="5"/>
  <c r="AD318" i="5"/>
  <c r="AH319" i="5"/>
  <c r="AD319" i="5"/>
  <c r="AH317" i="5"/>
  <c r="AD317" i="5"/>
  <c r="AH314" i="5"/>
  <c r="AD314" i="5"/>
  <c r="AI291" i="5"/>
  <c r="AE291" i="5"/>
  <c r="AE299" i="5"/>
  <c r="AI299" i="5"/>
  <c r="AH299" i="5"/>
  <c r="AD299" i="5"/>
  <c r="AE306" i="5"/>
  <c r="AI306" i="5"/>
  <c r="AE294" i="5"/>
  <c r="AI294" i="5"/>
  <c r="AE302" i="5"/>
  <c r="AI302" i="5"/>
  <c r="AH304" i="5"/>
  <c r="AD304" i="5"/>
  <c r="AE292" i="5"/>
  <c r="AI292" i="5"/>
  <c r="AE296" i="5"/>
  <c r="AI296" i="5"/>
  <c r="AI300" i="5"/>
  <c r="AE300" i="5"/>
  <c r="AH294" i="5"/>
  <c r="AD294" i="5"/>
  <c r="AI297" i="5"/>
  <c r="AE297" i="5"/>
  <c r="AE290" i="5"/>
  <c r="AI290" i="5"/>
  <c r="AE298" i="5"/>
  <c r="AI298" i="5"/>
  <c r="AH291" i="5"/>
  <c r="AD291" i="5"/>
  <c r="AH295" i="5"/>
  <c r="AD295" i="5"/>
  <c r="AH292" i="5"/>
  <c r="AD292" i="5"/>
  <c r="AE304" i="5"/>
  <c r="AI304" i="5"/>
  <c r="AE295" i="5"/>
  <c r="AI295" i="5"/>
  <c r="AH301" i="5"/>
  <c r="AD301" i="5"/>
  <c r="AH290" i="5"/>
  <c r="AD290" i="5"/>
  <c r="AH296" i="5"/>
  <c r="AD296" i="5"/>
  <c r="AI305" i="5"/>
  <c r="AE305" i="5"/>
  <c r="AH297" i="5"/>
  <c r="AD297" i="5"/>
  <c r="AI303" i="5"/>
  <c r="AE303" i="5"/>
  <c r="AH300" i="5"/>
  <c r="AD300" i="5"/>
  <c r="AH305" i="5"/>
  <c r="AD305" i="5"/>
  <c r="AH303" i="5"/>
  <c r="AD303" i="5"/>
  <c r="AH298" i="5"/>
  <c r="AD298" i="5"/>
  <c r="AI293" i="5"/>
  <c r="AE293" i="5"/>
  <c r="AE301" i="5"/>
  <c r="AI301" i="5"/>
  <c r="AH306" i="5"/>
  <c r="AD306" i="5"/>
  <c r="AH302" i="5"/>
  <c r="AD302" i="5"/>
  <c r="AH293" i="5"/>
  <c r="AD293" i="5"/>
  <c r="AE261" i="5"/>
  <c r="AI261" i="5"/>
  <c r="AE264" i="5"/>
  <c r="AI264" i="5"/>
  <c r="AE274" i="5"/>
  <c r="AI274" i="5"/>
  <c r="AE267" i="5"/>
  <c r="AI267" i="5"/>
  <c r="AE269" i="5"/>
  <c r="AI269" i="5"/>
  <c r="AD260" i="5"/>
  <c r="AH260" i="5"/>
  <c r="AD268" i="5"/>
  <c r="AH268" i="5"/>
  <c r="AE272" i="5"/>
  <c r="AI272" i="5"/>
  <c r="AD276" i="5"/>
  <c r="AH276" i="5"/>
  <c r="AD262" i="5"/>
  <c r="AH262" i="5"/>
  <c r="AE263" i="5"/>
  <c r="AI263" i="5"/>
  <c r="AE271" i="5"/>
  <c r="AI271" i="5"/>
  <c r="AE275" i="5"/>
  <c r="AI275" i="5"/>
  <c r="AD261" i="5"/>
  <c r="AH261" i="5"/>
  <c r="AD269" i="5"/>
  <c r="AH269" i="5"/>
  <c r="AD264" i="5"/>
  <c r="AH264" i="5"/>
  <c r="AD265" i="5"/>
  <c r="AH265" i="5"/>
  <c r="AD267" i="5"/>
  <c r="AH267" i="5"/>
  <c r="AD275" i="5"/>
  <c r="AH275" i="5"/>
  <c r="AD274" i="5"/>
  <c r="AH274" i="5"/>
  <c r="AD271" i="5"/>
  <c r="AH271" i="5"/>
  <c r="AD272" i="5"/>
  <c r="AH272" i="5"/>
  <c r="AE276" i="5"/>
  <c r="AI276" i="5"/>
  <c r="AE265" i="5"/>
  <c r="AI265" i="5"/>
  <c r="AD273" i="5"/>
  <c r="AH273" i="5"/>
  <c r="AD270" i="5"/>
  <c r="AH270" i="5"/>
  <c r="AE270" i="5"/>
  <c r="AI270" i="5"/>
  <c r="AI260" i="5"/>
  <c r="AE260" i="5"/>
  <c r="AE268" i="5"/>
  <c r="AI268" i="5"/>
  <c r="AE273" i="5"/>
  <c r="AI273" i="5"/>
  <c r="AE262" i="5"/>
  <c r="AI262" i="5"/>
  <c r="AD266" i="5"/>
  <c r="AH266" i="5"/>
  <c r="AE266" i="5"/>
  <c r="AI266" i="5"/>
  <c r="AD263" i="5"/>
  <c r="AE248" i="5"/>
  <c r="AI248" i="5"/>
  <c r="AD246" i="5"/>
  <c r="AH246" i="5"/>
  <c r="AD244" i="5"/>
  <c r="AH244" i="5"/>
  <c r="AD252" i="5"/>
  <c r="AH252" i="5"/>
  <c r="AI247" i="5"/>
  <c r="AE247" i="5"/>
  <c r="AD251" i="5"/>
  <c r="AH251" i="5"/>
  <c r="AE253" i="5"/>
  <c r="AI253" i="5"/>
  <c r="AE250" i="5"/>
  <c r="AI250" i="5"/>
  <c r="AE254" i="5"/>
  <c r="AI254" i="5"/>
  <c r="AD247" i="5"/>
  <c r="AH247" i="5"/>
  <c r="AI245" i="5"/>
  <c r="AE245" i="5"/>
  <c r="AD253" i="5"/>
  <c r="AH253" i="5"/>
  <c r="AE246" i="5"/>
  <c r="AI246" i="5"/>
  <c r="AD254" i="5"/>
  <c r="AH254" i="5"/>
  <c r="AE244" i="5"/>
  <c r="AI244" i="5"/>
  <c r="AD248" i="5"/>
  <c r="AH248" i="5"/>
  <c r="AI252" i="5"/>
  <c r="AE252" i="5"/>
  <c r="AI249" i="5"/>
  <c r="AE249" i="5"/>
  <c r="AI251" i="5"/>
  <c r="AE251" i="5"/>
  <c r="AD255" i="5"/>
  <c r="AH255" i="5"/>
  <c r="AI255" i="5"/>
  <c r="AE255" i="5"/>
  <c r="AD245" i="5"/>
  <c r="AH245" i="5"/>
  <c r="AD249" i="5"/>
  <c r="AH249" i="5"/>
  <c r="AD250" i="5"/>
  <c r="AH250" i="5"/>
  <c r="AD233" i="5"/>
  <c r="AH233" i="5"/>
  <c r="AI230" i="5"/>
  <c r="AE230" i="5"/>
  <c r="AD234" i="5"/>
  <c r="AH234" i="5"/>
  <c r="AD231" i="5"/>
  <c r="AH231" i="5"/>
  <c r="AI229" i="5"/>
  <c r="AE229" i="5"/>
  <c r="AD232" i="5"/>
  <c r="AH232" i="5"/>
  <c r="AI234" i="5"/>
  <c r="AE234" i="5"/>
  <c r="AI231" i="5"/>
  <c r="AE231" i="5"/>
  <c r="AD229" i="5"/>
  <c r="AH229" i="5"/>
  <c r="AE233" i="5"/>
  <c r="AI233" i="5"/>
  <c r="AD230" i="5"/>
  <c r="AH230" i="5"/>
  <c r="AI232" i="5"/>
  <c r="AE232" i="5"/>
  <c r="AH190" i="5"/>
  <c r="AD190" i="5"/>
  <c r="AH202" i="5"/>
  <c r="AD202" i="5"/>
  <c r="AE206" i="5"/>
  <c r="AI206" i="5"/>
  <c r="AE200" i="5"/>
  <c r="AI200" i="5"/>
  <c r="AH194" i="5"/>
  <c r="AD194" i="5"/>
  <c r="AH198" i="5"/>
  <c r="AD198" i="5"/>
  <c r="AI193" i="5"/>
  <c r="AE193" i="5"/>
  <c r="AH205" i="5"/>
  <c r="AD205" i="5"/>
  <c r="AE190" i="5"/>
  <c r="AI190" i="5"/>
  <c r="AE194" i="5"/>
  <c r="AI194" i="5"/>
  <c r="AE198" i="5"/>
  <c r="AI198" i="5"/>
  <c r="AH199" i="5"/>
  <c r="AD199" i="5"/>
  <c r="AH200" i="5"/>
  <c r="AD200" i="5"/>
  <c r="AE201" i="5"/>
  <c r="AI201" i="5"/>
  <c r="AE202" i="5"/>
  <c r="AI202" i="5"/>
  <c r="AH206" i="5"/>
  <c r="AD206" i="5"/>
  <c r="AH197" i="5"/>
  <c r="AD197" i="5"/>
  <c r="AH196" i="5"/>
  <c r="AD196" i="5"/>
  <c r="AH201" i="5"/>
  <c r="AD201" i="5"/>
  <c r="AH191" i="5"/>
  <c r="AD191" i="5"/>
  <c r="AI203" i="5"/>
  <c r="AE203" i="5"/>
  <c r="AI197" i="5"/>
  <c r="AE197" i="5"/>
  <c r="AH192" i="5"/>
  <c r="AD192" i="5"/>
  <c r="AE196" i="5"/>
  <c r="AI196" i="5"/>
  <c r="AI191" i="5"/>
  <c r="AE191" i="5"/>
  <c r="AH195" i="5"/>
  <c r="AD195" i="5"/>
  <c r="AI195" i="5"/>
  <c r="AE195" i="5"/>
  <c r="AI199" i="5"/>
  <c r="AE199" i="5"/>
  <c r="AH203" i="5"/>
  <c r="AD203" i="5"/>
  <c r="AH193" i="5"/>
  <c r="AD193" i="5"/>
  <c r="AE205" i="5"/>
  <c r="AI205" i="5"/>
  <c r="AE192" i="5"/>
  <c r="AI192" i="5"/>
  <c r="AH204" i="5"/>
  <c r="AD204" i="5"/>
  <c r="AE204" i="5"/>
  <c r="AI204" i="5"/>
  <c r="AH184" i="5"/>
  <c r="AD184" i="5"/>
  <c r="AH179" i="5"/>
  <c r="AD179" i="5"/>
  <c r="AH183" i="5"/>
  <c r="AD183" i="5"/>
  <c r="AH171" i="5"/>
  <c r="AD171" i="5"/>
  <c r="AE174" i="5"/>
  <c r="AI174" i="5"/>
  <c r="AH178" i="5"/>
  <c r="AD178" i="5"/>
  <c r="AE175" i="5"/>
  <c r="AI175" i="5"/>
  <c r="AH176" i="5"/>
  <c r="AD176" i="5"/>
  <c r="AH181" i="5"/>
  <c r="AD181" i="5"/>
  <c r="AH180" i="5"/>
  <c r="AD180" i="5"/>
  <c r="AI173" i="5"/>
  <c r="AE173" i="5"/>
  <c r="AH185" i="5"/>
  <c r="AD185" i="5"/>
  <c r="AI170" i="5"/>
  <c r="AE170" i="5"/>
  <c r="AH170" i="5"/>
  <c r="AD170" i="5"/>
  <c r="AI182" i="5"/>
  <c r="AE182" i="5"/>
  <c r="AE180" i="5"/>
  <c r="AI180" i="5"/>
  <c r="AE184" i="5"/>
  <c r="AI184" i="5"/>
  <c r="AE177" i="5"/>
  <c r="AI177" i="5"/>
  <c r="AI176" i="5"/>
  <c r="AE176" i="5"/>
  <c r="AE169" i="5"/>
  <c r="AI169" i="5"/>
  <c r="AH169" i="5"/>
  <c r="AD169" i="5"/>
  <c r="AH173" i="5"/>
  <c r="AD173" i="5"/>
  <c r="AI185" i="5"/>
  <c r="AE185" i="5"/>
  <c r="AE172" i="5"/>
  <c r="AI172" i="5"/>
  <c r="AH172" i="5"/>
  <c r="AD172" i="5"/>
  <c r="AE171" i="5"/>
  <c r="AI171" i="5"/>
  <c r="AH177" i="5"/>
  <c r="AD177" i="5"/>
  <c r="AE181" i="5"/>
  <c r="AI181" i="5"/>
  <c r="AE179" i="5"/>
  <c r="AI179" i="5"/>
  <c r="AH174" i="5"/>
  <c r="AD174" i="5"/>
  <c r="AI178" i="5"/>
  <c r="AE178" i="5"/>
  <c r="AH182" i="5"/>
  <c r="AD182" i="5"/>
  <c r="AH175" i="5"/>
  <c r="AD175" i="5"/>
  <c r="AE183" i="5"/>
  <c r="AI183" i="5"/>
  <c r="AH164" i="5"/>
  <c r="AD164" i="5"/>
  <c r="AH157" i="5"/>
  <c r="AD157" i="5"/>
  <c r="AH154" i="5"/>
  <c r="AD154" i="5"/>
  <c r="AI158" i="5"/>
  <c r="AE158" i="5"/>
  <c r="AH151" i="5"/>
  <c r="AD151" i="5"/>
  <c r="AE155" i="5"/>
  <c r="AI155" i="5"/>
  <c r="AH153" i="5"/>
  <c r="AD153" i="5"/>
  <c r="AI161" i="5"/>
  <c r="AE161" i="5"/>
  <c r="AI156" i="5"/>
  <c r="AE156" i="5"/>
  <c r="AE149" i="5"/>
  <c r="AI149" i="5"/>
  <c r="AH156" i="5"/>
  <c r="AD156" i="5"/>
  <c r="AI160" i="5"/>
  <c r="AE160" i="5"/>
  <c r="AH150" i="5"/>
  <c r="AD150" i="5"/>
  <c r="AI154" i="5"/>
  <c r="AE154" i="5"/>
  <c r="AH163" i="5"/>
  <c r="AD163" i="5"/>
  <c r="AE153" i="5"/>
  <c r="AI153" i="5"/>
  <c r="AI150" i="5"/>
  <c r="AE150" i="5"/>
  <c r="AH158" i="5"/>
  <c r="AD158" i="5"/>
  <c r="AE162" i="5"/>
  <c r="AI162" i="5"/>
  <c r="AH155" i="5"/>
  <c r="AD155" i="5"/>
  <c r="AE159" i="5"/>
  <c r="AI159" i="5"/>
  <c r="AH161" i="5"/>
  <c r="AD161" i="5"/>
  <c r="AH152" i="5"/>
  <c r="AD152" i="5"/>
  <c r="AI152" i="5"/>
  <c r="AE152" i="5"/>
  <c r="AH162" i="5"/>
  <c r="AD162" i="5"/>
  <c r="AH149" i="5"/>
  <c r="AD149" i="5"/>
  <c r="AE151" i="5"/>
  <c r="AI151" i="5"/>
  <c r="AH159" i="5"/>
  <c r="AD159" i="5"/>
  <c r="AE163" i="5"/>
  <c r="AI163" i="5"/>
  <c r="AH160" i="5"/>
  <c r="AD160" i="5"/>
  <c r="AI164" i="5"/>
  <c r="AE164" i="5"/>
  <c r="AE157" i="5"/>
  <c r="AI157" i="5"/>
  <c r="AD120" i="5"/>
  <c r="AH120" i="5"/>
  <c r="AI132" i="5"/>
  <c r="AE132" i="5"/>
  <c r="AI130" i="5"/>
  <c r="AE130" i="5"/>
  <c r="AD135" i="5"/>
  <c r="AH135" i="5"/>
  <c r="AE126" i="5"/>
  <c r="AI126" i="5"/>
  <c r="AD134" i="5"/>
  <c r="AH134" i="5"/>
  <c r="AD131" i="5"/>
  <c r="AH131" i="5"/>
  <c r="AI121" i="5"/>
  <c r="AE121" i="5"/>
  <c r="AE123" i="5"/>
  <c r="AI123" i="5"/>
  <c r="AE128" i="5"/>
  <c r="AI128" i="5"/>
  <c r="AD132" i="5"/>
  <c r="AH132" i="5"/>
  <c r="AI122" i="5"/>
  <c r="AE122" i="5"/>
  <c r="AD130" i="5"/>
  <c r="AH130" i="5"/>
  <c r="AD121" i="5"/>
  <c r="AH121" i="5"/>
  <c r="AE129" i="5"/>
  <c r="AD129" i="5"/>
  <c r="AH129" i="5"/>
  <c r="AD126" i="5"/>
  <c r="AH126" i="5"/>
  <c r="AE131" i="5"/>
  <c r="AI131" i="5"/>
  <c r="AI124" i="5"/>
  <c r="AE124" i="5"/>
  <c r="AD128" i="5"/>
  <c r="AH128" i="5"/>
  <c r="AD122" i="5"/>
  <c r="AH122" i="5"/>
  <c r="AD123" i="5"/>
  <c r="AH123" i="5"/>
  <c r="AE133" i="5"/>
  <c r="AI133" i="5"/>
  <c r="AI125" i="5"/>
  <c r="AE125" i="5"/>
  <c r="AI135" i="5"/>
  <c r="AE135" i="5"/>
  <c r="AD127" i="5"/>
  <c r="AH127" i="5"/>
  <c r="AD136" i="5"/>
  <c r="AH136" i="5"/>
  <c r="AE120" i="5"/>
  <c r="AI120" i="5"/>
  <c r="AD124" i="5"/>
  <c r="AH124" i="5"/>
  <c r="AE136" i="5"/>
  <c r="AI136" i="5"/>
  <c r="AI127" i="5"/>
  <c r="AE127" i="5"/>
  <c r="AD125" i="5"/>
  <c r="AH125" i="5"/>
  <c r="AD133" i="5"/>
  <c r="AH133" i="5"/>
  <c r="AI134" i="5"/>
  <c r="AE134" i="5"/>
  <c r="AI129" i="5"/>
  <c r="AD110" i="5"/>
  <c r="AH110" i="5"/>
  <c r="AE103" i="5"/>
  <c r="AI103" i="5"/>
  <c r="AI101" i="5"/>
  <c r="AE101" i="5"/>
  <c r="AI99" i="5"/>
  <c r="AE99" i="5"/>
  <c r="AD100" i="5"/>
  <c r="AH100" i="5"/>
  <c r="AI114" i="5"/>
  <c r="AE114" i="5"/>
  <c r="AI113" i="5"/>
  <c r="AE113" i="5"/>
  <c r="AI107" i="5"/>
  <c r="AE107" i="5"/>
  <c r="AD99" i="5"/>
  <c r="AH99" i="5"/>
  <c r="AD107" i="5"/>
  <c r="AH107" i="5"/>
  <c r="AD115" i="5"/>
  <c r="AH115" i="5"/>
  <c r="AD102" i="5"/>
  <c r="AH102" i="5"/>
  <c r="AI109" i="5"/>
  <c r="AE109" i="5"/>
  <c r="AE112" i="5"/>
  <c r="AI112" i="5"/>
  <c r="AD101" i="5"/>
  <c r="AH101" i="5"/>
  <c r="AI106" i="5"/>
  <c r="AE106" i="5"/>
  <c r="AD114" i="5"/>
  <c r="AH114" i="5"/>
  <c r="AD103" i="5"/>
  <c r="AH103" i="5"/>
  <c r="AE111" i="5"/>
  <c r="AD111" i="5"/>
  <c r="AH111" i="5"/>
  <c r="AE110" i="5"/>
  <c r="AI110" i="5"/>
  <c r="AD108" i="5"/>
  <c r="AH108" i="5"/>
  <c r="AD109" i="5"/>
  <c r="AH109" i="5"/>
  <c r="AI102" i="5"/>
  <c r="AE102" i="5"/>
  <c r="AE105" i="5"/>
  <c r="AI105" i="5"/>
  <c r="AE100" i="5"/>
  <c r="AI100" i="5"/>
  <c r="AI104" i="5"/>
  <c r="AE104" i="5"/>
  <c r="AD113" i="5"/>
  <c r="AH113" i="5"/>
  <c r="AE115" i="5"/>
  <c r="AI115" i="5"/>
  <c r="AD105" i="5"/>
  <c r="AH105" i="5"/>
  <c r="AD104" i="5"/>
  <c r="AH104" i="5"/>
  <c r="AE108" i="5"/>
  <c r="AI108" i="5"/>
  <c r="AD112" i="5"/>
  <c r="AH112" i="5"/>
  <c r="AD106" i="5"/>
  <c r="AH106" i="5"/>
  <c r="AI111" i="5"/>
  <c r="AI84" i="5"/>
  <c r="AE84" i="5"/>
  <c r="AD86" i="5"/>
  <c r="AH86" i="5"/>
  <c r="AD94" i="5"/>
  <c r="AH94" i="5"/>
  <c r="AD82" i="5"/>
  <c r="AH82" i="5"/>
  <c r="AD80" i="5"/>
  <c r="AH80" i="5"/>
  <c r="AD85" i="5"/>
  <c r="AH85" i="5"/>
  <c r="AD93" i="5"/>
  <c r="AH93" i="5"/>
  <c r="AE90" i="5"/>
  <c r="AI90" i="5"/>
  <c r="AE81" i="5"/>
  <c r="AI81" i="5"/>
  <c r="AD92" i="5"/>
  <c r="AH92" i="5"/>
  <c r="AE93" i="5"/>
  <c r="AI93" i="5"/>
  <c r="AE91" i="5"/>
  <c r="AI91" i="5"/>
  <c r="AI89" i="5"/>
  <c r="AE89" i="5"/>
  <c r="AE87" i="5"/>
  <c r="AI87" i="5"/>
  <c r="AE85" i="5"/>
  <c r="AI85" i="5"/>
  <c r="AD84" i="5"/>
  <c r="AH84" i="5"/>
  <c r="AD87" i="5"/>
  <c r="AH87" i="5"/>
  <c r="AI94" i="5"/>
  <c r="AE94" i="5"/>
  <c r="AD88" i="5"/>
  <c r="AH88" i="5"/>
  <c r="AD91" i="5"/>
  <c r="AH91" i="5"/>
  <c r="AI86" i="5"/>
  <c r="AE86" i="5"/>
  <c r="AI92" i="5"/>
  <c r="AE92" i="5"/>
  <c r="AI82" i="5"/>
  <c r="AE82" i="5"/>
  <c r="AI80" i="5"/>
  <c r="AE80" i="5"/>
  <c r="AD90" i="5"/>
  <c r="AH90" i="5"/>
  <c r="AD83" i="5"/>
  <c r="AH83" i="5"/>
  <c r="AD81" i="5"/>
  <c r="AH81" i="5"/>
  <c r="AD89" i="5"/>
  <c r="AH89" i="5"/>
  <c r="AE83" i="5"/>
  <c r="AI83" i="5"/>
  <c r="AI88" i="5"/>
  <c r="AE88" i="5"/>
  <c r="AH64" i="5"/>
  <c r="AD64" i="5"/>
  <c r="AH68" i="5"/>
  <c r="AD68" i="5"/>
  <c r="AI65" i="5"/>
  <c r="AE65" i="5"/>
  <c r="AE54" i="5"/>
  <c r="AI54" i="5"/>
  <c r="AH58" i="5"/>
  <c r="AD58" i="5"/>
  <c r="AI62" i="5"/>
  <c r="AE62" i="5"/>
  <c r="AH66" i="5"/>
  <c r="AD66" i="5"/>
  <c r="AH70" i="5"/>
  <c r="AD70" i="5"/>
  <c r="AI55" i="5"/>
  <c r="AE55" i="5"/>
  <c r="AI63" i="5"/>
  <c r="AE63" i="5"/>
  <c r="AI67" i="5"/>
  <c r="AE67" i="5"/>
  <c r="AE56" i="5"/>
  <c r="AI56" i="5"/>
  <c r="AH60" i="5"/>
  <c r="AD60" i="5"/>
  <c r="AI64" i="5"/>
  <c r="AE64" i="5"/>
  <c r="AE68" i="5"/>
  <c r="AI68" i="5"/>
  <c r="AH57" i="5"/>
  <c r="AD57" i="5"/>
  <c r="AH61" i="5"/>
  <c r="AD61" i="5"/>
  <c r="AI69" i="5"/>
  <c r="AE69" i="5"/>
  <c r="AH62" i="5"/>
  <c r="AD62" i="5"/>
  <c r="AE66" i="5"/>
  <c r="AI66" i="5"/>
  <c r="AI70" i="5"/>
  <c r="AE70" i="5"/>
  <c r="AH59" i="5"/>
  <c r="AD59" i="5"/>
  <c r="AH56" i="5"/>
  <c r="AD56" i="5"/>
  <c r="AE60" i="5"/>
  <c r="AI60" i="5"/>
  <c r="AI57" i="5"/>
  <c r="AE57" i="5"/>
  <c r="AI61" i="5"/>
  <c r="AE61" i="5"/>
  <c r="AH65" i="5"/>
  <c r="AD65" i="5"/>
  <c r="AH69" i="5"/>
  <c r="AD69" i="5"/>
  <c r="AH54" i="5"/>
  <c r="AD54" i="5"/>
  <c r="AI58" i="5"/>
  <c r="AE58" i="5"/>
  <c r="AH55" i="5"/>
  <c r="AD55" i="5"/>
  <c r="AI59" i="5"/>
  <c r="AE59" i="5"/>
  <c r="AH63" i="5"/>
  <c r="AD63" i="5"/>
  <c r="AH67" i="5"/>
  <c r="AD67" i="5"/>
  <c r="AE34" i="5"/>
  <c r="AI34" i="5"/>
  <c r="AE38" i="5"/>
  <c r="AI38" i="5"/>
  <c r="AE42" i="5"/>
  <c r="AI42" i="5"/>
  <c r="AI46" i="5"/>
  <c r="AE46" i="5"/>
  <c r="AE48" i="5"/>
  <c r="AI48" i="5"/>
  <c r="AI33" i="5"/>
  <c r="AE33" i="5"/>
  <c r="AI37" i="5"/>
  <c r="AE37" i="5"/>
  <c r="AI41" i="5"/>
  <c r="AE41" i="5"/>
  <c r="AE45" i="5"/>
  <c r="AI45" i="5"/>
  <c r="AE49" i="5"/>
  <c r="AI49" i="5"/>
  <c r="AE35" i="5"/>
  <c r="AI35" i="5"/>
  <c r="AE39" i="5"/>
  <c r="AI39" i="5"/>
  <c r="AE43" i="5"/>
  <c r="AI43" i="5"/>
  <c r="AI36" i="5"/>
  <c r="AE36" i="5"/>
  <c r="AI40" i="5"/>
  <c r="AE40" i="5"/>
  <c r="AE44" i="5"/>
  <c r="AI44" i="5"/>
  <c r="AD33" i="5"/>
  <c r="AH33" i="5"/>
  <c r="AD37" i="5"/>
  <c r="AH37" i="5"/>
  <c r="AD41" i="5"/>
  <c r="AH41" i="5"/>
  <c r="AD45" i="5"/>
  <c r="AH45" i="5"/>
  <c r="AD49" i="5"/>
  <c r="AH49" i="5"/>
  <c r="AH34" i="5"/>
  <c r="AD34" i="5"/>
  <c r="AH38" i="5"/>
  <c r="AD38" i="5"/>
  <c r="AH42" i="5"/>
  <c r="AD42" i="5"/>
  <c r="AH46" i="5"/>
  <c r="AD46" i="5"/>
  <c r="AD35" i="5"/>
  <c r="AH35" i="5"/>
  <c r="AD39" i="5"/>
  <c r="AH39" i="5"/>
  <c r="AD43" i="5"/>
  <c r="AH43" i="5"/>
  <c r="AD47" i="5"/>
  <c r="AH47" i="5"/>
  <c r="AH36" i="5"/>
  <c r="AD36" i="5"/>
  <c r="AH40" i="5"/>
  <c r="AD40" i="5"/>
  <c r="AH44" i="5"/>
  <c r="AD44" i="5"/>
  <c r="AH48" i="5"/>
  <c r="AD48" i="5"/>
  <c r="AE47" i="5"/>
  <c r="AI47" i="5"/>
  <c r="AD13" i="5"/>
  <c r="AH13" i="5"/>
  <c r="AD21" i="5"/>
  <c r="AH21" i="5"/>
  <c r="AI19" i="5"/>
  <c r="AE19" i="5"/>
  <c r="AI27" i="5"/>
  <c r="AE27" i="5"/>
  <c r="AD14" i="5"/>
  <c r="AH14" i="5"/>
  <c r="AH22" i="5"/>
  <c r="AD22" i="5"/>
  <c r="AE24" i="5"/>
  <c r="AI24" i="5"/>
  <c r="AI20" i="5"/>
  <c r="AE20" i="5"/>
  <c r="AD23" i="5"/>
  <c r="AH23" i="5"/>
  <c r="AI13" i="5"/>
  <c r="AE13" i="5"/>
  <c r="AD24" i="5"/>
  <c r="AH24" i="5"/>
  <c r="AE14" i="5"/>
  <c r="AI14" i="5"/>
  <c r="AD17" i="5"/>
  <c r="AH17" i="5"/>
  <c r="AH25" i="5"/>
  <c r="AD25" i="5"/>
  <c r="AI15" i="5"/>
  <c r="AE15" i="5"/>
  <c r="AI23" i="5"/>
  <c r="AE23" i="5"/>
  <c r="AH18" i="5"/>
  <c r="AD18" i="5"/>
  <c r="AH26" i="5"/>
  <c r="AD26" i="5"/>
  <c r="AE22" i="5"/>
  <c r="AI22" i="5"/>
  <c r="AI28" i="5"/>
  <c r="AE28" i="5"/>
  <c r="AD15" i="5"/>
  <c r="AH15" i="5"/>
  <c r="AI21" i="5"/>
  <c r="AE21" i="5"/>
  <c r="AD16" i="5"/>
  <c r="AH16" i="5"/>
  <c r="AE26" i="5"/>
  <c r="AI26" i="5"/>
  <c r="AE12" i="5"/>
  <c r="AI12" i="5"/>
  <c r="AD19" i="5"/>
  <c r="AH19" i="5"/>
  <c r="AD27" i="5"/>
  <c r="AH27" i="5"/>
  <c r="AI17" i="5"/>
  <c r="AE17" i="5"/>
  <c r="AI25" i="5"/>
  <c r="AE25" i="5"/>
  <c r="AH12" i="5"/>
  <c r="AD12" i="5"/>
  <c r="AH20" i="5"/>
  <c r="AD20" i="5"/>
  <c r="AH28" i="5"/>
  <c r="AD28" i="5"/>
  <c r="AE16" i="5"/>
  <c r="AI16" i="5"/>
  <c r="AI18" i="5"/>
  <c r="AE18" i="5"/>
  <c r="W375" i="5"/>
  <c r="U375" i="5"/>
  <c r="AA375" i="5"/>
  <c r="T375" i="5"/>
  <c r="Y375" i="5"/>
  <c r="Q375" i="5"/>
  <c r="AB375" i="5"/>
  <c r="Q376" i="5"/>
  <c r="X374" i="5"/>
  <c r="Z376" i="5"/>
  <c r="Z374" i="5"/>
  <c r="S375" i="5"/>
  <c r="O375" i="5"/>
  <c r="X375" i="5"/>
  <c r="O376" i="5"/>
  <c r="V376" i="5"/>
  <c r="R376" i="5"/>
  <c r="S376" i="5"/>
  <c r="P376" i="5"/>
  <c r="Q374" i="5"/>
  <c r="AB374" i="5"/>
  <c r="U374" i="5"/>
  <c r="AA376" i="5"/>
  <c r="W376" i="5"/>
  <c r="Y376" i="5"/>
  <c r="T376" i="5"/>
  <c r="V374" i="5"/>
  <c r="R374" i="5"/>
  <c r="S374" i="5"/>
  <c r="P374" i="5"/>
  <c r="O374" i="5"/>
  <c r="R375" i="5"/>
  <c r="U376" i="5"/>
  <c r="Z375" i="5"/>
  <c r="V375" i="5"/>
  <c r="P375" i="5"/>
  <c r="X376" i="5"/>
  <c r="AA374" i="5"/>
  <c r="W374" i="5"/>
  <c r="Y374" i="5"/>
  <c r="C327" i="5"/>
  <c r="C321" i="5"/>
  <c r="C309" i="5"/>
  <c r="C310" i="5"/>
  <c r="C318" i="5"/>
  <c r="C326" i="5"/>
  <c r="C316" i="5"/>
  <c r="C324" i="5"/>
  <c r="C322" i="5"/>
  <c r="C320" i="5"/>
  <c r="C314" i="5"/>
  <c r="C312" i="5"/>
  <c r="C311" i="5"/>
  <c r="C317" i="5"/>
  <c r="C323" i="5"/>
  <c r="C315" i="5"/>
  <c r="C313" i="5"/>
  <c r="C319" i="5"/>
  <c r="C325" i="5"/>
  <c r="C292" i="5"/>
  <c r="C302" i="5"/>
  <c r="C288" i="5"/>
  <c r="C300" i="5"/>
  <c r="C294" i="5"/>
  <c r="C306" i="5"/>
  <c r="C296" i="5"/>
  <c r="C290" i="5"/>
  <c r="C293" i="5"/>
  <c r="C301" i="5"/>
  <c r="C297" i="5"/>
  <c r="C305" i="5"/>
  <c r="C291" i="5"/>
  <c r="C299" i="5"/>
  <c r="C289" i="5"/>
  <c r="C295" i="5"/>
  <c r="C303" i="5"/>
  <c r="C304" i="5"/>
  <c r="C298" i="5"/>
  <c r="C258" i="5"/>
  <c r="C262" i="5"/>
  <c r="C266" i="5"/>
  <c r="C270" i="5"/>
  <c r="C274" i="5"/>
  <c r="C260" i="5"/>
  <c r="C268" i="5"/>
  <c r="C272" i="5"/>
  <c r="C265" i="5"/>
  <c r="C259" i="5"/>
  <c r="C263" i="5"/>
  <c r="C267" i="5"/>
  <c r="C271" i="5"/>
  <c r="C275" i="5"/>
  <c r="C264" i="5"/>
  <c r="C276" i="5"/>
  <c r="C261" i="5"/>
  <c r="C269" i="5"/>
  <c r="C273" i="5"/>
  <c r="C237" i="5"/>
  <c r="C241" i="5"/>
  <c r="C245" i="5"/>
  <c r="C249" i="5"/>
  <c r="C253" i="5"/>
  <c r="C248" i="5"/>
  <c r="C238" i="5"/>
  <c r="C242" i="5"/>
  <c r="C246" i="5"/>
  <c r="C250" i="5"/>
  <c r="C254" i="5"/>
  <c r="C244" i="5"/>
  <c r="C239" i="5"/>
  <c r="C243" i="5"/>
  <c r="C247" i="5"/>
  <c r="C251" i="5"/>
  <c r="C255" i="5"/>
  <c r="C240" i="5"/>
  <c r="C252" i="5"/>
  <c r="C128" i="5"/>
  <c r="C80" i="5"/>
  <c r="C120" i="5"/>
  <c r="C109" i="5"/>
  <c r="C206" i="5"/>
  <c r="C204" i="5"/>
  <c r="C202" i="5"/>
  <c r="C198" i="5"/>
  <c r="C205" i="5"/>
  <c r="C203" i="5"/>
  <c r="C199" i="5"/>
  <c r="C196" i="5"/>
  <c r="C195" i="5"/>
  <c r="C194" i="5"/>
  <c r="C191" i="5"/>
  <c r="C197" i="5"/>
  <c r="C192" i="5"/>
  <c r="C201" i="5"/>
  <c r="C200" i="5"/>
  <c r="C193" i="5"/>
  <c r="C188" i="5"/>
  <c r="C187" i="5"/>
  <c r="C185" i="5"/>
  <c r="C183" i="5"/>
  <c r="C180" i="5"/>
  <c r="C190" i="5"/>
  <c r="C189" i="5"/>
  <c r="C184" i="5"/>
  <c r="C178" i="5"/>
  <c r="C175" i="5"/>
  <c r="C173" i="5"/>
  <c r="C170" i="5"/>
  <c r="C166" i="5"/>
  <c r="C164" i="5"/>
  <c r="C179" i="5"/>
  <c r="C182" i="5"/>
  <c r="C181" i="5"/>
  <c r="C174" i="5"/>
  <c r="C167" i="5"/>
  <c r="C160" i="5"/>
  <c r="C156" i="5"/>
  <c r="C177" i="5"/>
  <c r="C171" i="5"/>
  <c r="C169" i="5"/>
  <c r="C163" i="5"/>
  <c r="C162" i="5"/>
  <c r="C161" i="5"/>
  <c r="C155" i="5"/>
  <c r="C154" i="5"/>
  <c r="C153" i="5"/>
  <c r="C152" i="5"/>
  <c r="C150" i="5"/>
  <c r="C146" i="5"/>
  <c r="C157" i="5"/>
  <c r="C151" i="5"/>
  <c r="C168" i="5"/>
  <c r="C172" i="5"/>
  <c r="C148" i="5"/>
  <c r="C145" i="5"/>
  <c r="C176" i="5"/>
  <c r="C159" i="5"/>
  <c r="C149" i="5"/>
  <c r="C147" i="5"/>
  <c r="C158" i="5"/>
  <c r="C114" i="5"/>
  <c r="C106" i="5"/>
  <c r="C98" i="5"/>
  <c r="C87" i="5"/>
  <c r="C79" i="5"/>
  <c r="C112" i="5"/>
  <c r="C104" i="5"/>
  <c r="C96" i="5"/>
  <c r="C93" i="5"/>
  <c r="C85" i="5"/>
  <c r="C77" i="5"/>
  <c r="C131" i="5"/>
  <c r="C108" i="5"/>
  <c r="C100" i="5"/>
  <c r="C89" i="5"/>
  <c r="C81" i="5"/>
  <c r="C123" i="5"/>
  <c r="C110" i="5"/>
  <c r="C102" i="5"/>
  <c r="C91" i="5"/>
  <c r="C83" i="5"/>
  <c r="C75" i="5"/>
  <c r="C134" i="5"/>
  <c r="C126" i="5"/>
  <c r="C118" i="5"/>
  <c r="C107" i="5"/>
  <c r="C99" i="5"/>
  <c r="C88" i="5"/>
  <c r="C78" i="5"/>
  <c r="C127" i="5"/>
  <c r="C90" i="5"/>
  <c r="C70" i="5"/>
  <c r="C66" i="5"/>
  <c r="C62" i="5"/>
  <c r="C58" i="5"/>
  <c r="C54" i="5"/>
  <c r="C49" i="5"/>
  <c r="C45" i="5"/>
  <c r="C41" i="5"/>
  <c r="C37" i="5"/>
  <c r="C33" i="5"/>
  <c r="C28" i="5"/>
  <c r="C24" i="5"/>
  <c r="C20" i="5"/>
  <c r="C16" i="5"/>
  <c r="C12" i="5"/>
  <c r="C67" i="5"/>
  <c r="C59" i="5"/>
  <c r="C51" i="5"/>
  <c r="C42" i="5"/>
  <c r="C30" i="5"/>
  <c r="C21" i="5"/>
  <c r="C9" i="5"/>
  <c r="C69" i="5"/>
  <c r="C65" i="5"/>
  <c r="C61" i="5"/>
  <c r="C57" i="5"/>
  <c r="C53" i="5"/>
  <c r="C48" i="5"/>
  <c r="C44" i="5"/>
  <c r="C40" i="5"/>
  <c r="C36" i="5"/>
  <c r="C32" i="5"/>
  <c r="C27" i="5"/>
  <c r="C23" i="5"/>
  <c r="C19" i="5"/>
  <c r="C15" i="5"/>
  <c r="C11" i="5"/>
  <c r="C38" i="5"/>
  <c r="C13" i="5"/>
  <c r="C68" i="5"/>
  <c r="C64" i="5"/>
  <c r="C60" i="5"/>
  <c r="C56" i="5"/>
  <c r="C52" i="5"/>
  <c r="C47" i="5"/>
  <c r="C43" i="5"/>
  <c r="C39" i="5"/>
  <c r="C35" i="5"/>
  <c r="C31" i="5"/>
  <c r="C26" i="5"/>
  <c r="C22" i="5"/>
  <c r="C18" i="5"/>
  <c r="C14" i="5"/>
  <c r="C10" i="5"/>
  <c r="C63" i="5"/>
  <c r="C55" i="5"/>
  <c r="C46" i="5"/>
  <c r="C34" i="5"/>
  <c r="C25" i="5"/>
  <c r="C17" i="5"/>
  <c r="C132" i="5"/>
  <c r="C124" i="5"/>
  <c r="C113" i="5"/>
  <c r="C105" i="5"/>
  <c r="C97" i="5"/>
  <c r="C121" i="5"/>
  <c r="C94" i="5"/>
  <c r="C86" i="5"/>
  <c r="C76" i="5"/>
  <c r="C115" i="5"/>
  <c r="C119" i="5"/>
  <c r="C136" i="5"/>
  <c r="C130" i="5"/>
  <c r="C122" i="5"/>
  <c r="C111" i="5"/>
  <c r="C103" i="5"/>
  <c r="C133" i="5"/>
  <c r="C125" i="5"/>
  <c r="C117" i="5"/>
  <c r="C129" i="5"/>
  <c r="C92" i="5"/>
  <c r="C82" i="5"/>
  <c r="C135" i="5"/>
  <c r="C84" i="5"/>
  <c r="AD6" i="6"/>
  <c r="AG6" i="6"/>
  <c r="AF6" i="6"/>
  <c r="AC6" i="6"/>
  <c r="AB6" i="6"/>
  <c r="AE6" i="6"/>
  <c r="C222" i="5"/>
  <c r="C227" i="5"/>
  <c r="C226" i="5"/>
  <c r="C215" i="5"/>
  <c r="C220" i="5"/>
  <c r="C217" i="5"/>
  <c r="C225" i="5"/>
  <c r="C308" i="5"/>
  <c r="C287" i="5"/>
  <c r="C236" i="5"/>
  <c r="C228" i="5"/>
  <c r="C219" i="5"/>
  <c r="C218" i="5"/>
  <c r="C224" i="5"/>
  <c r="C216" i="5"/>
  <c r="C221" i="5"/>
  <c r="C223" i="5"/>
  <c r="C257" i="5"/>
  <c r="C18" i="8" l="1"/>
  <c r="D18" i="8"/>
  <c r="B19" i="8"/>
  <c r="B21" i="8"/>
  <c r="B16" i="8"/>
  <c r="O373" i="5"/>
  <c r="T373" i="5"/>
  <c r="AB373" i="5"/>
  <c r="S373" i="5"/>
  <c r="W373" i="5"/>
  <c r="V373" i="5"/>
  <c r="Q373" i="5"/>
  <c r="AA373" i="5"/>
  <c r="R373" i="5"/>
  <c r="Z373" i="5"/>
  <c r="U373" i="5"/>
  <c r="X373" i="5"/>
  <c r="Y373" i="5"/>
  <c r="P373" i="5"/>
  <c r="D20" i="8" l="1"/>
  <c r="C20" i="8"/>
  <c r="B18" i="8"/>
  <c r="C22" i="8" l="1"/>
  <c r="D22" i="8"/>
  <c r="B20" i="8"/>
  <c r="D24" i="8" l="1"/>
  <c r="C24" i="8"/>
  <c r="J236" i="5"/>
  <c r="S167" i="5"/>
  <c r="N96" i="5"/>
  <c r="N166" i="5"/>
  <c r="I222" i="5"/>
  <c r="T227" i="5"/>
  <c r="I217" i="5"/>
  <c r="K96" i="5"/>
  <c r="I79" i="5"/>
  <c r="L167" i="5"/>
  <c r="I77" i="5"/>
  <c r="N187" i="5"/>
  <c r="K219" i="5"/>
  <c r="J148" i="5"/>
  <c r="T118" i="5"/>
  <c r="J218" i="5"/>
  <c r="V146" i="5"/>
  <c r="M189" i="5"/>
  <c r="Q188" i="5"/>
  <c r="J225" i="5"/>
  <c r="R188" i="5"/>
  <c r="V187" i="5"/>
  <c r="B22" i="8"/>
  <c r="K376" i="5"/>
  <c r="L374" i="5"/>
  <c r="L375" i="5"/>
  <c r="L376" i="5"/>
  <c r="K375" i="5"/>
  <c r="K374" i="5"/>
  <c r="M77" i="5" l="1"/>
  <c r="S146" i="5"/>
  <c r="I11" i="5"/>
  <c r="R241" i="5"/>
  <c r="N236" i="5"/>
  <c r="U97" i="5"/>
  <c r="I168" i="5"/>
  <c r="Q117" i="5"/>
  <c r="V96" i="5"/>
  <c r="U189" i="5"/>
  <c r="C26" i="8"/>
  <c r="D26" i="8"/>
  <c r="K373" i="5"/>
  <c r="L373" i="5"/>
  <c r="T96" i="5"/>
  <c r="M11" i="5"/>
  <c r="T77" i="5"/>
  <c r="U118" i="5"/>
  <c r="Q147" i="5"/>
  <c r="N52" i="5"/>
  <c r="R30" i="5"/>
  <c r="L9" i="5"/>
  <c r="M32" i="5"/>
  <c r="Q52" i="5"/>
  <c r="I10" i="5"/>
  <c r="L10" i="5"/>
  <c r="V11" i="5"/>
  <c r="M76" i="5"/>
  <c r="L188" i="5"/>
  <c r="Q31" i="5"/>
  <c r="L166" i="5"/>
  <c r="X78" i="5"/>
  <c r="X52" i="5"/>
  <c r="M397" i="5"/>
  <c r="W397" i="5"/>
  <c r="K258" i="5"/>
  <c r="I397" i="5"/>
  <c r="I242" i="5"/>
  <c r="R242" i="5"/>
  <c r="U220" i="5"/>
  <c r="K330" i="5"/>
  <c r="U329" i="5"/>
  <c r="V117" i="5"/>
  <c r="J51" i="5"/>
  <c r="V53" i="5"/>
  <c r="W396" i="5"/>
  <c r="T148" i="5"/>
  <c r="N79" i="5"/>
  <c r="X147" i="5"/>
  <c r="I31" i="5"/>
  <c r="N10" i="5"/>
  <c r="N225" i="5"/>
  <c r="L147" i="5"/>
  <c r="S9" i="5"/>
  <c r="X148" i="5"/>
  <c r="K395" i="5"/>
  <c r="W242" i="5"/>
  <c r="U354" i="5"/>
  <c r="N395" i="5"/>
  <c r="S242" i="5"/>
  <c r="Q354" i="5"/>
  <c r="Q239" i="5"/>
  <c r="S241" i="5"/>
  <c r="K189" i="5"/>
  <c r="U216" i="5"/>
  <c r="W79" i="5"/>
  <c r="S310" i="5"/>
  <c r="V309" i="5"/>
  <c r="J223" i="5"/>
  <c r="T53" i="5"/>
  <c r="U30" i="5"/>
  <c r="K11" i="5"/>
  <c r="X53" i="5"/>
  <c r="R79" i="5"/>
  <c r="R52" i="5"/>
  <c r="N31" i="5"/>
  <c r="Q76" i="5"/>
  <c r="L118" i="5"/>
  <c r="I75" i="5"/>
  <c r="T32" i="5"/>
  <c r="X396" i="5"/>
  <c r="R310" i="5"/>
  <c r="K311" i="5"/>
  <c r="L396" i="5"/>
  <c r="U310" i="5"/>
  <c r="N310" i="5"/>
  <c r="W146" i="5"/>
  <c r="S396" i="5"/>
  <c r="V395" i="5"/>
  <c r="R119" i="5"/>
  <c r="I9" i="5"/>
  <c r="V31" i="5"/>
  <c r="X9" i="5"/>
  <c r="X239" i="5"/>
  <c r="X98" i="5"/>
  <c r="L354" i="5"/>
  <c r="J53" i="5"/>
  <c r="M75" i="5"/>
  <c r="J79" i="5"/>
  <c r="T10" i="5"/>
  <c r="X31" i="5"/>
  <c r="J77" i="5"/>
  <c r="T117" i="5"/>
  <c r="W331" i="5"/>
  <c r="X79" i="5"/>
  <c r="Q53" i="5"/>
  <c r="V221" i="5"/>
  <c r="I308" i="5"/>
  <c r="S308" i="5"/>
  <c r="V287" i="5"/>
  <c r="V286" i="5" s="1"/>
  <c r="J258" i="5"/>
  <c r="I224" i="5"/>
  <c r="N223" i="5"/>
  <c r="L227" i="5"/>
  <c r="M353" i="5"/>
  <c r="Q222" i="5"/>
  <c r="M237" i="5"/>
  <c r="V237" i="5"/>
  <c r="Q215" i="5"/>
  <c r="S78" i="5"/>
  <c r="S329" i="5"/>
  <c r="L217" i="5"/>
  <c r="V311" i="5"/>
  <c r="V227" i="5"/>
  <c r="W228" i="5"/>
  <c r="M220" i="5"/>
  <c r="I228" i="5"/>
  <c r="K167" i="5"/>
  <c r="Q119" i="5"/>
  <c r="K221" i="5"/>
  <c r="J167" i="5"/>
  <c r="T188" i="5"/>
  <c r="Q227" i="5"/>
  <c r="T239" i="5"/>
  <c r="N148" i="5"/>
  <c r="U239" i="5"/>
  <c r="X215" i="5"/>
  <c r="U187" i="5"/>
  <c r="S215" i="5"/>
  <c r="M166" i="5"/>
  <c r="Q258" i="5"/>
  <c r="W220" i="5"/>
  <c r="X221" i="5"/>
  <c r="X257" i="5"/>
  <c r="S77" i="5"/>
  <c r="M119" i="5"/>
  <c r="M9" i="5"/>
  <c r="R228" i="5"/>
  <c r="S30" i="5"/>
  <c r="W225" i="5"/>
  <c r="S98" i="5"/>
  <c r="R145" i="5"/>
  <c r="R189" i="5"/>
  <c r="K31" i="5"/>
  <c r="R219" i="5"/>
  <c r="T78" i="5"/>
  <c r="K228" i="5"/>
  <c r="U227" i="5"/>
  <c r="W218" i="5"/>
  <c r="T353" i="5"/>
  <c r="M309" i="5"/>
  <c r="Q259" i="5"/>
  <c r="L287" i="5"/>
  <c r="L286" i="5" s="1"/>
  <c r="J259" i="5"/>
  <c r="Q225" i="5"/>
  <c r="M226" i="5"/>
  <c r="W77" i="5"/>
  <c r="S218" i="5"/>
  <c r="R147" i="5"/>
  <c r="L189" i="5"/>
  <c r="W78" i="5"/>
  <c r="Q331" i="5"/>
  <c r="M217" i="5"/>
  <c r="V145" i="5"/>
  <c r="K145" i="5"/>
  <c r="M147" i="5"/>
  <c r="I189" i="5"/>
  <c r="K227" i="5"/>
  <c r="U226" i="5"/>
  <c r="K30" i="5"/>
  <c r="V167" i="5"/>
  <c r="L187" i="5"/>
  <c r="V220" i="5"/>
  <c r="W310" i="5"/>
  <c r="X11" i="5"/>
  <c r="U31" i="5"/>
  <c r="T187" i="5"/>
  <c r="V222" i="5"/>
  <c r="T354" i="5"/>
  <c r="R51" i="5"/>
  <c r="R32" i="5"/>
  <c r="K309" i="5"/>
  <c r="T331" i="5"/>
  <c r="J354" i="5"/>
  <c r="N309" i="5"/>
  <c r="M354" i="5"/>
  <c r="Q224" i="5"/>
  <c r="I259" i="5"/>
  <c r="K146" i="5"/>
  <c r="X222" i="5"/>
  <c r="R221" i="5"/>
  <c r="V354" i="5"/>
  <c r="K51" i="5"/>
  <c r="U9" i="5"/>
  <c r="W9" i="5"/>
  <c r="N32" i="5"/>
  <c r="R10" i="5"/>
  <c r="U51" i="5"/>
  <c r="V78" i="5"/>
  <c r="K9" i="5"/>
  <c r="Q10" i="5"/>
  <c r="U75" i="5"/>
  <c r="M53" i="5"/>
  <c r="X77" i="5"/>
  <c r="W354" i="5"/>
  <c r="S259" i="5"/>
  <c r="R330" i="5"/>
  <c r="V259" i="5"/>
  <c r="X311" i="5"/>
  <c r="X310" i="5"/>
  <c r="L257" i="5"/>
  <c r="M243" i="5"/>
  <c r="V243" i="5"/>
  <c r="R225" i="5"/>
  <c r="S118" i="5"/>
  <c r="W216" i="5"/>
  <c r="W330" i="5"/>
  <c r="X146" i="5"/>
  <c r="V189" i="5"/>
  <c r="N222" i="5"/>
  <c r="V9" i="5"/>
  <c r="J75" i="5"/>
  <c r="V32" i="5"/>
  <c r="L76" i="5"/>
  <c r="X395" i="5"/>
  <c r="R9" i="5"/>
  <c r="X187" i="5"/>
  <c r="J10" i="5"/>
  <c r="W259" i="5"/>
  <c r="N219" i="5"/>
  <c r="T395" i="5"/>
  <c r="S331" i="5"/>
  <c r="X97" i="5"/>
  <c r="V331" i="5"/>
  <c r="J237" i="5"/>
  <c r="K238" i="5"/>
  <c r="J240" i="5"/>
  <c r="S168" i="5"/>
  <c r="X242" i="5"/>
  <c r="L330" i="5"/>
  <c r="K223" i="5"/>
  <c r="L51" i="5"/>
  <c r="V77" i="5"/>
  <c r="J76" i="5"/>
  <c r="R53" i="5"/>
  <c r="T189" i="5"/>
  <c r="T31" i="5"/>
  <c r="X75" i="5"/>
  <c r="L397" i="5"/>
  <c r="J396" i="5"/>
  <c r="V51" i="5"/>
  <c r="Q30" i="5"/>
  <c r="T330" i="5"/>
  <c r="T397" i="5"/>
  <c r="M311" i="5"/>
  <c r="W311" i="5"/>
  <c r="I311" i="5"/>
  <c r="I227" i="5"/>
  <c r="R227" i="5"/>
  <c r="S228" i="5"/>
  <c r="U243" i="5"/>
  <c r="N226" i="5"/>
  <c r="N397" i="5"/>
  <c r="S257" i="5"/>
  <c r="Q396" i="5"/>
  <c r="V240" i="5"/>
  <c r="T228" i="5"/>
  <c r="I241" i="5"/>
  <c r="L228" i="5"/>
  <c r="W236" i="5"/>
  <c r="W353" i="5"/>
  <c r="K241" i="5"/>
  <c r="I353" i="5"/>
  <c r="I238" i="5"/>
  <c r="R238" i="5"/>
  <c r="S239" i="5"/>
  <c r="N257" i="5"/>
  <c r="I309" i="5"/>
  <c r="N189" i="5"/>
  <c r="R96" i="5"/>
  <c r="R117" i="5"/>
  <c r="W222" i="5"/>
  <c r="V224" i="5"/>
  <c r="L310" i="5"/>
  <c r="K78" i="5"/>
  <c r="T259" i="5"/>
  <c r="Q148" i="5"/>
  <c r="J189" i="5"/>
  <c r="V217" i="5"/>
  <c r="L79" i="5"/>
  <c r="N354" i="5"/>
  <c r="U237" i="5"/>
  <c r="V166" i="5"/>
  <c r="K166" i="5"/>
  <c r="S217" i="5"/>
  <c r="N215" i="5"/>
  <c r="L216" i="5"/>
  <c r="N98" i="5"/>
  <c r="I117" i="5"/>
  <c r="Q238" i="5"/>
  <c r="R239" i="5"/>
  <c r="N330" i="5"/>
  <c r="Q329" i="5"/>
  <c r="Q228" i="5"/>
  <c r="K310" i="5"/>
  <c r="V226" i="5"/>
  <c r="V168" i="5"/>
  <c r="U78" i="5"/>
  <c r="J96" i="5"/>
  <c r="L32" i="5"/>
  <c r="X118" i="5"/>
  <c r="L353" i="5"/>
  <c r="N11" i="5"/>
  <c r="N51" i="5"/>
  <c r="L168" i="5"/>
  <c r="U52" i="5"/>
  <c r="X397" i="5"/>
  <c r="X32" i="5"/>
  <c r="V76" i="5"/>
  <c r="N220" i="5"/>
  <c r="X119" i="5"/>
  <c r="I32" i="5"/>
  <c r="W308" i="5"/>
  <c r="V329" i="5"/>
  <c r="R329" i="5"/>
  <c r="K329" i="5"/>
  <c r="Q220" i="5"/>
  <c r="M228" i="5"/>
  <c r="V228" i="5"/>
  <c r="X240" i="5"/>
  <c r="S76" i="5"/>
  <c r="S397" i="5"/>
  <c r="M145" i="5"/>
  <c r="L30" i="5"/>
  <c r="R75" i="5"/>
  <c r="T167" i="5"/>
  <c r="W329" i="5"/>
  <c r="M30" i="5"/>
  <c r="T146" i="5"/>
  <c r="T52" i="5"/>
  <c r="R215" i="5"/>
  <c r="W309" i="5"/>
  <c r="I310" i="5"/>
  <c r="S309" i="5"/>
  <c r="T287" i="5"/>
  <c r="T286" i="5" s="1"/>
  <c r="U225" i="5"/>
  <c r="V225" i="5"/>
  <c r="J310" i="5"/>
  <c r="Q395" i="5"/>
  <c r="J395" i="5"/>
  <c r="U79" i="5"/>
  <c r="M98" i="5"/>
  <c r="X30" i="5"/>
  <c r="V219" i="5"/>
  <c r="T11" i="5"/>
  <c r="R397" i="5"/>
  <c r="J31" i="5"/>
  <c r="Q51" i="5"/>
  <c r="L329" i="5"/>
  <c r="M31" i="5"/>
  <c r="X96" i="5"/>
  <c r="T30" i="5"/>
  <c r="R78" i="5"/>
  <c r="V52" i="5"/>
  <c r="L145" i="5"/>
  <c r="W395" i="5"/>
  <c r="I396" i="5"/>
  <c r="S395" i="5"/>
  <c r="K242" i="5"/>
  <c r="U240" i="5"/>
  <c r="Q219" i="5"/>
  <c r="N311" i="5"/>
  <c r="N217" i="5"/>
  <c r="U146" i="5"/>
  <c r="U167" i="5"/>
  <c r="N77" i="5"/>
  <c r="X168" i="5"/>
  <c r="R11" i="5"/>
  <c r="J32" i="5"/>
  <c r="X51" i="5"/>
  <c r="J78" i="5"/>
  <c r="V30" i="5"/>
  <c r="T75" i="5"/>
  <c r="T97" i="5"/>
  <c r="L53" i="5"/>
  <c r="I30" i="5"/>
  <c r="W11" i="5"/>
  <c r="X167" i="5"/>
  <c r="R77" i="5"/>
  <c r="J216" i="5"/>
  <c r="N353" i="5"/>
  <c r="J308" i="5"/>
  <c r="Q353" i="5"/>
  <c r="J353" i="5"/>
  <c r="S238" i="5"/>
  <c r="L223" i="5"/>
  <c r="N238" i="5"/>
  <c r="I216" i="5"/>
  <c r="K79" i="5"/>
  <c r="R353" i="5"/>
  <c r="V308" i="5"/>
  <c r="X330" i="5"/>
  <c r="U330" i="5"/>
  <c r="I257" i="5"/>
  <c r="R257" i="5"/>
  <c r="M329" i="5"/>
  <c r="Q223" i="5"/>
  <c r="L221" i="5"/>
  <c r="L225" i="5"/>
  <c r="J329" i="5"/>
  <c r="Q397" i="5"/>
  <c r="J397" i="5"/>
  <c r="N242" i="5"/>
  <c r="V118" i="5"/>
  <c r="T224" i="5"/>
  <c r="K118" i="5"/>
  <c r="Q118" i="5"/>
  <c r="S10" i="5"/>
  <c r="I166" i="5"/>
  <c r="K224" i="5"/>
  <c r="U308" i="5"/>
  <c r="U395" i="5"/>
  <c r="L219" i="5"/>
  <c r="R118" i="5"/>
  <c r="R167" i="5"/>
  <c r="I76" i="5"/>
  <c r="V218" i="5"/>
  <c r="J147" i="5"/>
  <c r="N239" i="5"/>
  <c r="L226" i="5"/>
  <c r="Q216" i="5"/>
  <c r="S79" i="5"/>
  <c r="M146" i="5"/>
  <c r="M78" i="5"/>
  <c r="U96" i="5"/>
  <c r="Q241" i="5"/>
  <c r="S258" i="5"/>
  <c r="U311" i="5"/>
  <c r="S216" i="5"/>
  <c r="M219" i="5"/>
  <c r="R309" i="5"/>
  <c r="R354" i="5"/>
  <c r="K354" i="5"/>
  <c r="M239" i="5"/>
  <c r="V239" i="5"/>
  <c r="L240" i="5"/>
  <c r="L258" i="5"/>
  <c r="S97" i="5"/>
  <c r="M148" i="5"/>
  <c r="M117" i="5"/>
  <c r="N76" i="5"/>
  <c r="W117" i="5"/>
  <c r="Q146" i="5"/>
  <c r="J187" i="5"/>
  <c r="T145" i="5"/>
  <c r="X216" i="5"/>
  <c r="T79" i="5"/>
  <c r="N218" i="5"/>
  <c r="K236" i="5"/>
  <c r="K215" i="5"/>
  <c r="J145" i="5"/>
  <c r="R243" i="5"/>
  <c r="V148" i="5"/>
  <c r="L241" i="5"/>
  <c r="N228" i="5"/>
  <c r="R395" i="5"/>
  <c r="V310" i="5"/>
  <c r="X354" i="5"/>
  <c r="X309" i="5"/>
  <c r="L311" i="5"/>
  <c r="V330" i="5"/>
  <c r="I237" i="5"/>
  <c r="M242" i="5"/>
  <c r="S148" i="5"/>
  <c r="V216" i="5"/>
  <c r="L236" i="5"/>
  <c r="T240" i="5"/>
  <c r="Q189" i="5"/>
  <c r="N224" i="5"/>
  <c r="W226" i="5"/>
  <c r="M216" i="5"/>
  <c r="K32" i="5"/>
  <c r="U238" i="5"/>
  <c r="S147" i="5"/>
  <c r="I118" i="5"/>
  <c r="W76" i="5"/>
  <c r="N221" i="5"/>
  <c r="R217" i="5"/>
  <c r="J219" i="5"/>
  <c r="N119" i="5"/>
  <c r="U168" i="5"/>
  <c r="U119" i="5"/>
  <c r="I146" i="5"/>
  <c r="I148" i="5"/>
  <c r="R97" i="5"/>
  <c r="J215" i="5"/>
  <c r="X226" i="5"/>
  <c r="L98" i="5"/>
  <c r="N75" i="5"/>
  <c r="M10" i="5"/>
  <c r="S11" i="5"/>
  <c r="X145" i="5"/>
  <c r="J30" i="5"/>
  <c r="L11" i="5"/>
  <c r="J11" i="5"/>
  <c r="L331" i="5"/>
  <c r="M52" i="5"/>
  <c r="X10" i="5"/>
  <c r="R76" i="5"/>
  <c r="I354" i="5"/>
  <c r="S354" i="5"/>
  <c r="V353" i="5"/>
  <c r="V238" i="5"/>
  <c r="W239" i="5"/>
  <c r="I239" i="5"/>
  <c r="W224" i="5"/>
  <c r="J242" i="5"/>
  <c r="Q309" i="5"/>
  <c r="J309" i="5"/>
  <c r="W215" i="5"/>
  <c r="Q32" i="5"/>
  <c r="L96" i="5"/>
  <c r="N78" i="5"/>
  <c r="X353" i="5"/>
  <c r="I78" i="5"/>
  <c r="L97" i="5"/>
  <c r="M227" i="5"/>
  <c r="T147" i="5"/>
  <c r="W31" i="5"/>
  <c r="U218" i="5"/>
  <c r="S51" i="5"/>
  <c r="J221" i="5"/>
  <c r="T222" i="5"/>
  <c r="I188" i="5"/>
  <c r="W187" i="5"/>
  <c r="T225" i="5"/>
  <c r="I221" i="5"/>
  <c r="M188" i="5"/>
  <c r="N145" i="5"/>
  <c r="W53" i="5"/>
  <c r="X218" i="5"/>
  <c r="N167" i="5"/>
  <c r="M240" i="5"/>
  <c r="Q242" i="5"/>
  <c r="S223" i="5"/>
  <c r="I98" i="5"/>
  <c r="K119" i="5"/>
  <c r="U223" i="5"/>
  <c r="L242" i="5"/>
  <c r="U76" i="5"/>
  <c r="W10" i="5"/>
  <c r="K76" i="5"/>
  <c r="I240" i="5"/>
  <c r="N227" i="5"/>
  <c r="I219" i="5"/>
  <c r="S227" i="5"/>
  <c r="J311" i="5"/>
  <c r="Q311" i="5"/>
  <c r="K226" i="5"/>
  <c r="R237" i="5"/>
  <c r="S237" i="5"/>
  <c r="R236" i="5"/>
  <c r="I236" i="5"/>
  <c r="W219" i="5"/>
  <c r="J97" i="5"/>
  <c r="Q287" i="5"/>
  <c r="Q286" i="5" s="1"/>
  <c r="X220" i="5"/>
  <c r="Q78" i="5"/>
  <c r="Q221" i="5"/>
  <c r="R226" i="5"/>
  <c r="K239" i="5"/>
  <c r="X225" i="5"/>
  <c r="Q145" i="5"/>
  <c r="S117" i="5"/>
  <c r="K396" i="5"/>
  <c r="S32" i="5"/>
  <c r="I96" i="5"/>
  <c r="Q217" i="5"/>
  <c r="T226" i="5"/>
  <c r="N259" i="5"/>
  <c r="M395" i="5"/>
  <c r="I331" i="5"/>
  <c r="R222" i="5"/>
  <c r="W227" i="5"/>
  <c r="T241" i="5"/>
  <c r="N329" i="5"/>
  <c r="M308" i="5"/>
  <c r="I167" i="5"/>
  <c r="M187" i="5"/>
  <c r="T237" i="5"/>
  <c r="M215" i="5"/>
  <c r="R98" i="5"/>
  <c r="S53" i="5"/>
  <c r="S240" i="5"/>
  <c r="U215" i="5"/>
  <c r="T309" i="5"/>
  <c r="Q218" i="5"/>
  <c r="V242" i="5"/>
  <c r="V258" i="5"/>
  <c r="W221" i="5"/>
  <c r="R223" i="5"/>
  <c r="T166" i="5"/>
  <c r="J119" i="5"/>
  <c r="U241" i="5"/>
  <c r="K225" i="5"/>
  <c r="L308" i="5"/>
  <c r="N258" i="5"/>
  <c r="X331" i="5"/>
  <c r="S311" i="5"/>
  <c r="W189" i="5"/>
  <c r="L238" i="5"/>
  <c r="U396" i="5"/>
  <c r="T51" i="5"/>
  <c r="X188" i="5"/>
  <c r="M51" i="5"/>
  <c r="W147" i="5"/>
  <c r="L222" i="5"/>
  <c r="R31" i="5"/>
  <c r="L52" i="5"/>
  <c r="K259" i="5"/>
  <c r="U221" i="5"/>
  <c r="M330" i="5"/>
  <c r="Q330" i="5"/>
  <c r="I52" i="5"/>
  <c r="N9" i="5"/>
  <c r="J166" i="5"/>
  <c r="M96" i="5"/>
  <c r="L220" i="5"/>
  <c r="J168" i="5"/>
  <c r="W52" i="5"/>
  <c r="M118" i="5"/>
  <c r="U77" i="5"/>
  <c r="K98" i="5"/>
  <c r="I220" i="5"/>
  <c r="V98" i="5"/>
  <c r="V223" i="5"/>
  <c r="U228" i="5"/>
  <c r="S236" i="5"/>
  <c r="R187" i="5"/>
  <c r="N53" i="5"/>
  <c r="J146" i="5"/>
  <c r="Q97" i="5"/>
  <c r="W75" i="5"/>
  <c r="K117" i="5"/>
  <c r="X238" i="5"/>
  <c r="T238" i="5"/>
  <c r="R218" i="5"/>
  <c r="T257" i="5"/>
  <c r="K222" i="5"/>
  <c r="I187" i="5"/>
  <c r="X219" i="5"/>
  <c r="U148" i="5"/>
  <c r="U188" i="5"/>
  <c r="U224" i="5"/>
  <c r="N146" i="5"/>
  <c r="I395" i="5"/>
  <c r="U257" i="5"/>
  <c r="I223" i="5"/>
  <c r="W287" i="5"/>
  <c r="W286" i="5" s="1"/>
  <c r="M225" i="5"/>
  <c r="K218" i="5"/>
  <c r="I226" i="5"/>
  <c r="M218" i="5"/>
  <c r="L309" i="5"/>
  <c r="L119" i="5"/>
  <c r="L146" i="5"/>
  <c r="J238" i="5"/>
  <c r="K187" i="5"/>
  <c r="I225" i="5"/>
  <c r="I119" i="5"/>
  <c r="J257" i="5"/>
  <c r="M238" i="5"/>
  <c r="S353" i="5"/>
  <c r="W30" i="5"/>
  <c r="V119" i="5"/>
  <c r="T216" i="5"/>
  <c r="M167" i="5"/>
  <c r="K188" i="5"/>
  <c r="X227" i="5"/>
  <c r="V241" i="5"/>
  <c r="J217" i="5"/>
  <c r="T76" i="5"/>
  <c r="U145" i="5"/>
  <c r="T223" i="5"/>
  <c r="M222" i="5"/>
  <c r="Q240" i="5"/>
  <c r="U236" i="5"/>
  <c r="Q243" i="5"/>
  <c r="K287" i="5"/>
  <c r="K286" i="5" s="1"/>
  <c r="L237" i="5"/>
  <c r="S188" i="5"/>
  <c r="I287" i="5"/>
  <c r="I286" i="5" s="1"/>
  <c r="U242" i="5"/>
  <c r="K77" i="5"/>
  <c r="J243" i="5"/>
  <c r="W96" i="5"/>
  <c r="K10" i="5"/>
  <c r="L148" i="5"/>
  <c r="R168" i="5"/>
  <c r="L77" i="5"/>
  <c r="Q9" i="5"/>
  <c r="Q11" i="5"/>
  <c r="S75" i="5"/>
  <c r="X217" i="5"/>
  <c r="S226" i="5"/>
  <c r="N188" i="5"/>
  <c r="W166" i="5"/>
  <c r="Q187" i="5"/>
  <c r="I243" i="5"/>
  <c r="V397" i="5"/>
  <c r="M258" i="5"/>
  <c r="R216" i="5"/>
  <c r="S219" i="5"/>
  <c r="K147" i="5"/>
  <c r="T220" i="5"/>
  <c r="U219" i="5"/>
  <c r="S31" i="5"/>
  <c r="I215" i="5"/>
  <c r="K308" i="5"/>
  <c r="W257" i="5"/>
  <c r="R311" i="5"/>
  <c r="L215" i="5"/>
  <c r="V79" i="5"/>
  <c r="L75" i="5"/>
  <c r="R287" i="5"/>
  <c r="R286" i="5" s="1"/>
  <c r="Q257" i="5"/>
  <c r="T396" i="5"/>
  <c r="T9" i="5"/>
  <c r="R259" i="5"/>
  <c r="U258" i="5"/>
  <c r="I51" i="5"/>
  <c r="V10" i="5"/>
  <c r="W148" i="5"/>
  <c r="K220" i="5"/>
  <c r="W258" i="5"/>
  <c r="L117" i="5"/>
  <c r="Q98" i="5"/>
  <c r="U147" i="5"/>
  <c r="N97" i="5"/>
  <c r="T242" i="5"/>
  <c r="V257" i="5"/>
  <c r="M236" i="5"/>
  <c r="N168" i="5"/>
  <c r="J117" i="5"/>
  <c r="K75" i="5"/>
  <c r="K243" i="5"/>
  <c r="K257" i="5"/>
  <c r="J241" i="5"/>
  <c r="V396" i="5"/>
  <c r="K217" i="5"/>
  <c r="U397" i="5"/>
  <c r="X259" i="5"/>
  <c r="Q308" i="5"/>
  <c r="N243" i="5"/>
  <c r="Q168" i="5"/>
  <c r="M221" i="5"/>
  <c r="W118" i="5"/>
  <c r="K53" i="5"/>
  <c r="W238" i="5"/>
  <c r="W97" i="5"/>
  <c r="W32" i="5"/>
  <c r="N118" i="5"/>
  <c r="U166" i="5"/>
  <c r="S187" i="5"/>
  <c r="S224" i="5"/>
  <c r="M97" i="5"/>
  <c r="W145" i="5"/>
  <c r="U117" i="5"/>
  <c r="X258" i="5"/>
  <c r="S220" i="5"/>
  <c r="W243" i="5"/>
  <c r="M241" i="5"/>
  <c r="T98" i="5"/>
  <c r="Q77" i="5"/>
  <c r="T236" i="5"/>
  <c r="X237" i="5"/>
  <c r="S96" i="5"/>
  <c r="W237" i="5"/>
  <c r="S330" i="5"/>
  <c r="T329" i="5"/>
  <c r="X224" i="5"/>
  <c r="J239" i="5"/>
  <c r="L259" i="5"/>
  <c r="J220" i="5"/>
  <c r="T218" i="5"/>
  <c r="U217" i="5"/>
  <c r="Q166" i="5"/>
  <c r="S119" i="5"/>
  <c r="R258" i="5"/>
  <c r="J118" i="5"/>
  <c r="R146" i="5"/>
  <c r="T217" i="5"/>
  <c r="K52" i="5"/>
  <c r="W167" i="5"/>
  <c r="T243" i="5"/>
  <c r="S145" i="5"/>
  <c r="L239" i="5"/>
  <c r="N308" i="5"/>
  <c r="S52" i="5"/>
  <c r="Q79" i="5"/>
  <c r="N216" i="5"/>
  <c r="M224" i="5"/>
  <c r="R308" i="5"/>
  <c r="K148" i="5"/>
  <c r="Q226" i="5"/>
  <c r="I329" i="5"/>
  <c r="N241" i="5"/>
  <c r="K397" i="5"/>
  <c r="J52" i="5"/>
  <c r="J9" i="5"/>
  <c r="U32" i="5"/>
  <c r="K331" i="5"/>
  <c r="L218" i="5"/>
  <c r="J287" i="5"/>
  <c r="J286" i="5" s="1"/>
  <c r="N287" i="5"/>
  <c r="N286" i="5" s="1"/>
  <c r="W217" i="5"/>
  <c r="L31" i="5"/>
  <c r="X166" i="5"/>
  <c r="U287" i="5"/>
  <c r="U286" i="5" s="1"/>
  <c r="S221" i="5"/>
  <c r="X117" i="5"/>
  <c r="X76" i="5"/>
  <c r="L395" i="5"/>
  <c r="J227" i="5"/>
  <c r="I258" i="5"/>
  <c r="S287" i="5"/>
  <c r="S286" i="5" s="1"/>
  <c r="L78" i="5"/>
  <c r="T221" i="5"/>
  <c r="W168" i="5"/>
  <c r="L224" i="5"/>
  <c r="I147" i="5"/>
  <c r="V215" i="5"/>
  <c r="R240" i="5"/>
  <c r="N237" i="5"/>
  <c r="N331" i="5"/>
  <c r="U331" i="5"/>
  <c r="W240" i="5"/>
  <c r="K353" i="5"/>
  <c r="R224" i="5"/>
  <c r="K97" i="5"/>
  <c r="I218" i="5"/>
  <c r="N240" i="5"/>
  <c r="X287" i="5"/>
  <c r="X286" i="5" s="1"/>
  <c r="N147" i="5"/>
  <c r="J226" i="5"/>
  <c r="S189" i="5"/>
  <c r="I145" i="5"/>
  <c r="T219" i="5"/>
  <c r="T308" i="5"/>
  <c r="Q96" i="5"/>
  <c r="U98" i="5"/>
  <c r="N117" i="5"/>
  <c r="T310" i="5"/>
  <c r="J224" i="5"/>
  <c r="S225" i="5"/>
  <c r="T168" i="5"/>
  <c r="I97" i="5"/>
  <c r="J98" i="5"/>
  <c r="R166" i="5"/>
  <c r="V188" i="5"/>
  <c r="S166" i="5"/>
  <c r="S243" i="5"/>
  <c r="I53" i="5"/>
  <c r="Q75" i="5"/>
  <c r="J188" i="5"/>
  <c r="T215" i="5"/>
  <c r="V236" i="5"/>
  <c r="U309" i="5"/>
  <c r="W241" i="5"/>
  <c r="K237" i="5"/>
  <c r="M287" i="5"/>
  <c r="M286" i="5" s="1"/>
  <c r="W223" i="5"/>
  <c r="K240" i="5"/>
  <c r="M396" i="5"/>
  <c r="U259" i="5"/>
  <c r="W119" i="5"/>
  <c r="T258" i="5"/>
  <c r="M79" i="5"/>
  <c r="W188" i="5"/>
  <c r="S222" i="5"/>
  <c r="J228" i="5"/>
  <c r="U222" i="5"/>
  <c r="M331" i="5"/>
  <c r="M257" i="5"/>
  <c r="X236" i="5"/>
  <c r="X241" i="5"/>
  <c r="Q237" i="5"/>
  <c r="V97" i="5"/>
  <c r="J222" i="5"/>
  <c r="K168" i="5"/>
  <c r="X308" i="5"/>
  <c r="M259" i="5"/>
  <c r="M223" i="5"/>
  <c r="Q310" i="5"/>
  <c r="V75" i="5"/>
  <c r="Q167" i="5"/>
  <c r="M168" i="5"/>
  <c r="V147" i="5"/>
  <c r="R148" i="5"/>
  <c r="X228" i="5"/>
  <c r="U11" i="5"/>
  <c r="X243" i="5"/>
  <c r="L243" i="5"/>
  <c r="U353" i="5"/>
  <c r="I330" i="5"/>
  <c r="X189" i="5"/>
  <c r="N396" i="5"/>
  <c r="R396" i="5"/>
  <c r="N30" i="5"/>
  <c r="U53" i="5"/>
  <c r="R331" i="5"/>
  <c r="R220" i="5"/>
  <c r="M310" i="5"/>
  <c r="J331" i="5"/>
  <c r="T119" i="5"/>
  <c r="U10" i="5"/>
  <c r="K216" i="5"/>
  <c r="X329" i="5"/>
  <c r="Q236" i="5"/>
  <c r="J330" i="5"/>
  <c r="T311" i="5"/>
  <c r="V29" i="5" l="1"/>
  <c r="W352" i="5"/>
  <c r="L352" i="5"/>
  <c r="N8" i="5"/>
  <c r="I8" i="5"/>
  <c r="I29" i="5"/>
  <c r="R186" i="5"/>
  <c r="S165" i="5"/>
  <c r="V186" i="5"/>
  <c r="J256" i="5"/>
  <c r="J352" i="5"/>
  <c r="N307" i="5"/>
  <c r="N29" i="5"/>
  <c r="I186" i="5"/>
  <c r="V352" i="5"/>
  <c r="M186" i="5"/>
  <c r="L394" i="5"/>
  <c r="U352" i="5"/>
  <c r="Q352" i="5"/>
  <c r="I394" i="5"/>
  <c r="T328" i="5"/>
  <c r="Q116" i="5"/>
  <c r="N186" i="5"/>
  <c r="K352" i="5"/>
  <c r="X144" i="5"/>
  <c r="X165" i="5"/>
  <c r="S352" i="5"/>
  <c r="T50" i="5"/>
  <c r="T8" i="5"/>
  <c r="Q95" i="5"/>
  <c r="S394" i="5"/>
  <c r="W328" i="5"/>
  <c r="J8" i="5"/>
  <c r="N352" i="5"/>
  <c r="X95" i="5"/>
  <c r="R165" i="5"/>
  <c r="X352" i="5"/>
  <c r="V74" i="5"/>
  <c r="N165" i="5"/>
  <c r="U116" i="5"/>
  <c r="W74" i="5"/>
  <c r="M50" i="5"/>
  <c r="L186" i="5"/>
  <c r="R307" i="5"/>
  <c r="N95" i="5"/>
  <c r="Q256" i="5"/>
  <c r="K307" i="5"/>
  <c r="S74" i="5"/>
  <c r="J29" i="5"/>
  <c r="T29" i="5"/>
  <c r="N116" i="5"/>
  <c r="W394" i="5"/>
  <c r="X116" i="5"/>
  <c r="S144" i="5"/>
  <c r="S95" i="5"/>
  <c r="V95" i="5"/>
  <c r="I144" i="5"/>
  <c r="U165" i="5"/>
  <c r="K256" i="5"/>
  <c r="X50" i="5"/>
  <c r="Q50" i="5"/>
  <c r="D28" i="8"/>
  <c r="C28" i="8"/>
  <c r="W98" i="5"/>
  <c r="W95" i="5" s="1"/>
  <c r="W51" i="5"/>
  <c r="W50" i="5" s="1"/>
  <c r="X223" i="5"/>
  <c r="X214" i="5" s="1"/>
  <c r="V235" i="5"/>
  <c r="J235" i="5"/>
  <c r="W144" i="5"/>
  <c r="K74" i="5"/>
  <c r="M235" i="5"/>
  <c r="X328" i="5"/>
  <c r="V214" i="5"/>
  <c r="Q144" i="5"/>
  <c r="K95" i="5"/>
  <c r="Q186" i="5"/>
  <c r="X307" i="5"/>
  <c r="K116" i="5"/>
  <c r="L307" i="5"/>
  <c r="J116" i="5"/>
  <c r="N74" i="5"/>
  <c r="V256" i="5"/>
  <c r="T352" i="5"/>
  <c r="N235" i="5"/>
  <c r="Q74" i="5"/>
  <c r="M256" i="5"/>
  <c r="L116" i="5"/>
  <c r="J165" i="5"/>
  <c r="I50" i="5"/>
  <c r="L74" i="5"/>
  <c r="L214" i="5"/>
  <c r="W165" i="5"/>
  <c r="U144" i="5"/>
  <c r="M307" i="5"/>
  <c r="I95" i="5"/>
  <c r="I235" i="5"/>
  <c r="R394" i="5"/>
  <c r="J186" i="5"/>
  <c r="J328" i="5"/>
  <c r="M328" i="5"/>
  <c r="L144" i="5"/>
  <c r="L29" i="5"/>
  <c r="N50" i="5"/>
  <c r="Q328" i="5"/>
  <c r="I352" i="5"/>
  <c r="S256" i="5"/>
  <c r="R8" i="5"/>
  <c r="W8" i="5"/>
  <c r="K50" i="5"/>
  <c r="T186" i="5"/>
  <c r="X256" i="5"/>
  <c r="S307" i="5"/>
  <c r="M74" i="5"/>
  <c r="V394" i="5"/>
  <c r="N394" i="5"/>
  <c r="L8" i="5"/>
  <c r="T307" i="5"/>
  <c r="I328" i="5"/>
  <c r="T165" i="5"/>
  <c r="M394" i="5"/>
  <c r="S116" i="5"/>
  <c r="R235" i="5"/>
  <c r="L235" i="5"/>
  <c r="K214" i="5"/>
  <c r="K235" i="5"/>
  <c r="U95" i="5"/>
  <c r="U394" i="5"/>
  <c r="R256" i="5"/>
  <c r="T74" i="5"/>
  <c r="J394" i="5"/>
  <c r="R74" i="5"/>
  <c r="M144" i="5"/>
  <c r="K328" i="5"/>
  <c r="J95" i="5"/>
  <c r="K165" i="5"/>
  <c r="R116" i="5"/>
  <c r="W235" i="5"/>
  <c r="V50" i="5"/>
  <c r="L256" i="5"/>
  <c r="K8" i="5"/>
  <c r="R50" i="5"/>
  <c r="K29" i="5"/>
  <c r="V144" i="5"/>
  <c r="S29" i="5"/>
  <c r="M8" i="5"/>
  <c r="M165" i="5"/>
  <c r="U186" i="5"/>
  <c r="Q214" i="5"/>
  <c r="I74" i="5"/>
  <c r="U29" i="5"/>
  <c r="S8" i="5"/>
  <c r="U328" i="5"/>
  <c r="L165" i="5"/>
  <c r="R29" i="5"/>
  <c r="T95" i="5"/>
  <c r="T235" i="5"/>
  <c r="Q307" i="5"/>
  <c r="Q8" i="5"/>
  <c r="U235" i="5"/>
  <c r="K186" i="5"/>
  <c r="U256" i="5"/>
  <c r="S235" i="5"/>
  <c r="U214" i="5"/>
  <c r="M214" i="5"/>
  <c r="N328" i="5"/>
  <c r="N144" i="5"/>
  <c r="W186" i="5"/>
  <c r="J214" i="5"/>
  <c r="T144" i="5"/>
  <c r="U307" i="5"/>
  <c r="I165" i="5"/>
  <c r="I256" i="5"/>
  <c r="V307" i="5"/>
  <c r="J307" i="5"/>
  <c r="L328" i="5"/>
  <c r="Q394" i="5"/>
  <c r="R328" i="5"/>
  <c r="V328" i="5"/>
  <c r="R95" i="5"/>
  <c r="Q29" i="5"/>
  <c r="X74" i="5"/>
  <c r="L50" i="5"/>
  <c r="X186" i="5"/>
  <c r="X394" i="5"/>
  <c r="J74" i="5"/>
  <c r="S214" i="5"/>
  <c r="S328" i="5"/>
  <c r="I307" i="5"/>
  <c r="T116" i="5"/>
  <c r="V116" i="5"/>
  <c r="Q235" i="5"/>
  <c r="X235" i="5"/>
  <c r="T214" i="5"/>
  <c r="Q165" i="5"/>
  <c r="S186" i="5"/>
  <c r="W256" i="5"/>
  <c r="I214" i="5"/>
  <c r="W29" i="5"/>
  <c r="T256" i="5"/>
  <c r="M95" i="5"/>
  <c r="S50" i="5"/>
  <c r="L95" i="5"/>
  <c r="W214" i="5"/>
  <c r="J144" i="5"/>
  <c r="W116" i="5"/>
  <c r="M116" i="5"/>
  <c r="R352" i="5"/>
  <c r="X29" i="5"/>
  <c r="R214" i="5"/>
  <c r="M29" i="5"/>
  <c r="W307" i="5"/>
  <c r="I116" i="5"/>
  <c r="N214" i="5"/>
  <c r="V165" i="5"/>
  <c r="N256" i="5"/>
  <c r="T394" i="5"/>
  <c r="V8" i="5"/>
  <c r="U74" i="5"/>
  <c r="U50" i="5"/>
  <c r="U8" i="5"/>
  <c r="K144" i="5"/>
  <c r="R144" i="5"/>
  <c r="M352" i="5"/>
  <c r="X8" i="5"/>
  <c r="K394" i="5"/>
  <c r="J50" i="5"/>
  <c r="N285" i="5" l="1"/>
  <c r="L351" i="5"/>
  <c r="W351" i="5"/>
  <c r="N7" i="5"/>
  <c r="I7" i="5"/>
  <c r="T285" i="5"/>
  <c r="U351" i="5"/>
  <c r="K351" i="5"/>
  <c r="V351" i="5"/>
  <c r="Q351" i="5"/>
  <c r="X143" i="5"/>
  <c r="S351" i="5"/>
  <c r="X73" i="5"/>
  <c r="N143" i="5"/>
  <c r="T7" i="5"/>
  <c r="Q73" i="5"/>
  <c r="W285" i="5"/>
  <c r="R143" i="5"/>
  <c r="X351" i="5"/>
  <c r="J7" i="5"/>
  <c r="V7" i="5"/>
  <c r="S143" i="5"/>
  <c r="T143" i="5"/>
  <c r="T351" i="5"/>
  <c r="I213" i="5"/>
  <c r="K285" i="5"/>
  <c r="I285" i="5"/>
  <c r="U73" i="5"/>
  <c r="R285" i="5"/>
  <c r="Q143" i="5"/>
  <c r="N73" i="5"/>
  <c r="W213" i="5"/>
  <c r="I143" i="5"/>
  <c r="V73" i="5"/>
  <c r="V213" i="5"/>
  <c r="U213" i="5"/>
  <c r="M213" i="5"/>
  <c r="K73" i="5"/>
  <c r="V285" i="5"/>
  <c r="K143" i="5"/>
  <c r="R351" i="5"/>
  <c r="S285" i="5"/>
  <c r="J73" i="5"/>
  <c r="K213" i="5"/>
  <c r="Q285" i="5"/>
  <c r="X285" i="5"/>
  <c r="S73" i="5"/>
  <c r="M285" i="5"/>
  <c r="U7" i="5"/>
  <c r="R213" i="5"/>
  <c r="W73" i="5"/>
  <c r="J143" i="5"/>
  <c r="L285" i="5"/>
  <c r="J285" i="5"/>
  <c r="U285" i="5"/>
  <c r="J213" i="5"/>
  <c r="W143" i="5"/>
  <c r="Y53" i="5"/>
  <c r="Z257" i="5"/>
  <c r="Z117" i="5"/>
  <c r="Y148" i="5"/>
  <c r="Z76" i="5"/>
  <c r="Y31" i="5"/>
  <c r="Y310" i="5"/>
  <c r="Y257" i="5"/>
  <c r="Y219" i="5"/>
  <c r="Z220" i="5"/>
  <c r="Y227" i="5"/>
  <c r="Y10" i="5"/>
  <c r="Y52" i="5"/>
  <c r="Y330" i="5"/>
  <c r="Y216" i="5"/>
  <c r="Z238" i="5"/>
  <c r="Z52" i="5"/>
  <c r="Z145" i="5"/>
  <c r="Z309" i="5"/>
  <c r="Z310" i="5"/>
  <c r="Y117" i="5"/>
  <c r="Z189" i="5"/>
  <c r="Y218" i="5"/>
  <c r="Y9" i="5"/>
  <c r="Z97" i="5"/>
  <c r="Y309" i="5"/>
  <c r="Z148" i="5"/>
  <c r="Z353" i="5"/>
  <c r="Z240" i="5"/>
  <c r="Z221" i="5"/>
  <c r="Y79" i="5"/>
  <c r="Y187" i="5"/>
  <c r="Y396" i="5"/>
  <c r="Y97" i="5"/>
  <c r="Z167" i="5"/>
  <c r="Y238" i="5"/>
  <c r="Y145" i="5"/>
  <c r="Y217" i="5"/>
  <c r="Z147" i="5"/>
  <c r="Z218" i="5"/>
  <c r="Y188" i="5"/>
  <c r="Z219" i="5"/>
  <c r="Z239" i="5"/>
  <c r="Y226" i="5"/>
  <c r="Y98" i="5"/>
  <c r="Y167" i="5"/>
  <c r="Z75" i="5"/>
  <c r="Z11" i="5"/>
  <c r="Y236" i="5"/>
  <c r="Z30" i="5"/>
  <c r="Y329" i="5"/>
  <c r="Z397" i="5"/>
  <c r="Z166" i="5"/>
  <c r="Z51" i="5"/>
  <c r="Z227" i="5"/>
  <c r="Y146" i="5"/>
  <c r="Y354" i="5"/>
  <c r="Z215" i="5"/>
  <c r="Z98" i="5"/>
  <c r="Y228" i="5"/>
  <c r="Y225" i="5"/>
  <c r="Y147" i="5"/>
  <c r="Z188" i="5"/>
  <c r="Z217" i="5"/>
  <c r="Y353" i="5"/>
  <c r="Z96" i="5"/>
  <c r="Z225" i="5"/>
  <c r="Y221" i="5"/>
  <c r="Z331" i="5"/>
  <c r="Y224" i="5"/>
  <c r="Y77" i="5"/>
  <c r="Z243" i="5"/>
  <c r="Y397" i="5"/>
  <c r="Y223" i="5"/>
  <c r="Y237" i="5"/>
  <c r="Z53" i="5"/>
  <c r="Y30" i="5"/>
  <c r="Y76" i="5"/>
  <c r="Y11" i="5"/>
  <c r="Z223" i="5"/>
  <c r="Z228" i="5"/>
  <c r="Z236" i="5"/>
  <c r="Z77" i="5"/>
  <c r="Z10" i="5"/>
  <c r="Z395" i="5"/>
  <c r="Y78" i="5"/>
  <c r="Y242" i="5"/>
  <c r="Z308" i="5"/>
  <c r="Z146" i="5"/>
  <c r="Y259" i="5"/>
  <c r="Z330" i="5"/>
  <c r="Z226" i="5"/>
  <c r="Y240" i="5"/>
  <c r="Y243" i="5"/>
  <c r="Z222" i="5"/>
  <c r="Y215" i="5"/>
  <c r="Z168" i="5"/>
  <c r="Y51" i="5"/>
  <c r="Z9" i="5"/>
  <c r="Y308" i="5"/>
  <c r="Y241" i="5"/>
  <c r="Y32" i="5"/>
  <c r="Z287" i="5"/>
  <c r="Y96" i="5"/>
  <c r="Z78" i="5"/>
  <c r="Z216" i="5"/>
  <c r="Y239" i="5"/>
  <c r="Z329" i="5"/>
  <c r="Z354" i="5"/>
  <c r="Z259" i="5"/>
  <c r="Y75" i="5"/>
  <c r="Y220" i="5"/>
  <c r="Z241" i="5"/>
  <c r="Z237" i="5"/>
  <c r="Z242" i="5"/>
  <c r="Z396" i="5"/>
  <c r="Z224" i="5"/>
  <c r="Y222" i="5"/>
  <c r="Y311" i="5"/>
  <c r="Y331" i="5"/>
  <c r="Y168" i="5"/>
  <c r="Y119" i="5"/>
  <c r="Y287" i="5"/>
  <c r="Z118" i="5"/>
  <c r="Y118" i="5"/>
  <c r="Y166" i="5"/>
  <c r="Y189" i="5"/>
  <c r="Y258" i="5"/>
  <c r="Z311" i="5"/>
  <c r="Z32" i="5"/>
  <c r="Y395" i="5"/>
  <c r="Z119" i="5"/>
  <c r="Z258" i="5"/>
  <c r="Z187" i="5"/>
  <c r="Z79" i="5"/>
  <c r="Z31" i="5"/>
  <c r="C30" i="8"/>
  <c r="D30" i="8"/>
  <c r="X7" i="5"/>
  <c r="S213" i="5"/>
  <c r="I73" i="5"/>
  <c r="M7" i="5"/>
  <c r="V143" i="5"/>
  <c r="N213" i="5"/>
  <c r="X213" i="5"/>
  <c r="Q213" i="5"/>
  <c r="W7" i="5"/>
  <c r="T213" i="5"/>
  <c r="S7" i="5"/>
  <c r="R73" i="5"/>
  <c r="L7" i="5"/>
  <c r="R7" i="5"/>
  <c r="U143" i="5"/>
  <c r="L213" i="5"/>
  <c r="Q7" i="5"/>
  <c r="K7" i="5"/>
  <c r="M143" i="5"/>
  <c r="T73" i="5"/>
  <c r="M73" i="5"/>
  <c r="L143" i="5"/>
  <c r="L73" i="5"/>
  <c r="I139" i="5" l="1"/>
  <c r="N139" i="5"/>
  <c r="N140" i="5" s="1"/>
  <c r="Q139" i="5"/>
  <c r="Q209" i="5" s="1"/>
  <c r="X139" i="5"/>
  <c r="X140" i="5" s="1"/>
  <c r="J139" i="5"/>
  <c r="J140" i="5" s="1"/>
  <c r="T139" i="5"/>
  <c r="T209" i="5" s="1"/>
  <c r="K139" i="5"/>
  <c r="K140" i="5" s="1"/>
  <c r="V139" i="5"/>
  <c r="V140" i="5" s="1"/>
  <c r="W139" i="5"/>
  <c r="W140" i="5" s="1"/>
  <c r="U139" i="5"/>
  <c r="U140" i="5" s="1"/>
  <c r="S139" i="5"/>
  <c r="S140" i="5" s="1"/>
  <c r="Z328" i="5"/>
  <c r="Y307" i="5"/>
  <c r="Y144" i="5"/>
  <c r="Y394" i="5"/>
  <c r="Y286" i="5"/>
  <c r="Y74" i="5"/>
  <c r="Z286" i="5"/>
  <c r="Z8" i="5"/>
  <c r="Y328" i="5"/>
  <c r="Z74" i="5"/>
  <c r="Y186" i="5"/>
  <c r="Z352" i="5"/>
  <c r="Y8" i="5"/>
  <c r="Y256" i="5"/>
  <c r="Y214" i="5"/>
  <c r="Z186" i="5"/>
  <c r="Y165" i="5"/>
  <c r="Y50" i="5"/>
  <c r="Z235" i="5"/>
  <c r="Z95" i="5"/>
  <c r="Z214" i="5"/>
  <c r="Z50" i="5"/>
  <c r="Z29" i="5"/>
  <c r="C32" i="8"/>
  <c r="D32" i="8"/>
  <c r="Y95" i="5"/>
  <c r="Z307" i="5"/>
  <c r="Y116" i="5"/>
  <c r="AA146" i="5"/>
  <c r="AA76" i="5"/>
  <c r="AB217" i="5"/>
  <c r="AA329" i="5"/>
  <c r="AB218" i="5"/>
  <c r="AB241" i="5"/>
  <c r="AB224" i="5"/>
  <c r="AB308" i="5"/>
  <c r="AA168" i="5"/>
  <c r="AB76" i="5"/>
  <c r="AB354" i="5"/>
  <c r="AB166" i="5"/>
  <c r="AB188" i="5"/>
  <c r="AB119" i="5"/>
  <c r="AA75" i="5"/>
  <c r="AB257" i="5"/>
  <c r="AB331" i="5"/>
  <c r="AB239" i="5"/>
  <c r="AA287" i="5"/>
  <c r="AA286" i="5" s="1"/>
  <c r="AB11" i="5"/>
  <c r="AA311" i="5"/>
  <c r="AA226" i="5"/>
  <c r="AB219" i="5"/>
  <c r="AB75" i="5"/>
  <c r="AB223" i="5"/>
  <c r="AA228" i="5"/>
  <c r="AA354" i="5"/>
  <c r="AA9" i="5"/>
  <c r="AB9" i="5"/>
  <c r="AA257" i="5"/>
  <c r="AA77" i="5"/>
  <c r="AA239" i="5"/>
  <c r="AB309" i="5"/>
  <c r="AA189" i="5"/>
  <c r="AA224" i="5"/>
  <c r="AB168" i="5"/>
  <c r="AA167" i="5"/>
  <c r="AA30" i="5"/>
  <c r="AB287" i="5"/>
  <c r="AB286" i="5" s="1"/>
  <c r="AA145" i="5"/>
  <c r="AA11" i="5"/>
  <c r="AA259" i="5"/>
  <c r="AA243" i="5"/>
  <c r="AB396" i="5"/>
  <c r="AB215" i="5"/>
  <c r="AB242" i="5"/>
  <c r="AB53" i="5"/>
  <c r="AB330" i="5"/>
  <c r="AA147" i="5"/>
  <c r="AA223" i="5"/>
  <c r="AA53" i="5"/>
  <c r="AB10" i="5"/>
  <c r="AB30" i="5"/>
  <c r="AB311" i="5"/>
  <c r="AB31" i="5"/>
  <c r="AA188" i="5"/>
  <c r="AB96" i="5"/>
  <c r="AB236" i="5"/>
  <c r="AB226" i="5"/>
  <c r="AA97" i="5"/>
  <c r="AB395" i="5"/>
  <c r="AA331" i="5"/>
  <c r="AB238" i="5"/>
  <c r="AB397" i="5"/>
  <c r="AB189" i="5"/>
  <c r="AA79" i="5"/>
  <c r="AB243" i="5"/>
  <c r="AA98" i="5"/>
  <c r="AA187" i="5"/>
  <c r="AA32" i="5"/>
  <c r="AB228" i="5"/>
  <c r="AA395" i="5"/>
  <c r="AA238" i="5"/>
  <c r="AB216" i="5"/>
  <c r="AA330" i="5"/>
  <c r="AB117" i="5"/>
  <c r="AA215" i="5"/>
  <c r="AB329" i="5"/>
  <c r="AA258" i="5"/>
  <c r="AA218" i="5"/>
  <c r="AA309" i="5"/>
  <c r="AB220" i="5"/>
  <c r="AA241" i="5"/>
  <c r="AB147" i="5"/>
  <c r="AB98" i="5"/>
  <c r="AB77" i="5"/>
  <c r="AA220" i="5"/>
  <c r="AB310" i="5"/>
  <c r="AA222" i="5"/>
  <c r="AB79" i="5"/>
  <c r="AB187" i="5"/>
  <c r="AA225" i="5"/>
  <c r="AA51" i="5"/>
  <c r="AA221" i="5"/>
  <c r="AA117" i="5"/>
  <c r="AB97" i="5"/>
  <c r="AB240" i="5"/>
  <c r="AB221" i="5"/>
  <c r="AA242" i="5"/>
  <c r="AB237" i="5"/>
  <c r="AB145" i="5"/>
  <c r="AB225" i="5"/>
  <c r="AB167" i="5"/>
  <c r="AA397" i="5"/>
  <c r="AB51" i="5"/>
  <c r="AB32" i="5"/>
  <c r="AA353" i="5"/>
  <c r="AA237" i="5"/>
  <c r="AB148" i="5"/>
  <c r="AA119" i="5"/>
  <c r="AA31" i="5"/>
  <c r="AA216" i="5"/>
  <c r="AB259" i="5"/>
  <c r="AB118" i="5"/>
  <c r="AA148" i="5"/>
  <c r="AB78" i="5"/>
  <c r="AB258" i="5"/>
  <c r="AA236" i="5"/>
  <c r="AA52" i="5"/>
  <c r="AA396" i="5"/>
  <c r="AA219" i="5"/>
  <c r="AA118" i="5"/>
  <c r="AA308" i="5"/>
  <c r="AA166" i="5"/>
  <c r="AA217" i="5"/>
  <c r="AA310" i="5"/>
  <c r="AA78" i="5"/>
  <c r="AA227" i="5"/>
  <c r="AB52" i="5"/>
  <c r="AA96" i="5"/>
  <c r="AB227" i="5"/>
  <c r="AB146" i="5"/>
  <c r="AA10" i="5"/>
  <c r="AA240" i="5"/>
  <c r="AB222" i="5"/>
  <c r="AB353" i="5"/>
  <c r="Z256" i="5"/>
  <c r="Z394" i="5"/>
  <c r="Y29" i="5"/>
  <c r="Y352" i="5"/>
  <c r="Z165" i="5"/>
  <c r="Y235" i="5"/>
  <c r="Z144" i="5"/>
  <c r="Z116" i="5"/>
  <c r="R139" i="5"/>
  <c r="R140" i="5" s="1"/>
  <c r="L139" i="5"/>
  <c r="I209" i="5"/>
  <c r="I140" i="5"/>
  <c r="M139" i="5"/>
  <c r="Q140" i="5" l="1"/>
  <c r="N209" i="5"/>
  <c r="N279" i="5" s="1"/>
  <c r="K209" i="5"/>
  <c r="K210" i="5" s="1"/>
  <c r="K282" i="5" s="1"/>
  <c r="AA352" i="5"/>
  <c r="G238" i="5"/>
  <c r="G32" i="5"/>
  <c r="H220" i="5"/>
  <c r="G53" i="5"/>
  <c r="H148" i="5"/>
  <c r="G329" i="5"/>
  <c r="H30" i="5"/>
  <c r="H189" i="5"/>
  <c r="H215" i="5"/>
  <c r="H188" i="5"/>
  <c r="H79" i="5"/>
  <c r="H166" i="5"/>
  <c r="G77" i="5"/>
  <c r="H353" i="5"/>
  <c r="G215" i="5"/>
  <c r="H76" i="5"/>
  <c r="H145" i="5"/>
  <c r="G11" i="5"/>
  <c r="H309" i="5"/>
  <c r="H75" i="5"/>
  <c r="G311" i="5"/>
  <c r="G222" i="5"/>
  <c r="G228" i="5"/>
  <c r="H227" i="5"/>
  <c r="G78" i="5"/>
  <c r="G220" i="5"/>
  <c r="G241" i="5"/>
  <c r="H217" i="5"/>
  <c r="H219" i="5"/>
  <c r="G10" i="5"/>
  <c r="H239" i="5"/>
  <c r="G51" i="5"/>
  <c r="G287" i="5"/>
  <c r="G286" i="5" s="1"/>
  <c r="H216" i="5"/>
  <c r="G310" i="5"/>
  <c r="G96" i="5"/>
  <c r="G168" i="5"/>
  <c r="H119" i="5"/>
  <c r="H31" i="5"/>
  <c r="G395" i="5"/>
  <c r="H11" i="5"/>
  <c r="G257" i="5"/>
  <c r="H397" i="5"/>
  <c r="G97" i="5"/>
  <c r="G98" i="5"/>
  <c r="G9" i="5"/>
  <c r="G8" i="5" s="1"/>
  <c r="H52" i="5"/>
  <c r="G309" i="5"/>
  <c r="G308" i="5"/>
  <c r="H237" i="5"/>
  <c r="G354" i="5"/>
  <c r="H9" i="5"/>
  <c r="G236" i="5"/>
  <c r="H10" i="5"/>
  <c r="H396" i="5"/>
  <c r="G396" i="5"/>
  <c r="G227" i="5"/>
  <c r="G225" i="5"/>
  <c r="G166" i="5"/>
  <c r="H147" i="5"/>
  <c r="G187" i="5"/>
  <c r="G145" i="5"/>
  <c r="H242" i="5"/>
  <c r="H258" i="5"/>
  <c r="G218" i="5"/>
  <c r="H240" i="5"/>
  <c r="H223" i="5"/>
  <c r="G148" i="5"/>
  <c r="H78" i="5"/>
  <c r="H241" i="5"/>
  <c r="G167" i="5"/>
  <c r="G258" i="5"/>
  <c r="H330" i="5"/>
  <c r="G237" i="5"/>
  <c r="G117" i="5"/>
  <c r="H98" i="5"/>
  <c r="H308" i="5"/>
  <c r="H243" i="5"/>
  <c r="G189" i="5"/>
  <c r="G226" i="5"/>
  <c r="H187" i="5"/>
  <c r="G331" i="5"/>
  <c r="H168" i="5"/>
  <c r="G79" i="5"/>
  <c r="H226" i="5"/>
  <c r="H77" i="5"/>
  <c r="H117" i="5"/>
  <c r="H331" i="5"/>
  <c r="G119" i="5"/>
  <c r="G75" i="5"/>
  <c r="G240" i="5"/>
  <c r="G397" i="5"/>
  <c r="G243" i="5"/>
  <c r="G239" i="5"/>
  <c r="G330" i="5"/>
  <c r="H218" i="5"/>
  <c r="H51" i="5"/>
  <c r="H32" i="5"/>
  <c r="H97" i="5"/>
  <c r="G259" i="5"/>
  <c r="G146" i="5"/>
  <c r="G224" i="5"/>
  <c r="G52" i="5"/>
  <c r="G217" i="5"/>
  <c r="G242" i="5"/>
  <c r="H354" i="5"/>
  <c r="H311" i="5"/>
  <c r="G76" i="5"/>
  <c r="G219" i="5"/>
  <c r="H257" i="5"/>
  <c r="H329" i="5"/>
  <c r="H96" i="5"/>
  <c r="G216" i="5"/>
  <c r="H146" i="5"/>
  <c r="H259" i="5"/>
  <c r="G147" i="5"/>
  <c r="H236" i="5"/>
  <c r="H167" i="5"/>
  <c r="G223" i="5"/>
  <c r="H228" i="5"/>
  <c r="H287" i="5"/>
  <c r="H286" i="5" s="1"/>
  <c r="H225" i="5"/>
  <c r="H238" i="5"/>
  <c r="H118" i="5"/>
  <c r="G221" i="5"/>
  <c r="H221" i="5"/>
  <c r="H395" i="5"/>
  <c r="H53" i="5"/>
  <c r="G353" i="5"/>
  <c r="G188" i="5"/>
  <c r="H224" i="5"/>
  <c r="G118" i="5"/>
  <c r="G31" i="5"/>
  <c r="H222" i="5"/>
  <c r="G30" i="5"/>
  <c r="H310" i="5"/>
  <c r="V209" i="5"/>
  <c r="V210" i="5" s="1"/>
  <c r="V282" i="5" s="1"/>
  <c r="P308" i="5"/>
  <c r="O97" i="5"/>
  <c r="O78" i="5"/>
  <c r="O218" i="5"/>
  <c r="P240" i="5"/>
  <c r="O217" i="5"/>
  <c r="P79" i="5"/>
  <c r="P76" i="5"/>
  <c r="P310" i="5"/>
  <c r="O148" i="5"/>
  <c r="O228" i="5"/>
  <c r="P329" i="5"/>
  <c r="O167" i="5"/>
  <c r="O353" i="5"/>
  <c r="P148" i="5"/>
  <c r="P52" i="5"/>
  <c r="O308" i="5"/>
  <c r="O242" i="5"/>
  <c r="P220" i="5"/>
  <c r="P30" i="5"/>
  <c r="O52" i="5"/>
  <c r="O215" i="5"/>
  <c r="O257" i="5"/>
  <c r="P9" i="5"/>
  <c r="P353" i="5"/>
  <c r="P287" i="5"/>
  <c r="P286" i="5" s="1"/>
  <c r="O224" i="5"/>
  <c r="P257" i="5"/>
  <c r="O146" i="5"/>
  <c r="O11" i="5"/>
  <c r="P31" i="5"/>
  <c r="O187" i="5"/>
  <c r="O225" i="5"/>
  <c r="P32" i="5"/>
  <c r="O223" i="5"/>
  <c r="P258" i="5"/>
  <c r="O79" i="5"/>
  <c r="P311" i="5"/>
  <c r="P219" i="5"/>
  <c r="P97" i="5"/>
  <c r="O98" i="5"/>
  <c r="O31" i="5"/>
  <c r="O395" i="5"/>
  <c r="P188" i="5"/>
  <c r="O227" i="5"/>
  <c r="O221" i="5"/>
  <c r="O77" i="5"/>
  <c r="P53" i="5"/>
  <c r="P10" i="5"/>
  <c r="P331" i="5"/>
  <c r="O354" i="5"/>
  <c r="P117" i="5"/>
  <c r="O259" i="5"/>
  <c r="O331" i="5"/>
  <c r="O330" i="5"/>
  <c r="O145" i="5"/>
  <c r="O329" i="5"/>
  <c r="P237" i="5"/>
  <c r="O117" i="5"/>
  <c r="O310" i="5"/>
  <c r="P215" i="5"/>
  <c r="O226" i="5"/>
  <c r="P396" i="5"/>
  <c r="P119" i="5"/>
  <c r="P228" i="5"/>
  <c r="O96" i="5"/>
  <c r="O51" i="5"/>
  <c r="O287" i="5"/>
  <c r="O286" i="5" s="1"/>
  <c r="P96" i="5"/>
  <c r="O166" i="5"/>
  <c r="P236" i="5"/>
  <c r="O188" i="5"/>
  <c r="O75" i="5"/>
  <c r="O118" i="5"/>
  <c r="O238" i="5"/>
  <c r="O240" i="5"/>
  <c r="O243" i="5"/>
  <c r="P217" i="5"/>
  <c r="P216" i="5"/>
  <c r="P259" i="5"/>
  <c r="P187" i="5"/>
  <c r="P77" i="5"/>
  <c r="P226" i="5"/>
  <c r="P118" i="5"/>
  <c r="P238" i="5"/>
  <c r="P354" i="5"/>
  <c r="O237" i="5"/>
  <c r="P189" i="5"/>
  <c r="O241" i="5"/>
  <c r="P227" i="5"/>
  <c r="P11" i="5"/>
  <c r="O119" i="5"/>
  <c r="P98" i="5"/>
  <c r="P309" i="5"/>
  <c r="O53" i="5"/>
  <c r="O168" i="5"/>
  <c r="P78" i="5"/>
  <c r="P166" i="5"/>
  <c r="O219" i="5"/>
  <c r="P75" i="5"/>
  <c r="P224" i="5"/>
  <c r="O9" i="5"/>
  <c r="O311" i="5"/>
  <c r="P243" i="5"/>
  <c r="O236" i="5"/>
  <c r="P218" i="5"/>
  <c r="P242" i="5"/>
  <c r="O76" i="5"/>
  <c r="P239" i="5"/>
  <c r="O147" i="5"/>
  <c r="P330" i="5"/>
  <c r="P145" i="5"/>
  <c r="O189" i="5"/>
  <c r="O10" i="5"/>
  <c r="O220" i="5"/>
  <c r="O222" i="5"/>
  <c r="P221" i="5"/>
  <c r="P225" i="5"/>
  <c r="O396" i="5"/>
  <c r="P167" i="5"/>
  <c r="O258" i="5"/>
  <c r="P168" i="5"/>
  <c r="O309" i="5"/>
  <c r="O397" i="5"/>
  <c r="P147" i="5"/>
  <c r="P146" i="5"/>
  <c r="P397" i="5"/>
  <c r="P395" i="5"/>
  <c r="O30" i="5"/>
  <c r="P51" i="5"/>
  <c r="P222" i="5"/>
  <c r="P241" i="5"/>
  <c r="O239" i="5"/>
  <c r="O32" i="5"/>
  <c r="O216" i="5"/>
  <c r="P223" i="5"/>
  <c r="X209" i="5"/>
  <c r="X210" i="5" s="1"/>
  <c r="X282" i="5" s="1"/>
  <c r="T140" i="5"/>
  <c r="J209" i="5"/>
  <c r="J279" i="5" s="1"/>
  <c r="J280" i="5" s="1"/>
  <c r="W209" i="5"/>
  <c r="W210" i="5" s="1"/>
  <c r="W282" i="5" s="1"/>
  <c r="E217" i="5"/>
  <c r="F10" i="5"/>
  <c r="E239" i="5"/>
  <c r="E147" i="5"/>
  <c r="F117" i="5"/>
  <c r="F225" i="5"/>
  <c r="F30" i="5"/>
  <c r="E310" i="5"/>
  <c r="E376" i="5"/>
  <c r="E228" i="5"/>
  <c r="E396" i="5"/>
  <c r="AD396" i="5" s="1"/>
  <c r="E375" i="5"/>
  <c r="F52" i="5"/>
  <c r="F353" i="5"/>
  <c r="F311" i="5"/>
  <c r="E226" i="5"/>
  <c r="F9" i="5"/>
  <c r="F331" i="5"/>
  <c r="F222" i="5"/>
  <c r="AE222" i="5" s="1"/>
  <c r="F31" i="5"/>
  <c r="E51" i="5"/>
  <c r="F146" i="5"/>
  <c r="AE146" i="5" s="1"/>
  <c r="E79" i="5"/>
  <c r="F259" i="5"/>
  <c r="F219" i="5"/>
  <c r="F396" i="5"/>
  <c r="E309" i="5"/>
  <c r="AD309" i="5" s="1"/>
  <c r="F189" i="5"/>
  <c r="F220" i="5"/>
  <c r="E243" i="5"/>
  <c r="AD243" i="5" s="1"/>
  <c r="E224" i="5"/>
  <c r="AD224" i="5" s="1"/>
  <c r="E354" i="5"/>
  <c r="F188" i="5"/>
  <c r="E225" i="5"/>
  <c r="E166" i="5"/>
  <c r="F258" i="5"/>
  <c r="F215" i="5"/>
  <c r="F147" i="5"/>
  <c r="E9" i="5"/>
  <c r="E395" i="5"/>
  <c r="F243" i="5"/>
  <c r="F167" i="5"/>
  <c r="F119" i="5"/>
  <c r="E148" i="5"/>
  <c r="E119" i="5"/>
  <c r="E331" i="5"/>
  <c r="AD331" i="5" s="1"/>
  <c r="F287" i="5"/>
  <c r="F286" i="5" s="1"/>
  <c r="F75" i="5"/>
  <c r="F97" i="5"/>
  <c r="E311" i="5"/>
  <c r="F76" i="5"/>
  <c r="F79" i="5"/>
  <c r="F376" i="5"/>
  <c r="E52" i="5"/>
  <c r="AD52" i="5" s="1"/>
  <c r="E53" i="5"/>
  <c r="AD53" i="5" s="1"/>
  <c r="E353" i="5"/>
  <c r="E352" i="5" s="1"/>
  <c r="E329" i="5"/>
  <c r="F32" i="5"/>
  <c r="AE32" i="5" s="1"/>
  <c r="F329" i="5"/>
  <c r="E258" i="5"/>
  <c r="F238" i="5"/>
  <c r="E31" i="5"/>
  <c r="AD31" i="5" s="1"/>
  <c r="E10" i="5"/>
  <c r="E168" i="5"/>
  <c r="AD168" i="5" s="1"/>
  <c r="F96" i="5"/>
  <c r="F166" i="5"/>
  <c r="E189" i="5"/>
  <c r="E397" i="5"/>
  <c r="E77" i="5"/>
  <c r="F374" i="5"/>
  <c r="E32" i="5"/>
  <c r="E374" i="5"/>
  <c r="F397" i="5"/>
  <c r="F216" i="5"/>
  <c r="E118" i="5"/>
  <c r="E215" i="5"/>
  <c r="F257" i="5"/>
  <c r="F218" i="5"/>
  <c r="E218" i="5"/>
  <c r="AD218" i="5" s="1"/>
  <c r="E287" i="5"/>
  <c r="E286" i="5" s="1"/>
  <c r="AD286" i="5" s="1"/>
  <c r="F118" i="5"/>
  <c r="F145" i="5"/>
  <c r="E237" i="5"/>
  <c r="AD237" i="5" s="1"/>
  <c r="E241" i="5"/>
  <c r="F375" i="5"/>
  <c r="E30" i="5"/>
  <c r="F239" i="5"/>
  <c r="F237" i="5"/>
  <c r="E216" i="5"/>
  <c r="E220" i="5"/>
  <c r="E259" i="5"/>
  <c r="F330" i="5"/>
  <c r="F11" i="5"/>
  <c r="E257" i="5"/>
  <c r="F148" i="5"/>
  <c r="E76" i="5"/>
  <c r="E145" i="5"/>
  <c r="F53" i="5"/>
  <c r="F51" i="5"/>
  <c r="E222" i="5"/>
  <c r="AD222" i="5" s="1"/>
  <c r="E96" i="5"/>
  <c r="F236" i="5"/>
  <c r="F242" i="5"/>
  <c r="E308" i="5"/>
  <c r="F228" i="5"/>
  <c r="E117" i="5"/>
  <c r="F354" i="5"/>
  <c r="F227" i="5"/>
  <c r="F310" i="5"/>
  <c r="F78" i="5"/>
  <c r="AE78" i="5" s="1"/>
  <c r="F241" i="5"/>
  <c r="AE241" i="5" s="1"/>
  <c r="E242" i="5"/>
  <c r="E97" i="5"/>
  <c r="F187" i="5"/>
  <c r="AE187" i="5" s="1"/>
  <c r="F77" i="5"/>
  <c r="E187" i="5"/>
  <c r="AD187" i="5" s="1"/>
  <c r="E330" i="5"/>
  <c r="F308" i="5"/>
  <c r="AE308" i="5" s="1"/>
  <c r="F395" i="5"/>
  <c r="E223" i="5"/>
  <c r="E240" i="5"/>
  <c r="E75" i="5"/>
  <c r="E236" i="5"/>
  <c r="AD236" i="5" s="1"/>
  <c r="F221" i="5"/>
  <c r="E219" i="5"/>
  <c r="E78" i="5"/>
  <c r="F309" i="5"/>
  <c r="E188" i="5"/>
  <c r="AD188" i="5" s="1"/>
  <c r="E98" i="5"/>
  <c r="AD98" i="5" s="1"/>
  <c r="E11" i="5"/>
  <c r="F226" i="5"/>
  <c r="AE226" i="5" s="1"/>
  <c r="E238" i="5"/>
  <c r="F224" i="5"/>
  <c r="F98" i="5"/>
  <c r="E221" i="5"/>
  <c r="E227" i="5"/>
  <c r="AD227" i="5" s="1"/>
  <c r="E167" i="5"/>
  <c r="F217" i="5"/>
  <c r="F223" i="5"/>
  <c r="F240" i="5"/>
  <c r="AE240" i="5" s="1"/>
  <c r="E146" i="5"/>
  <c r="AD146" i="5" s="1"/>
  <c r="F168" i="5"/>
  <c r="AE168" i="5" s="1"/>
  <c r="U209" i="5"/>
  <c r="S209" i="5"/>
  <c r="S210" i="5" s="1"/>
  <c r="S282" i="5" s="1"/>
  <c r="AA95" i="5"/>
  <c r="AB394" i="5"/>
  <c r="AB8" i="5"/>
  <c r="R209" i="5"/>
  <c r="R210" i="5" s="1"/>
  <c r="R282" i="5" s="1"/>
  <c r="N210" i="5"/>
  <c r="N282" i="5" s="1"/>
  <c r="AA50" i="5"/>
  <c r="AA186" i="5"/>
  <c r="AB29" i="5"/>
  <c r="AB214" i="5"/>
  <c r="AB352" i="5"/>
  <c r="AB116" i="5"/>
  <c r="Z143" i="5"/>
  <c r="AB144" i="5"/>
  <c r="Y7" i="5"/>
  <c r="AA214" i="5"/>
  <c r="Y351" i="5"/>
  <c r="AB307" i="5"/>
  <c r="AA394" i="5"/>
  <c r="AA144" i="5"/>
  <c r="AA8" i="5"/>
  <c r="AB74" i="5"/>
  <c r="AB256" i="5"/>
  <c r="AB165" i="5"/>
  <c r="C34" i="8"/>
  <c r="D34" i="8"/>
  <c r="Z7" i="5"/>
  <c r="Z73" i="5"/>
  <c r="Y285" i="5"/>
  <c r="AB50" i="5"/>
  <c r="AA165" i="5"/>
  <c r="AA307" i="5"/>
  <c r="AA116" i="5"/>
  <c r="AB186" i="5"/>
  <c r="AA328" i="5"/>
  <c r="AA74" i="5"/>
  <c r="Z285" i="5"/>
  <c r="Y213" i="5"/>
  <c r="Y143" i="5"/>
  <c r="AB95" i="5"/>
  <c r="Z351" i="5"/>
  <c r="AA235" i="5"/>
  <c r="AB328" i="5"/>
  <c r="AB235" i="5"/>
  <c r="AA29" i="5"/>
  <c r="AA256" i="5"/>
  <c r="Z213" i="5"/>
  <c r="Y73" i="5"/>
  <c r="I210" i="5"/>
  <c r="I282" i="5" s="1"/>
  <c r="I279" i="5"/>
  <c r="M140" i="5"/>
  <c r="M209" i="5"/>
  <c r="L140" i="5"/>
  <c r="L209" i="5"/>
  <c r="T279" i="5"/>
  <c r="T210" i="5"/>
  <c r="T282" i="5" s="1"/>
  <c r="Q279" i="5"/>
  <c r="Q210" i="5"/>
  <c r="Q282" i="5" s="1"/>
  <c r="N280" i="5"/>
  <c r="AE217" i="5" l="1"/>
  <c r="AE221" i="5"/>
  <c r="AE225" i="5"/>
  <c r="AH225" i="5"/>
  <c r="AD397" i="5"/>
  <c r="AE75" i="5"/>
  <c r="AE258" i="5"/>
  <c r="AE189" i="5"/>
  <c r="K279" i="5"/>
  <c r="W279" i="5"/>
  <c r="V279" i="5"/>
  <c r="V417" i="5" s="1"/>
  <c r="V418" i="5" s="1"/>
  <c r="H394" i="5"/>
  <c r="AD228" i="5"/>
  <c r="AD259" i="5"/>
  <c r="AD76" i="5"/>
  <c r="AD258" i="5"/>
  <c r="AE119" i="5"/>
  <c r="AE259" i="5"/>
  <c r="AE30" i="5"/>
  <c r="X279" i="5"/>
  <c r="X417" i="5" s="1"/>
  <c r="X418" i="5" s="1"/>
  <c r="AE223" i="5"/>
  <c r="AE242" i="5"/>
  <c r="AE239" i="5"/>
  <c r="AD241" i="5"/>
  <c r="AE238" i="5"/>
  <c r="AD242" i="5"/>
  <c r="AE227" i="5"/>
  <c r="AD215" i="5"/>
  <c r="AD148" i="5"/>
  <c r="AD226" i="5"/>
  <c r="AD310" i="5"/>
  <c r="G352" i="5"/>
  <c r="H235" i="5"/>
  <c r="AD221" i="5"/>
  <c r="AI309" i="5"/>
  <c r="AI395" i="5"/>
  <c r="AE77" i="5"/>
  <c r="AE354" i="5"/>
  <c r="AE51" i="5"/>
  <c r="AH148" i="5"/>
  <c r="AD118" i="5"/>
  <c r="AD32" i="5"/>
  <c r="AD10" i="5"/>
  <c r="AD9" i="5"/>
  <c r="AD166" i="5"/>
  <c r="AE311" i="5"/>
  <c r="H95" i="5"/>
  <c r="AI331" i="5"/>
  <c r="AI75" i="5"/>
  <c r="AE53" i="5"/>
  <c r="AE145" i="5"/>
  <c r="AE167" i="5"/>
  <c r="AE331" i="5"/>
  <c r="P50" i="5"/>
  <c r="AE98" i="5"/>
  <c r="AD240" i="5"/>
  <c r="AD97" i="5"/>
  <c r="AE310" i="5"/>
  <c r="AE228" i="5"/>
  <c r="AI96" i="5"/>
  <c r="AE118" i="5"/>
  <c r="AE257" i="5"/>
  <c r="AE96" i="5"/>
  <c r="AE97" i="5"/>
  <c r="AE188" i="5"/>
  <c r="AE52" i="5"/>
  <c r="AE117" i="5"/>
  <c r="AD217" i="5"/>
  <c r="H186" i="5"/>
  <c r="AD239" i="5"/>
  <c r="H8" i="5"/>
  <c r="G50" i="5"/>
  <c r="H74" i="5"/>
  <c r="G394" i="5"/>
  <c r="G95" i="5"/>
  <c r="H165" i="5"/>
  <c r="G29" i="5"/>
  <c r="H328" i="5"/>
  <c r="H116" i="5"/>
  <c r="G116" i="5"/>
  <c r="G165" i="5"/>
  <c r="G214" i="5"/>
  <c r="H29" i="5"/>
  <c r="H256" i="5"/>
  <c r="G74" i="5"/>
  <c r="G144" i="5"/>
  <c r="G256" i="5"/>
  <c r="H352" i="5"/>
  <c r="G328" i="5"/>
  <c r="H50" i="5"/>
  <c r="H307" i="5"/>
  <c r="G186" i="5"/>
  <c r="G235" i="5"/>
  <c r="G307" i="5"/>
  <c r="H144" i="5"/>
  <c r="H214" i="5"/>
  <c r="AH286" i="5"/>
  <c r="AH285" i="5" s="1"/>
  <c r="AD117" i="5"/>
  <c r="AD395" i="5"/>
  <c r="AH239" i="5"/>
  <c r="AH222" i="5"/>
  <c r="AH78" i="5"/>
  <c r="AD257" i="5"/>
  <c r="AD220" i="5"/>
  <c r="AE216" i="5"/>
  <c r="AE287" i="5"/>
  <c r="AD219" i="5"/>
  <c r="AD330" i="5"/>
  <c r="AE11" i="5"/>
  <c r="AD216" i="5"/>
  <c r="AD77" i="5"/>
  <c r="AE220" i="5"/>
  <c r="AE219" i="5"/>
  <c r="J210" i="5"/>
  <c r="J282" i="5" s="1"/>
  <c r="AD238" i="5"/>
  <c r="AD223" i="5"/>
  <c r="AE330" i="5"/>
  <c r="AE79" i="5"/>
  <c r="AD354" i="5"/>
  <c r="AE31" i="5"/>
  <c r="O328" i="5"/>
  <c r="P394" i="5"/>
  <c r="O29" i="5"/>
  <c r="P186" i="5"/>
  <c r="O74" i="5"/>
  <c r="P352" i="5"/>
  <c r="O307" i="5"/>
  <c r="AH258" i="5"/>
  <c r="AD147" i="5"/>
  <c r="P351" i="5"/>
  <c r="P144" i="5"/>
  <c r="P74" i="5"/>
  <c r="O144" i="5"/>
  <c r="P116" i="5"/>
  <c r="O186" i="5"/>
  <c r="P256" i="5"/>
  <c r="P8" i="5"/>
  <c r="P29" i="5"/>
  <c r="P328" i="5"/>
  <c r="AI239" i="5"/>
  <c r="AD189" i="5"/>
  <c r="AD79" i="5"/>
  <c r="P235" i="5"/>
  <c r="O50" i="5"/>
  <c r="O116" i="5"/>
  <c r="O394" i="5"/>
  <c r="O256" i="5"/>
  <c r="AE147" i="5"/>
  <c r="O8" i="5"/>
  <c r="P165" i="5"/>
  <c r="O165" i="5"/>
  <c r="O95" i="5"/>
  <c r="P307" i="5"/>
  <c r="O214" i="5"/>
  <c r="O352" i="5"/>
  <c r="O235" i="5"/>
  <c r="P95" i="5"/>
  <c r="P214" i="5"/>
  <c r="AE309" i="5"/>
  <c r="AI259" i="5"/>
  <c r="AH189" i="5"/>
  <c r="AI226" i="5"/>
  <c r="AH309" i="5"/>
  <c r="AH215" i="5"/>
  <c r="AE215" i="5"/>
  <c r="AH310" i="5"/>
  <c r="AI11" i="5"/>
  <c r="AH117" i="5"/>
  <c r="AI76" i="5"/>
  <c r="AI286" i="5"/>
  <c r="AI285" i="5" s="1"/>
  <c r="AE76" i="5"/>
  <c r="AE286" i="5"/>
  <c r="AE148" i="5"/>
  <c r="AH76" i="5"/>
  <c r="AH354" i="5"/>
  <c r="AI354" i="5"/>
  <c r="AH223" i="5"/>
  <c r="AI224" i="5"/>
  <c r="AH329" i="5"/>
  <c r="AH119" i="5"/>
  <c r="AH395" i="5"/>
  <c r="AH287" i="5"/>
  <c r="AI118" i="5"/>
  <c r="AI77" i="5"/>
  <c r="AH226" i="5"/>
  <c r="AI30" i="5"/>
  <c r="AI218" i="5"/>
  <c r="AH166" i="5"/>
  <c r="AH311" i="5"/>
  <c r="AH396" i="5"/>
  <c r="AI187" i="5"/>
  <c r="AI353" i="5"/>
  <c r="AH10" i="5"/>
  <c r="AE353" i="5"/>
  <c r="AI396" i="5"/>
  <c r="AI166" i="5"/>
  <c r="AE10" i="5"/>
  <c r="AH75" i="5"/>
  <c r="AE396" i="5"/>
  <c r="AH331" i="5"/>
  <c r="AI311" i="5"/>
  <c r="AI52" i="5"/>
  <c r="AI10" i="5"/>
  <c r="AH218" i="5"/>
  <c r="AH30" i="5"/>
  <c r="AI53" i="5"/>
  <c r="AH238" i="5"/>
  <c r="AI308" i="5"/>
  <c r="AI117" i="5"/>
  <c r="AI221" i="5"/>
  <c r="AI397" i="5"/>
  <c r="AI236" i="5"/>
  <c r="AI32" i="5"/>
  <c r="AI31" i="5"/>
  <c r="AI147" i="5"/>
  <c r="AH236" i="5"/>
  <c r="AE166" i="5"/>
  <c r="AD225" i="5"/>
  <c r="AI168" i="5"/>
  <c r="AH147" i="5"/>
  <c r="AE218" i="5"/>
  <c r="AD78" i="5"/>
  <c r="AI225" i="5"/>
  <c r="AH187" i="5"/>
  <c r="E307" i="5"/>
  <c r="AD11" i="5"/>
  <c r="AH31" i="5"/>
  <c r="AI167" i="5"/>
  <c r="AH53" i="5"/>
  <c r="AD311" i="5"/>
  <c r="AH32" i="5"/>
  <c r="AH52" i="5"/>
  <c r="AH168" i="5"/>
  <c r="AI243" i="5"/>
  <c r="AB351" i="5"/>
  <c r="AH11" i="5"/>
  <c r="AI9" i="5"/>
  <c r="AE9" i="5"/>
  <c r="AI238" i="5"/>
  <c r="AH228" i="5"/>
  <c r="AH167" i="5"/>
  <c r="AH243" i="5"/>
  <c r="AH242" i="5"/>
  <c r="AH237" i="5"/>
  <c r="AI215" i="5"/>
  <c r="AD167" i="5"/>
  <c r="AE243" i="5"/>
  <c r="AH224" i="5"/>
  <c r="AI257" i="5"/>
  <c r="AH257" i="5"/>
  <c r="AI228" i="5"/>
  <c r="AE397" i="5"/>
  <c r="F394" i="5"/>
  <c r="AH9" i="5"/>
  <c r="AH216" i="5"/>
  <c r="AI220" i="5"/>
  <c r="AH219" i="5"/>
  <c r="AI310" i="5"/>
  <c r="AH220" i="5"/>
  <c r="AH118" i="5"/>
  <c r="AH397" i="5"/>
  <c r="AH259" i="5"/>
  <c r="AI78" i="5"/>
  <c r="R279" i="5"/>
  <c r="R417" i="5" s="1"/>
  <c r="R418" i="5" s="1"/>
  <c r="AH79" i="5"/>
  <c r="AE237" i="5"/>
  <c r="AI189" i="5"/>
  <c r="AI79" i="5"/>
  <c r="AH98" i="5"/>
  <c r="AH221" i="5"/>
  <c r="F186" i="5"/>
  <c r="AI227" i="5"/>
  <c r="AI237" i="5"/>
  <c r="AI258" i="5"/>
  <c r="AI330" i="5"/>
  <c r="AI145" i="5"/>
  <c r="F256" i="5"/>
  <c r="AI51" i="5"/>
  <c r="AI217" i="5"/>
  <c r="AH96" i="5"/>
  <c r="AI216" i="5"/>
  <c r="AH330" i="5"/>
  <c r="E373" i="5"/>
  <c r="AD51" i="5"/>
  <c r="AI219" i="5"/>
  <c r="AH240" i="5"/>
  <c r="AD119" i="5"/>
  <c r="AH51" i="5"/>
  <c r="AD96" i="5"/>
  <c r="AH188" i="5"/>
  <c r="AH227" i="5"/>
  <c r="AH217" i="5"/>
  <c r="AH77" i="5"/>
  <c r="AI223" i="5"/>
  <c r="AI240" i="5"/>
  <c r="AI242" i="5"/>
  <c r="AD353" i="5"/>
  <c r="AI329" i="5"/>
  <c r="AI241" i="5"/>
  <c r="AI222" i="5"/>
  <c r="AH97" i="5"/>
  <c r="AH241" i="5"/>
  <c r="AD329" i="5"/>
  <c r="AD145" i="5"/>
  <c r="AI97" i="5"/>
  <c r="AH146" i="5"/>
  <c r="AH145" i="5"/>
  <c r="AH308" i="5"/>
  <c r="AI98" i="5"/>
  <c r="AH353" i="5"/>
  <c r="AD287" i="5"/>
  <c r="AI119" i="5"/>
  <c r="AI148" i="5"/>
  <c r="AI287" i="5"/>
  <c r="AI188" i="5"/>
  <c r="AI146" i="5"/>
  <c r="E116" i="5"/>
  <c r="E29" i="5"/>
  <c r="E256" i="5"/>
  <c r="E74" i="5"/>
  <c r="F307" i="5"/>
  <c r="F235" i="5"/>
  <c r="F144" i="5"/>
  <c r="F373" i="5"/>
  <c r="F165" i="5"/>
  <c r="F352" i="5"/>
  <c r="AD30" i="5"/>
  <c r="E95" i="5"/>
  <c r="E144" i="5"/>
  <c r="F95" i="5"/>
  <c r="E328" i="5"/>
  <c r="F214" i="5"/>
  <c r="E50" i="5"/>
  <c r="F8" i="5"/>
  <c r="F116" i="5"/>
  <c r="AD75" i="5"/>
  <c r="E186" i="5"/>
  <c r="E214" i="5"/>
  <c r="F74" i="5"/>
  <c r="E394" i="5"/>
  <c r="AE395" i="5"/>
  <c r="AD308" i="5"/>
  <c r="E235" i="5"/>
  <c r="F50" i="5"/>
  <c r="AE50" i="5" s="1"/>
  <c r="F328" i="5"/>
  <c r="E8" i="5"/>
  <c r="E165" i="5"/>
  <c r="F29" i="5"/>
  <c r="AE236" i="5"/>
  <c r="AE329" i="5"/>
  <c r="AE224" i="5"/>
  <c r="S279" i="5"/>
  <c r="S417" i="5" s="1"/>
  <c r="S418" i="5" s="1"/>
  <c r="AA351" i="5"/>
  <c r="U279" i="5"/>
  <c r="U210" i="5"/>
  <c r="U282" i="5" s="1"/>
  <c r="AB285" i="5"/>
  <c r="AA73" i="5"/>
  <c r="AA143" i="5"/>
  <c r="D36" i="8"/>
  <c r="C36" i="8"/>
  <c r="AB73" i="5"/>
  <c r="AB213" i="5"/>
  <c r="Z139" i="5"/>
  <c r="Z209" i="5" s="1"/>
  <c r="AA7" i="5"/>
  <c r="Y139" i="5"/>
  <c r="AB7" i="5"/>
  <c r="AB143" i="5"/>
  <c r="AA285" i="5"/>
  <c r="AA213" i="5"/>
  <c r="Q417" i="5"/>
  <c r="Q418" i="5" s="1"/>
  <c r="Q280" i="5"/>
  <c r="K417" i="5"/>
  <c r="K418" i="5" s="1"/>
  <c r="K280" i="5"/>
  <c r="T417" i="5"/>
  <c r="T418" i="5" s="1"/>
  <c r="T280" i="5"/>
  <c r="W417" i="5"/>
  <c r="W418" i="5" s="1"/>
  <c r="W280" i="5"/>
  <c r="L279" i="5"/>
  <c r="L210" i="5"/>
  <c r="L282" i="5" s="1"/>
  <c r="M279" i="5"/>
  <c r="M210" i="5"/>
  <c r="M282" i="5" s="1"/>
  <c r="I280" i="5"/>
  <c r="V280" i="5" l="1"/>
  <c r="H285" i="5"/>
  <c r="AE394" i="5"/>
  <c r="AD50" i="5"/>
  <c r="AE165" i="5"/>
  <c r="AE29" i="5"/>
  <c r="X280" i="5"/>
  <c r="AE74" i="5"/>
  <c r="AD352" i="5"/>
  <c r="AD95" i="5"/>
  <c r="AE256" i="5"/>
  <c r="AE186" i="5"/>
  <c r="AD74" i="5"/>
  <c r="AD116" i="5"/>
  <c r="AD144" i="5"/>
  <c r="AD165" i="5"/>
  <c r="AD235" i="5"/>
  <c r="AD8" i="5"/>
  <c r="AE8" i="5"/>
  <c r="AE307" i="5"/>
  <c r="G7" i="5"/>
  <c r="G285" i="5"/>
  <c r="AE144" i="5"/>
  <c r="AI352" i="5"/>
  <c r="AI351" i="5" s="1"/>
  <c r="AE235" i="5"/>
  <c r="AH256" i="5"/>
  <c r="AD307" i="5"/>
  <c r="H7" i="5"/>
  <c r="H73" i="5"/>
  <c r="AD186" i="5"/>
  <c r="AD29" i="5"/>
  <c r="H213" i="5"/>
  <c r="H143" i="5"/>
  <c r="G73" i="5"/>
  <c r="O73" i="5"/>
  <c r="G143" i="5"/>
  <c r="G213" i="5"/>
  <c r="O285" i="5"/>
  <c r="O351" i="5"/>
  <c r="O213" i="5"/>
  <c r="P143" i="5"/>
  <c r="O7" i="5"/>
  <c r="P7" i="5"/>
  <c r="O143" i="5"/>
  <c r="P213" i="5"/>
  <c r="P285" i="5"/>
  <c r="P73" i="5"/>
  <c r="P139" i="5" s="1"/>
  <c r="AI256" i="5"/>
  <c r="E285" i="5"/>
  <c r="AH186" i="5"/>
  <c r="AD256" i="5"/>
  <c r="AI165" i="5"/>
  <c r="AH74" i="5"/>
  <c r="AH73" i="5" s="1"/>
  <c r="AI116" i="5"/>
  <c r="R280" i="5"/>
  <c r="AH29" i="5"/>
  <c r="AI307" i="5"/>
  <c r="AH165" i="5"/>
  <c r="F285" i="5"/>
  <c r="AI95" i="5"/>
  <c r="AI29" i="5"/>
  <c r="AE95" i="5"/>
  <c r="AH95" i="5"/>
  <c r="AE328" i="5"/>
  <c r="AE285" i="5" s="1"/>
  <c r="AH307" i="5"/>
  <c r="AI8" i="5"/>
  <c r="AI7" i="5" s="1"/>
  <c r="AH214" i="5"/>
  <c r="AH213" i="5" s="1"/>
  <c r="AH116" i="5"/>
  <c r="E351" i="5"/>
  <c r="S280" i="5"/>
  <c r="AI74" i="5"/>
  <c r="AI73" i="5" s="1"/>
  <c r="AI394" i="5"/>
  <c r="AD328" i="5"/>
  <c r="AH328" i="5"/>
  <c r="AH394" i="5"/>
  <c r="AI186" i="5"/>
  <c r="F73" i="5"/>
  <c r="AI235" i="5"/>
  <c r="AH235" i="5"/>
  <c r="AH352" i="5"/>
  <c r="AH351" i="5" s="1"/>
  <c r="AH144" i="5"/>
  <c r="AH143" i="5" s="1"/>
  <c r="E7" i="5"/>
  <c r="AD214" i="5"/>
  <c r="AI214" i="5"/>
  <c r="AI213" i="5" s="1"/>
  <c r="AI144" i="5"/>
  <c r="AI143" i="5" s="1"/>
  <c r="AH50" i="5"/>
  <c r="AE352" i="5"/>
  <c r="AI50" i="5"/>
  <c r="F143" i="5"/>
  <c r="AI328" i="5"/>
  <c r="AD394" i="5"/>
  <c r="F7" i="5"/>
  <c r="F351" i="5"/>
  <c r="E143" i="5"/>
  <c r="AE116" i="5"/>
  <c r="AH8" i="5"/>
  <c r="AH7" i="5" s="1"/>
  <c r="E213" i="5"/>
  <c r="F213" i="5"/>
  <c r="AE214" i="5"/>
  <c r="E73" i="5"/>
  <c r="U417" i="5"/>
  <c r="U418" i="5" s="1"/>
  <c r="U280" i="5"/>
  <c r="AA139" i="5"/>
  <c r="AA209" i="5" s="1"/>
  <c r="Z279" i="5"/>
  <c r="Z210" i="5"/>
  <c r="Z282" i="5" s="1"/>
  <c r="Z140" i="5"/>
  <c r="C38" i="8"/>
  <c r="D38" i="8"/>
  <c r="Y140" i="5"/>
  <c r="Y209" i="5"/>
  <c r="AB139" i="5"/>
  <c r="M280" i="5"/>
  <c r="L280" i="5"/>
  <c r="L417" i="5"/>
  <c r="L418" i="5" s="1"/>
  <c r="AE7" i="5" l="1"/>
  <c r="AE213" i="5"/>
  <c r="AD213" i="5"/>
  <c r="G139" i="5"/>
  <c r="G140" i="5" s="1"/>
  <c r="AD73" i="5"/>
  <c r="AD7" i="5"/>
  <c r="AF8" i="5" s="1"/>
  <c r="AE143" i="5"/>
  <c r="AD143" i="5"/>
  <c r="H139" i="5"/>
  <c r="AD285" i="5"/>
  <c r="O139" i="5"/>
  <c r="O140" i="5" s="1"/>
  <c r="P140" i="5"/>
  <c r="P209" i="5"/>
  <c r="F139" i="5"/>
  <c r="F209" i="5" s="1"/>
  <c r="AE73" i="5"/>
  <c r="E139" i="5"/>
  <c r="AA140" i="5"/>
  <c r="AF256" i="5"/>
  <c r="AF29" i="5"/>
  <c r="AB140" i="5"/>
  <c r="AB209" i="5"/>
  <c r="Z417" i="5"/>
  <c r="Z418" i="5" s="1"/>
  <c r="Z280" i="5"/>
  <c r="Y210" i="5"/>
  <c r="Y279" i="5"/>
  <c r="D40" i="8"/>
  <c r="C40" i="8"/>
  <c r="AA210" i="5"/>
  <c r="AA282" i="5" s="1"/>
  <c r="AA279" i="5"/>
  <c r="AF328" i="5"/>
  <c r="AF352" i="5"/>
  <c r="AF165" i="5"/>
  <c r="AF214" i="5"/>
  <c r="AF384" i="5"/>
  <c r="AF177" i="5"/>
  <c r="AF314" i="5"/>
  <c r="AF126" i="5"/>
  <c r="AF275" i="5"/>
  <c r="AF106" i="5"/>
  <c r="AF302" i="5"/>
  <c r="AF56" i="5"/>
  <c r="AF229" i="5"/>
  <c r="AF378" i="5"/>
  <c r="AF191" i="5"/>
  <c r="AF300" i="5"/>
  <c r="AF320" i="5"/>
  <c r="AF178" i="5"/>
  <c r="AF85" i="5"/>
  <c r="AF128" i="5"/>
  <c r="AF371" i="5"/>
  <c r="AF23" i="5"/>
  <c r="AF120" i="5"/>
  <c r="AF296" i="5"/>
  <c r="AF74" i="5"/>
  <c r="AF95" i="5"/>
  <c r="AF323" i="5"/>
  <c r="AF111" i="5"/>
  <c r="AF268" i="5"/>
  <c r="AF414" i="5"/>
  <c r="AF197" i="5"/>
  <c r="AF294" i="5"/>
  <c r="AF369" i="5"/>
  <c r="AF108" i="5"/>
  <c r="AF129" i="5"/>
  <c r="AF46" i="5"/>
  <c r="AF246" i="5"/>
  <c r="AF403" i="5"/>
  <c r="AF67" i="5"/>
  <c r="AF317" i="5"/>
  <c r="AF34" i="5"/>
  <c r="AF195" i="5"/>
  <c r="AF28" i="5"/>
  <c r="AF170" i="5"/>
  <c r="AF81" i="5"/>
  <c r="AF163" i="5"/>
  <c r="AF255" i="5"/>
  <c r="AF290" i="5"/>
  <c r="AF319" i="5"/>
  <c r="AF385" i="5"/>
  <c r="AF130" i="5"/>
  <c r="AF109" i="5"/>
  <c r="AF49" i="5"/>
  <c r="AF404" i="5"/>
  <c r="AF410" i="5"/>
  <c r="AF201" i="5"/>
  <c r="AF409" i="5"/>
  <c r="AF184" i="5"/>
  <c r="AF335" i="5"/>
  <c r="AF361" i="5"/>
  <c r="AF69" i="5"/>
  <c r="AF248" i="5"/>
  <c r="AF334" i="5"/>
  <c r="AF150" i="5"/>
  <c r="AF154" i="5"/>
  <c r="AF175" i="5"/>
  <c r="AF104" i="5"/>
  <c r="AF274" i="5"/>
  <c r="AF88" i="5"/>
  <c r="AF333" i="5"/>
  <c r="AF35" i="5"/>
  <c r="AF383" i="5"/>
  <c r="AF17" i="5"/>
  <c r="AF402" i="5"/>
  <c r="AF161" i="5"/>
  <c r="AF110" i="5"/>
  <c r="AF318" i="5"/>
  <c r="AF156" i="5"/>
  <c r="AF288" i="5"/>
  <c r="AF313" i="5"/>
  <c r="AF33" i="5"/>
  <c r="AF386" i="5"/>
  <c r="AF14" i="5"/>
  <c r="AF185" i="5"/>
  <c r="AF102" i="5"/>
  <c r="AF377" i="5"/>
  <c r="AF337" i="5"/>
  <c r="AF325" i="5"/>
  <c r="AF230" i="5"/>
  <c r="AF301" i="5"/>
  <c r="AF324" i="5"/>
  <c r="AF193" i="5"/>
  <c r="AF286" i="5"/>
  <c r="AF186" i="5"/>
  <c r="AF291" i="5"/>
  <c r="AF381" i="5"/>
  <c r="AF192" i="5"/>
  <c r="AF380" i="5"/>
  <c r="AF264" i="5"/>
  <c r="AF90" i="5"/>
  <c r="AF114" i="5"/>
  <c r="AF41" i="5"/>
  <c r="AF202" i="5"/>
  <c r="AF151" i="5"/>
  <c r="AF391" i="5"/>
  <c r="AF199" i="5"/>
  <c r="AF269" i="5"/>
  <c r="AF62" i="5"/>
  <c r="AF89" i="5"/>
  <c r="AF340" i="5"/>
  <c r="AF22" i="5"/>
  <c r="AF273" i="5"/>
  <c r="AF249" i="5"/>
  <c r="AF411" i="5"/>
  <c r="AF153" i="5"/>
  <c r="AF200" i="5"/>
  <c r="AF251" i="5"/>
  <c r="AF122" i="5"/>
  <c r="AF312" i="5"/>
  <c r="AF133" i="5"/>
  <c r="AF182" i="5"/>
  <c r="AF70" i="5"/>
  <c r="AF347" i="5"/>
  <c r="AF169" i="5"/>
  <c r="AF338" i="5"/>
  <c r="AF152" i="5"/>
  <c r="AF303" i="5"/>
  <c r="AF232" i="5"/>
  <c r="AF342" i="5"/>
  <c r="AF36" i="5"/>
  <c r="AF86" i="5"/>
  <c r="AF190" i="5"/>
  <c r="AF293" i="5"/>
  <c r="AF289" i="5"/>
  <c r="AF171" i="5"/>
  <c r="AF39" i="5"/>
  <c r="AF366" i="5"/>
  <c r="AF233" i="5"/>
  <c r="AF125" i="5"/>
  <c r="AF292" i="5"/>
  <c r="AF19" i="5"/>
  <c r="AF368" i="5"/>
  <c r="AF127" i="5"/>
  <c r="AF364" i="5"/>
  <c r="AF94" i="5"/>
  <c r="AF65" i="5"/>
  <c r="AF297" i="5"/>
  <c r="AF359" i="5"/>
  <c r="AF158" i="5"/>
  <c r="AF47" i="5"/>
  <c r="AF393" i="5"/>
  <c r="AF389" i="5"/>
  <c r="AF356" i="5"/>
  <c r="AF413" i="5"/>
  <c r="AF399" i="5"/>
  <c r="AF362" i="5"/>
  <c r="AF203" i="5"/>
  <c r="AF265" i="5"/>
  <c r="AF26" i="5"/>
  <c r="AF144" i="5"/>
  <c r="AF116" i="5"/>
  <c r="AF50" i="5"/>
  <c r="AF247" i="5"/>
  <c r="AF346" i="5"/>
  <c r="AF160" i="5"/>
  <c r="AF343" i="5"/>
  <c r="AF123" i="5"/>
  <c r="AF326" i="5"/>
  <c r="AF64" i="5"/>
  <c r="AF132" i="5"/>
  <c r="AF341" i="5"/>
  <c r="AF38" i="5"/>
  <c r="AF155" i="5"/>
  <c r="AF304" i="5"/>
  <c r="AF105" i="5"/>
  <c r="AF54" i="5"/>
  <c r="AF367" i="5"/>
  <c r="AF234" i="5"/>
  <c r="AF15" i="5"/>
  <c r="AF344" i="5"/>
  <c r="AF183" i="5"/>
  <c r="AF87" i="5"/>
  <c r="AF173" i="5"/>
  <c r="AF358" i="5"/>
  <c r="AF276" i="5"/>
  <c r="AF315" i="5"/>
  <c r="AF306" i="5"/>
  <c r="AF267" i="5"/>
  <c r="AF205" i="5"/>
  <c r="AF101" i="5"/>
  <c r="AF93" i="5"/>
  <c r="AF316" i="5"/>
  <c r="AF121" i="5"/>
  <c r="AF63" i="5"/>
  <c r="AF21" i="5"/>
  <c r="AF365" i="5"/>
  <c r="AF44" i="5"/>
  <c r="AF261" i="5"/>
  <c r="AF382" i="5"/>
  <c r="AF360" i="5"/>
  <c r="AF131" i="5"/>
  <c r="AF408" i="5"/>
  <c r="AF45" i="5"/>
  <c r="AF16" i="5"/>
  <c r="AF176" i="5"/>
  <c r="AF180" i="5"/>
  <c r="AF164" i="5"/>
  <c r="AF400" i="5"/>
  <c r="AF379" i="5"/>
  <c r="AF40" i="5"/>
  <c r="AF18" i="5"/>
  <c r="AF118" i="5"/>
  <c r="AF353" i="5"/>
  <c r="AF215" i="5"/>
  <c r="AF53" i="5"/>
  <c r="AF354" i="5"/>
  <c r="AF396" i="5"/>
  <c r="AF187" i="5"/>
  <c r="AF9" i="5"/>
  <c r="AF76" i="5"/>
  <c r="AF242" i="5"/>
  <c r="AF330" i="5"/>
  <c r="AF395" i="5"/>
  <c r="AF259" i="5"/>
  <c r="AF166" i="5"/>
  <c r="AF10" i="5"/>
  <c r="AF224" i="5"/>
  <c r="AF262" i="5"/>
  <c r="AF231" i="5"/>
  <c r="AF363" i="5"/>
  <c r="AF244" i="5"/>
  <c r="AF407" i="5"/>
  <c r="AF181" i="5"/>
  <c r="AF412" i="5"/>
  <c r="AF179" i="5"/>
  <c r="AF311" i="5"/>
  <c r="AF168" i="5"/>
  <c r="AF32" i="5"/>
  <c r="AF227" i="5"/>
  <c r="AF75" i="5"/>
  <c r="AF221" i="5"/>
  <c r="AF357" i="5"/>
  <c r="AF83" i="5"/>
  <c r="AF80" i="5"/>
  <c r="AF162" i="5"/>
  <c r="AF271" i="5"/>
  <c r="AF260" i="5"/>
  <c r="AF157" i="5"/>
  <c r="AF91" i="5"/>
  <c r="AF42" i="5"/>
  <c r="AF198" i="5"/>
  <c r="AF206" i="5"/>
  <c r="AF194" i="5"/>
  <c r="AF159" i="5"/>
  <c r="AF12" i="5"/>
  <c r="AF252" i="5"/>
  <c r="AF82" i="5"/>
  <c r="AF37" i="5"/>
  <c r="AF204" i="5"/>
  <c r="AF299" i="5"/>
  <c r="AF48" i="5"/>
  <c r="AF113" i="5"/>
  <c r="AF392" i="5"/>
  <c r="AF339" i="5"/>
  <c r="AF398" i="5"/>
  <c r="AF61" i="5"/>
  <c r="AF66" i="5"/>
  <c r="AF124" i="5"/>
  <c r="AF336" i="5"/>
  <c r="AF253" i="5"/>
  <c r="AF217" i="5"/>
  <c r="AF308" i="5"/>
  <c r="AF241" i="5"/>
  <c r="AF225" i="5"/>
  <c r="AF226" i="5"/>
  <c r="AF243" i="5"/>
  <c r="AF257" i="5"/>
  <c r="AF218" i="5"/>
  <c r="AF145" i="5"/>
  <c r="AF119" i="5"/>
  <c r="AF188" i="5"/>
  <c r="AF220" i="5"/>
  <c r="AF31" i="5"/>
  <c r="AF51" i="5"/>
  <c r="AF240" i="5"/>
  <c r="AF238" i="5"/>
  <c r="AF77" i="5"/>
  <c r="AF25" i="5"/>
  <c r="AF134" i="5"/>
  <c r="AF115" i="5"/>
  <c r="AF136" i="5"/>
  <c r="AF270" i="5"/>
  <c r="AF135" i="5"/>
  <c r="AF406" i="5"/>
  <c r="AF107" i="5"/>
  <c r="AF58" i="5"/>
  <c r="AF245" i="5"/>
  <c r="AF60" i="5"/>
  <c r="AF345" i="5"/>
  <c r="AF370" i="5"/>
  <c r="AF250" i="5"/>
  <c r="AF263" i="5"/>
  <c r="AF327" i="5"/>
  <c r="AF92" i="5"/>
  <c r="AF332" i="5"/>
  <c r="AF266" i="5"/>
  <c r="AF322" i="5"/>
  <c r="AF405" i="5"/>
  <c r="AF59" i="5"/>
  <c r="AF321" i="5"/>
  <c r="AF401" i="5"/>
  <c r="AF295" i="5"/>
  <c r="AF172" i="5"/>
  <c r="AF55" i="5"/>
  <c r="AF254" i="5"/>
  <c r="AF112" i="5"/>
  <c r="AF305" i="5"/>
  <c r="AF239" i="5"/>
  <c r="AF329" i="5"/>
  <c r="AF219" i="5"/>
  <c r="AF258" i="5"/>
  <c r="AF30" i="5"/>
  <c r="AF309" i="5"/>
  <c r="AF98" i="5"/>
  <c r="AF331" i="5"/>
  <c r="AF148" i="5"/>
  <c r="AF236" i="5"/>
  <c r="AF11" i="5"/>
  <c r="AF228" i="5"/>
  <c r="AF52" i="5"/>
  <c r="AF146" i="5"/>
  <c r="AF222" i="5"/>
  <c r="AF147" i="5"/>
  <c r="AF167" i="5"/>
  <c r="AF237" i="5"/>
  <c r="AF20" i="5"/>
  <c r="AF388" i="5"/>
  <c r="AF99" i="5"/>
  <c r="AF348" i="5"/>
  <c r="AF24" i="5"/>
  <c r="AF103" i="5"/>
  <c r="AF372" i="5"/>
  <c r="AF272" i="5"/>
  <c r="AF390" i="5"/>
  <c r="AF84" i="5"/>
  <c r="AF387" i="5"/>
  <c r="AF174" i="5"/>
  <c r="AF196" i="5"/>
  <c r="AF298" i="5"/>
  <c r="AF355" i="5"/>
  <c r="AF97" i="5"/>
  <c r="AF189" i="5"/>
  <c r="AF96" i="5"/>
  <c r="AF223" i="5"/>
  <c r="AF68" i="5"/>
  <c r="AF100" i="5"/>
  <c r="AF149" i="5"/>
  <c r="AF13" i="5"/>
  <c r="AF43" i="5"/>
  <c r="AF57" i="5"/>
  <c r="AF27" i="5"/>
  <c r="AF78" i="5"/>
  <c r="AF216" i="5"/>
  <c r="AF397" i="5"/>
  <c r="AF117" i="5"/>
  <c r="AF310" i="5"/>
  <c r="AF79" i="5"/>
  <c r="AF287" i="5"/>
  <c r="AF235" i="5"/>
  <c r="AF394" i="5" l="1"/>
  <c r="G209" i="5"/>
  <c r="G210" i="5" s="1"/>
  <c r="G282" i="5" s="1"/>
  <c r="AF307" i="5"/>
  <c r="O209" i="5"/>
  <c r="O210" i="5" s="1"/>
  <c r="O282" i="5" s="1"/>
  <c r="AD139" i="5"/>
  <c r="AF139" i="5" s="1"/>
  <c r="H140" i="5"/>
  <c r="H209" i="5"/>
  <c r="AE209" i="5" s="1"/>
  <c r="P210" i="5"/>
  <c r="P282" i="5" s="1"/>
  <c r="P279" i="5"/>
  <c r="E140" i="5"/>
  <c r="E209" i="5"/>
  <c r="E279" i="5" s="1"/>
  <c r="AH139" i="5"/>
  <c r="F140" i="5"/>
  <c r="AE139" i="5"/>
  <c r="AI139" i="5"/>
  <c r="AD140" i="5"/>
  <c r="F210" i="5"/>
  <c r="F282" i="5" s="1"/>
  <c r="F279" i="5"/>
  <c r="AF7" i="5"/>
  <c r="AF143" i="5"/>
  <c r="AF213" i="5"/>
  <c r="Y417" i="5"/>
  <c r="Y418" i="5" s="1"/>
  <c r="Y280" i="5"/>
  <c r="AA417" i="5"/>
  <c r="AA418" i="5" s="1"/>
  <c r="AA280" i="5"/>
  <c r="AF73" i="5"/>
  <c r="AF285" i="5"/>
  <c r="C42" i="8"/>
  <c r="D42" i="8"/>
  <c r="Y282" i="5"/>
  <c r="AB210" i="5"/>
  <c r="AB279" i="5"/>
  <c r="G279" i="5" l="1"/>
  <c r="G280" i="5" s="1"/>
  <c r="O279" i="5"/>
  <c r="AD279" i="5" s="1"/>
  <c r="AF279" i="5" s="1"/>
  <c r="AI140" i="5"/>
  <c r="AI209" i="5"/>
  <c r="E210" i="5"/>
  <c r="E282" i="5" s="1"/>
  <c r="AD282" i="5" s="1"/>
  <c r="AF282" i="5" s="1"/>
  <c r="AE140" i="5"/>
  <c r="H279" i="5"/>
  <c r="H280" i="5" s="1"/>
  <c r="H210" i="5"/>
  <c r="H282" i="5" s="1"/>
  <c r="P417" i="5"/>
  <c r="P418" i="5" s="1"/>
  <c r="P280" i="5"/>
  <c r="AH140" i="5"/>
  <c r="AH209" i="5"/>
  <c r="AD209" i="5"/>
  <c r="AF209" i="5" s="1"/>
  <c r="F417" i="5"/>
  <c r="F418" i="5" s="1"/>
  <c r="F280" i="5"/>
  <c r="E417" i="5"/>
  <c r="E418" i="5" s="1"/>
  <c r="E280" i="5"/>
  <c r="AB282" i="5"/>
  <c r="D44" i="8"/>
  <c r="C44" i="8"/>
  <c r="AB417" i="5"/>
  <c r="AB418" i="5" s="1"/>
  <c r="AB280" i="5"/>
  <c r="O417" i="5" l="1"/>
  <c r="O418" i="5" s="1"/>
  <c r="O280" i="5"/>
  <c r="AI279" i="5"/>
  <c r="AD210" i="5"/>
  <c r="AH279" i="5"/>
  <c r="AE210" i="5"/>
  <c r="AI210" i="5"/>
  <c r="AH282" i="5"/>
  <c r="AH210" i="5"/>
  <c r="AE279" i="5"/>
  <c r="AD280" i="5"/>
  <c r="C46" i="8"/>
  <c r="D46" i="8"/>
  <c r="AE280" i="5"/>
  <c r="AI280" i="5"/>
  <c r="AH280" i="5"/>
  <c r="AE282" i="5"/>
  <c r="AI282" i="5"/>
  <c r="C48" i="8" l="1"/>
  <c r="D48" i="8"/>
  <c r="C50" i="8" l="1"/>
  <c r="D50" i="8"/>
  <c r="D52" i="8" l="1"/>
  <c r="C52" i="8"/>
  <c r="C54" i="8" l="1"/>
  <c r="D54" i="8"/>
  <c r="D56" i="8" l="1"/>
  <c r="C56" i="8"/>
  <c r="C58" i="8" l="1"/>
  <c r="D58" i="8"/>
  <c r="D60" i="8" l="1"/>
  <c r="C60" i="8"/>
  <c r="C62" i="8" l="1"/>
  <c r="D62" i="8"/>
  <c r="C64" i="8" l="1"/>
  <c r="D64" i="8"/>
  <c r="C66" i="8" l="1"/>
  <c r="D66" i="8"/>
  <c r="D68" i="8" l="1"/>
  <c r="C68" i="8"/>
  <c r="C70" i="8" l="1"/>
  <c r="D70" i="8"/>
  <c r="D72" i="8" l="1"/>
  <c r="C72" i="8"/>
  <c r="C74" i="8" l="1"/>
  <c r="D74" i="8"/>
  <c r="D76" i="8" l="1"/>
  <c r="C76" i="8"/>
  <c r="C78" i="8" l="1"/>
  <c r="D78" i="8"/>
  <c r="C80" i="8" l="1"/>
  <c r="D80" i="8"/>
  <c r="C82" i="8" l="1"/>
  <c r="D82" i="8"/>
  <c r="D84" i="8" l="1"/>
  <c r="C84" i="8"/>
  <c r="C86" i="8" l="1"/>
  <c r="D86" i="8"/>
  <c r="D88" i="8" l="1"/>
  <c r="C88" i="8"/>
  <c r="C90" i="8" l="1"/>
  <c r="D90" i="8"/>
  <c r="D92" i="8" l="1"/>
  <c r="C92" i="8"/>
  <c r="C94" i="8" l="1"/>
  <c r="D94" i="8"/>
  <c r="C96" i="8" l="1"/>
  <c r="D96" i="8"/>
  <c r="C98" i="8" l="1"/>
  <c r="D98" i="8"/>
  <c r="D100" i="8" l="1"/>
  <c r="C100" i="8"/>
  <c r="C102" i="8" l="1"/>
  <c r="D102" i="8"/>
  <c r="D104" i="8" l="1"/>
  <c r="C104" i="8"/>
  <c r="C106" i="8" l="1"/>
  <c r="D106" i="8"/>
  <c r="D108" i="8" l="1"/>
  <c r="C108" i="8"/>
  <c r="C110" i="8" l="1"/>
  <c r="D110" i="8"/>
  <c r="C112" i="8" l="1"/>
  <c r="D112" i="8"/>
  <c r="C114" i="8" l="1"/>
  <c r="D114" i="8"/>
  <c r="D116" i="8" l="1"/>
  <c r="C116" i="8"/>
  <c r="C118" i="8" l="1"/>
  <c r="D118" i="8"/>
  <c r="D120" i="8" l="1"/>
  <c r="C120" i="8"/>
  <c r="C122" i="8" l="1"/>
  <c r="D122" i="8"/>
  <c r="D124" i="8" l="1"/>
  <c r="C124" i="8"/>
  <c r="C126" i="8" l="1"/>
  <c r="D126" i="8"/>
  <c r="C128" i="8" l="1"/>
  <c r="D128" i="8"/>
  <c r="C130" i="8" l="1"/>
  <c r="D130" i="8"/>
  <c r="D132" i="8" l="1"/>
  <c r="C132" i="8"/>
  <c r="C134" i="8" l="1"/>
  <c r="D134" i="8"/>
  <c r="D136" i="8" l="1"/>
  <c r="C136" i="8"/>
  <c r="C138" i="8" l="1"/>
  <c r="D138" i="8"/>
  <c r="D140" i="8" l="1"/>
  <c r="C140" i="8"/>
  <c r="C142" i="8" l="1"/>
  <c r="D142" i="8"/>
  <c r="C144" i="8" l="1"/>
  <c r="D144" i="8"/>
  <c r="C146" i="8" l="1"/>
  <c r="D146" i="8"/>
  <c r="D148" i="8" l="1"/>
  <c r="C148" i="8"/>
  <c r="C150" i="8" l="1"/>
  <c r="D150" i="8"/>
  <c r="D152" i="8" l="1"/>
  <c r="C152" i="8"/>
  <c r="C154" i="8" l="1"/>
  <c r="D154" i="8"/>
  <c r="D156" i="8" l="1"/>
  <c r="C156" i="8"/>
  <c r="C158" i="8" l="1"/>
  <c r="D158" i="8"/>
  <c r="C160" i="8" l="1"/>
  <c r="D160" i="8"/>
  <c r="C162" i="8" l="1"/>
  <c r="D162" i="8"/>
  <c r="D164" i="8" l="1"/>
  <c r="C164" i="8"/>
  <c r="C166" i="8" l="1"/>
  <c r="D166" i="8"/>
  <c r="D168" i="8" l="1"/>
  <c r="C168" i="8"/>
  <c r="C170" i="8" l="1"/>
  <c r="D170" i="8"/>
  <c r="D172" i="8" l="1"/>
  <c r="C172" i="8"/>
  <c r="C174" i="8" l="1"/>
  <c r="D174" i="8"/>
  <c r="C176" i="8" l="1"/>
  <c r="D176" i="8"/>
  <c r="C178" i="8" l="1"/>
  <c r="D178" i="8"/>
  <c r="D180" i="8" l="1"/>
  <c r="C180" i="8"/>
  <c r="C182" i="8" l="1"/>
  <c r="D182" i="8"/>
  <c r="D184" i="8" l="1"/>
  <c r="C184" i="8"/>
  <c r="D186" i="8" l="1"/>
  <c r="C186" i="8"/>
  <c r="M374" i="5"/>
  <c r="M375" i="5"/>
  <c r="N376" i="5"/>
  <c r="N375" i="5"/>
  <c r="N374" i="5"/>
  <c r="M376" i="5"/>
  <c r="N373" i="5" l="1"/>
  <c r="N351" i="5" s="1"/>
  <c r="N417" i="5" s="1"/>
  <c r="N418" i="5" s="1"/>
  <c r="M373" i="5"/>
  <c r="M351" i="5" s="1"/>
  <c r="M417" i="5" s="1"/>
  <c r="M418" i="5" s="1"/>
  <c r="G375" i="5"/>
  <c r="H374" i="5"/>
  <c r="G374" i="5"/>
  <c r="G376" i="5"/>
  <c r="H376" i="5"/>
  <c r="H375" i="5"/>
  <c r="I375" i="5"/>
  <c r="J376" i="5"/>
  <c r="I374" i="5"/>
  <c r="J374" i="5"/>
  <c r="J375" i="5"/>
  <c r="I376" i="5"/>
  <c r="J373" i="5" l="1"/>
  <c r="J351" i="5" s="1"/>
  <c r="J417" i="5" s="1"/>
  <c r="J418" i="5" s="1"/>
  <c r="I373" i="5"/>
  <c r="I351" i="5" s="1"/>
  <c r="I417" i="5" s="1"/>
  <c r="I418" i="5" s="1"/>
  <c r="G373" i="5"/>
  <c r="AD374" i="5"/>
  <c r="AF374" i="5" s="1"/>
  <c r="AH374" i="5"/>
  <c r="AE375" i="5"/>
  <c r="AI375" i="5"/>
  <c r="H373" i="5"/>
  <c r="AI374" i="5"/>
  <c r="AE374" i="5"/>
  <c r="AE376" i="5"/>
  <c r="AI376" i="5"/>
  <c r="AD375" i="5"/>
  <c r="AF375" i="5" s="1"/>
  <c r="AH375" i="5"/>
  <c r="AH376" i="5"/>
  <c r="AD376" i="5"/>
  <c r="AF376" i="5" s="1"/>
  <c r="H351" i="5" l="1"/>
  <c r="H417" i="5" s="1"/>
  <c r="AI373" i="5"/>
  <c r="AE373" i="5"/>
  <c r="AE351" i="5" s="1"/>
  <c r="G351" i="5"/>
  <c r="G417" i="5" s="1"/>
  <c r="AH373" i="5"/>
  <c r="AD373" i="5"/>
  <c r="H418" i="5" l="1"/>
  <c r="AE417" i="5"/>
  <c r="AI417" i="5"/>
  <c r="G418" i="5"/>
  <c r="AH417" i="5"/>
  <c r="AD417" i="5"/>
  <c r="AF417" i="5" s="1"/>
  <c r="AF373" i="5"/>
  <c r="AF351" i="5" s="1"/>
  <c r="AD351" i="5"/>
  <c r="AH418" i="5" l="1"/>
  <c r="AD418" i="5"/>
  <c r="AE418" i="5"/>
  <c r="AI418" i="5"/>
</calcChain>
</file>

<file path=xl/sharedStrings.xml><?xml version="1.0" encoding="utf-8"?>
<sst xmlns="http://schemas.openxmlformats.org/spreadsheetml/2006/main" count="306" uniqueCount="119">
  <si>
    <t>Descrição</t>
  </si>
  <si>
    <t>Entrada</t>
  </si>
  <si>
    <t>Grupo</t>
  </si>
  <si>
    <t>Total</t>
  </si>
  <si>
    <t>Média</t>
  </si>
  <si>
    <t>Transferência</t>
  </si>
  <si>
    <t>Pessoal</t>
  </si>
  <si>
    <t>Resultado Final</t>
  </si>
  <si>
    <t>Saída</t>
  </si>
  <si>
    <t>Grupos</t>
  </si>
  <si>
    <t>SubGrupos</t>
  </si>
  <si>
    <t>Entre Contas</t>
  </si>
  <si>
    <t>Saque</t>
  </si>
  <si>
    <t>Bancos</t>
  </si>
  <si>
    <t>Terceiros</t>
  </si>
  <si>
    <t>SubGrupo</t>
  </si>
  <si>
    <t>Investimentos</t>
  </si>
  <si>
    <t>Financeiras</t>
  </si>
  <si>
    <t>Realizado</t>
  </si>
  <si>
    <t>Previsto</t>
  </si>
  <si>
    <t>À vista</t>
  </si>
  <si>
    <t>Deduções</t>
  </si>
  <si>
    <t>Simples Nacional</t>
  </si>
  <si>
    <t>Tributos Estaduais</t>
  </si>
  <si>
    <t>Tributos Municipais</t>
  </si>
  <si>
    <t>Produto/Serviço</t>
  </si>
  <si>
    <t xml:space="preserve">Fornecedores </t>
  </si>
  <si>
    <t>Energia Elétrica</t>
  </si>
  <si>
    <t xml:space="preserve">Contabilidade </t>
  </si>
  <si>
    <t>Material de Escritório</t>
  </si>
  <si>
    <t>Sistema Operacional</t>
  </si>
  <si>
    <t>Administrativas</t>
  </si>
  <si>
    <t>Folha Pessoal</t>
  </si>
  <si>
    <t>Vale Transporte</t>
  </si>
  <si>
    <t xml:space="preserve">Férias </t>
  </si>
  <si>
    <t>Pró-Labore</t>
  </si>
  <si>
    <t>Outras Despesas</t>
  </si>
  <si>
    <t>Capacitações e Consultorias</t>
  </si>
  <si>
    <t>Empréstimos  com Terceiros</t>
  </si>
  <si>
    <t>Empréstimos Bancárias</t>
  </si>
  <si>
    <t>Dívidas e Dividendos</t>
  </si>
  <si>
    <t>Centros de Custos</t>
  </si>
  <si>
    <t>Centro Custo</t>
  </si>
  <si>
    <t>Receita Não Operacional</t>
  </si>
  <si>
    <t>Deduções Receitas</t>
  </si>
  <si>
    <t>Valor Previsto</t>
  </si>
  <si>
    <t>Mês Comp.</t>
  </si>
  <si>
    <t>Plano Contas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</si>
  <si>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</si>
  <si>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</si>
  <si>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</si>
  <si>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</si>
  <si>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</si>
  <si>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</si>
  <si>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</si>
  <si>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</si>
  <si>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</si>
  <si>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</si>
  <si>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</si>
  <si>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</si>
  <si>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Mês Caixa</t>
  </si>
  <si>
    <t>Reg. Caixa</t>
  </si>
  <si>
    <t>Part. %</t>
  </si>
  <si>
    <t>Resultado Operacional Bruto (Margem de Contribuição)</t>
  </si>
  <si>
    <t>Resultado Operacional
(EBITDA)</t>
  </si>
  <si>
    <t>Ponto de Equilíbrio
(Break Even Point)</t>
  </si>
  <si>
    <t>Receita Operacional Líquida
 (CMV)</t>
  </si>
  <si>
    <t>Diversos</t>
  </si>
  <si>
    <t>Advogado</t>
  </si>
  <si>
    <t>Vale</t>
  </si>
  <si>
    <t>Plano de saúde</t>
  </si>
  <si>
    <t>Cartão de Crédito</t>
  </si>
  <si>
    <t>Rescisão</t>
  </si>
  <si>
    <t>Marketing</t>
  </si>
  <si>
    <t>Prestação de serviço</t>
  </si>
  <si>
    <t>Receita Bruta Operacional</t>
  </si>
  <si>
    <t>Venda de Mercadoria</t>
  </si>
  <si>
    <t>Custo Mercadoria Vendida</t>
  </si>
  <si>
    <t>Royalties</t>
  </si>
  <si>
    <t>Gastos financeiros</t>
  </si>
  <si>
    <t xml:space="preserve">Tarifas Bancárias </t>
  </si>
  <si>
    <t>Taxa de cartão</t>
  </si>
  <si>
    <t>Internet/telefone</t>
  </si>
  <si>
    <t>RH</t>
  </si>
  <si>
    <t>Despesas Fixas</t>
  </si>
  <si>
    <t>Tansporte</t>
  </si>
  <si>
    <t>Aluguel/Condominio</t>
  </si>
  <si>
    <t>Vale Alimentação</t>
  </si>
  <si>
    <t>Tributo de Folha</t>
  </si>
  <si>
    <t>Juros/IOF</t>
  </si>
  <si>
    <t xml:space="preserve">Seguradora </t>
  </si>
  <si>
    <t>Consorcio</t>
  </si>
  <si>
    <t>Cartão débito/Crédito</t>
  </si>
  <si>
    <t>Sangria Caixa</t>
  </si>
  <si>
    <t>Custo da Mercadoria Vendida</t>
  </si>
  <si>
    <t>Reembolso</t>
  </si>
  <si>
    <t>Categoria</t>
  </si>
  <si>
    <t>Tributos Federais</t>
  </si>
  <si>
    <t>CONFIGURAÇÕES</t>
  </si>
  <si>
    <t>Valor Realizado</t>
  </si>
  <si>
    <t>PLANO DE CONTAS</t>
  </si>
  <si>
    <t>Centro Custo A</t>
  </si>
  <si>
    <t>Centro Custo B</t>
  </si>
  <si>
    <t>Centro Custo C</t>
  </si>
  <si>
    <t>LANÇAMENTOS FINANCEIROS</t>
  </si>
  <si>
    <t>Data Regime Competência</t>
  </si>
  <si>
    <t>Data Regime de Caixa</t>
  </si>
  <si>
    <t>NÃO MEXER NESTAS COLUNAS</t>
  </si>
  <si>
    <t>Tipo Regime</t>
  </si>
  <si>
    <t>Reg. Comepetência</t>
  </si>
  <si>
    <t>Todos</t>
  </si>
  <si>
    <t>Grupo Extra 2</t>
  </si>
  <si>
    <t>Grupo Extra 3</t>
  </si>
  <si>
    <t>Item Extra 1</t>
  </si>
  <si>
    <t>Item Extra 2</t>
  </si>
  <si>
    <t>Item Extra 3</t>
  </si>
  <si>
    <t>TESTE</t>
  </si>
  <si>
    <t>TESTE RECEITA</t>
  </si>
  <si>
    <t>TESTE DESPESA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</si>
</sst>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R$&quot;\ * #,##0.00_-;\-&quot;R$&quot;\ * #,##0.00_-;_-&quot;R$&quot;\ * &quot;-&quot;??_-;_-@_-"/>
    <numFmt numFmtId="164" formatCode="#,##0.00_ ;[Red]\-#,##0.00\ "/>
    <numFmt numFmtId="165" formatCode="0.0%"/>
    <numFmt numFmtId="166" formatCode="dd/mm/yy\ \(ddd\)"/>
  </numFmts>
  <fonts count="23" x14ac:knownFonts="1">
    <font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sz val="12"/>
      <name val="Segoe UI"/>
      <family val="2"/>
    </font>
    <font>
      <sz val="10"/>
      <name val="Segoe UI"/>
      <family val="2"/>
    </font>
    <font>
      <sz val="8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sz val="20"/>
      <color theme="1"/>
      <name val="Segoe UI"/>
      <family val="2"/>
    </font>
    <font>
      <sz val="14"/>
      <color theme="1"/>
      <name val="Segoe UI"/>
      <family val="2"/>
    </font>
    <font>
      <sz val="12"/>
      <color theme="1"/>
      <name val="Segoe UI"/>
      <family val="2"/>
    </font>
    <font>
      <sz val="11"/>
      <color theme="1"/>
      <name val="Segoe UI"/>
      <family val="2"/>
    </font>
    <font>
      <sz val="10"/>
      <color theme="0"/>
      <name val="Segoe UI"/>
      <family val="2"/>
    </font>
    <font>
      <sz val="8"/>
      <color theme="1"/>
      <name val="Segoe UI"/>
      <family val="2"/>
    </font>
    <font>
      <sz val="10"/>
      <color theme="0" tint="-4.9989318521683403E-2"/>
      <name val="Segoe UI"/>
      <family val="2"/>
    </font>
    <font>
      <sz val="12"/>
      <color theme="0"/>
      <name val="Segoe UI"/>
      <family val="2"/>
    </font>
    <font>
      <b/>
      <sz val="10"/>
      <color theme="0"/>
      <name val="Segoe UI"/>
      <family val="2"/>
    </font>
    <font>
      <i/>
      <sz val="14"/>
      <color theme="1"/>
      <name val="Segoe UI"/>
      <family val="2"/>
    </font>
    <font>
      <sz val="18"/>
      <color theme="1"/>
      <name val="Segoe UI"/>
      <family val="2"/>
    </font>
    <font>
      <b/>
      <sz val="12"/>
      <color theme="0"/>
      <name val="Segoe UI"/>
      <family val="2"/>
    </font>
    <font>
      <sz val="14"/>
      <color theme="0"/>
      <name val="Segoe UI"/>
      <family val="2"/>
    </font>
    <font>
      <b/>
      <sz val="22"/>
      <color theme="1"/>
      <name val="Segoe UI"/>
      <family val="2"/>
    </font>
    <font>
      <b/>
      <sz val="10"/>
      <color theme="7" tint="-0.499984740745262"/>
      <name val="Segoe UI"/>
      <family val="2"/>
    </font>
    <font>
      <b/>
      <sz val="10"/>
      <color theme="9" tint="-0.499984740745262"/>
      <name val="Segoe UI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1621"/>
        <bgColor indexed="64"/>
      </patternFill>
    </fill>
    <fill>
      <patternFill patternType="solid">
        <fgColor rgb="FFF0666D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dashed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</borders>
  <cellStyleXfs count="5">
    <xf numFmtId="0" fontId="0" fillId="0" borderId="0"/>
    <xf numFmtId="0" fontId="6" fillId="0" borderId="0"/>
    <xf numFmtId="9" fontId="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0" fillId="2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8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vertical="center"/>
    </xf>
    <xf numFmtId="0" fontId="0" fillId="0" borderId="0" xfId="0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16" fontId="0" fillId="0" borderId="0" xfId="0" applyNumberFormat="1" applyAlignment="1" applyProtection="1">
      <alignment vertical="center"/>
    </xf>
    <xf numFmtId="0" fontId="0" fillId="2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10" fillId="2" borderId="0" xfId="0" applyFont="1" applyFill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164" fontId="0" fillId="2" borderId="5" xfId="0" applyNumberFormat="1" applyFill="1" applyBorder="1" applyAlignment="1" applyProtection="1">
      <alignment horizontal="left" vertical="center"/>
    </xf>
    <xf numFmtId="0" fontId="0" fillId="2" borderId="1" xfId="0" applyNumberFormat="1" applyFont="1" applyFill="1" applyBorder="1" applyAlignment="1" applyProtection="1">
      <alignment horizontal="left" vertical="center" indent="1"/>
    </xf>
    <xf numFmtId="164" fontId="0" fillId="2" borderId="1" xfId="0" applyNumberForma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/>
      <protection locked="0"/>
    </xf>
    <xf numFmtId="164" fontId="0" fillId="3" borderId="1" xfId="0" applyNumberForma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13" fillId="6" borderId="1" xfId="0" applyNumberFormat="1" applyFont="1" applyFill="1" applyBorder="1" applyAlignment="1" applyProtection="1">
      <alignment horizontal="center" vertical="center"/>
    </xf>
    <xf numFmtId="0" fontId="14" fillId="7" borderId="1" xfId="0" applyFont="1" applyFill="1" applyBorder="1" applyAlignment="1" applyProtection="1">
      <alignment horizontal="left" vertical="center"/>
    </xf>
    <xf numFmtId="0" fontId="11" fillId="8" borderId="1" xfId="0" applyNumberFormat="1" applyFont="1" applyFill="1" applyBorder="1" applyAlignment="1" applyProtection="1">
      <alignment horizontal="left" vertical="center" indent="1"/>
    </xf>
    <xf numFmtId="164" fontId="11" fillId="8" borderId="1" xfId="0" applyNumberFormat="1" applyFont="1" applyFill="1" applyBorder="1" applyAlignment="1" applyProtection="1">
      <alignment horizontal="center" vertical="center"/>
    </xf>
    <xf numFmtId="164" fontId="15" fillId="7" borderId="7" xfId="0" applyNumberFormat="1" applyFont="1" applyFill="1" applyBorder="1" applyAlignment="1" applyProtection="1">
      <alignment horizontal="center" vertical="center"/>
    </xf>
    <xf numFmtId="164" fontId="15" fillId="7" borderId="6" xfId="0" applyNumberFormat="1" applyFont="1" applyFill="1" applyBorder="1" applyAlignment="1" applyProtection="1">
      <alignment horizontal="center" vertical="center"/>
    </xf>
    <xf numFmtId="164" fontId="15" fillId="7" borderId="8" xfId="0" applyNumberFormat="1" applyFont="1" applyFill="1" applyBorder="1" applyAlignment="1" applyProtection="1">
      <alignment horizontal="center" vertical="center"/>
    </xf>
    <xf numFmtId="165" fontId="11" fillId="8" borderId="1" xfId="2" applyNumberFormat="1" applyFont="1" applyFill="1" applyBorder="1" applyAlignment="1" applyProtection="1">
      <alignment horizontal="center" vertical="center"/>
    </xf>
    <xf numFmtId="165" fontId="5" fillId="2" borderId="1" xfId="2" applyNumberFormat="1" applyFont="1" applyFill="1" applyBorder="1" applyAlignment="1" applyProtection="1">
      <alignment horizontal="center" vertical="center"/>
    </xf>
    <xf numFmtId="165" fontId="15" fillId="7" borderId="8" xfId="2" applyNumberFormat="1" applyFont="1" applyFill="1" applyBorder="1" applyAlignment="1" applyProtection="1">
      <alignment horizontal="center" vertical="center"/>
    </xf>
    <xf numFmtId="0" fontId="17" fillId="0" borderId="0" xfId="0" applyFont="1" applyFill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0" fillId="2" borderId="1" xfId="0" applyFont="1" applyFill="1" applyBorder="1" applyAlignment="1" applyProtection="1">
      <alignment horizontal="center" vertical="center"/>
    </xf>
    <xf numFmtId="164" fontId="0" fillId="2" borderId="1" xfId="0" applyNumberForma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164" fontId="15" fillId="7" borderId="1" xfId="0" applyNumberFormat="1" applyFont="1" applyFill="1" applyBorder="1" applyAlignment="1" applyProtection="1">
      <alignment horizontal="left" vertical="center"/>
    </xf>
    <xf numFmtId="164" fontId="11" fillId="8" borderId="1" xfId="0" applyNumberFormat="1" applyFont="1" applyFill="1" applyBorder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4" fillId="10" borderId="1" xfId="0" applyFont="1" applyFill="1" applyBorder="1" applyAlignment="1" applyProtection="1">
      <alignment vertical="center"/>
    </xf>
    <xf numFmtId="164" fontId="15" fillId="10" borderId="1" xfId="0" applyNumberFormat="1" applyFont="1" applyFill="1" applyBorder="1" applyAlignment="1" applyProtection="1">
      <alignment horizontal="left" vertical="center"/>
    </xf>
    <xf numFmtId="0" fontId="11" fillId="11" borderId="1" xfId="0" applyNumberFormat="1" applyFont="1" applyFill="1" applyBorder="1" applyAlignment="1" applyProtection="1">
      <alignment horizontal="left" vertical="center" indent="1"/>
    </xf>
    <xf numFmtId="164" fontId="11" fillId="11" borderId="1" xfId="0" applyNumberFormat="1" applyFont="1" applyFill="1" applyBorder="1" applyAlignment="1" applyProtection="1">
      <alignment horizontal="left" vertical="center"/>
    </xf>
    <xf numFmtId="164" fontId="11" fillId="11" borderId="1" xfId="0" applyNumberFormat="1" applyFont="1" applyFill="1" applyBorder="1" applyAlignment="1" applyProtection="1">
      <alignment horizontal="center" vertical="center"/>
    </xf>
    <xf numFmtId="164" fontId="15" fillId="10" borderId="7" xfId="0" applyNumberFormat="1" applyFont="1" applyFill="1" applyBorder="1" applyAlignment="1" applyProtection="1">
      <alignment horizontal="center" vertical="center"/>
    </xf>
    <xf numFmtId="164" fontId="15" fillId="10" borderId="6" xfId="0" applyNumberFormat="1" applyFont="1" applyFill="1" applyBorder="1" applyAlignment="1" applyProtection="1">
      <alignment horizontal="center" vertical="center"/>
    </xf>
    <xf numFmtId="164" fontId="15" fillId="10" borderId="8" xfId="0" applyNumberFormat="1" applyFont="1" applyFill="1" applyBorder="1" applyAlignment="1" applyProtection="1">
      <alignment horizontal="center" vertical="center"/>
    </xf>
    <xf numFmtId="165" fontId="5" fillId="2" borderId="1" xfId="2" applyNumberFormat="1" applyFont="1" applyFill="1" applyBorder="1" applyAlignment="1" applyProtection="1">
      <alignment horizontal="left" vertical="center"/>
    </xf>
    <xf numFmtId="165" fontId="5" fillId="3" borderId="1" xfId="2" applyNumberFormat="1" applyFont="1" applyFill="1" applyBorder="1" applyAlignment="1" applyProtection="1">
      <alignment horizontal="center" vertical="center"/>
    </xf>
    <xf numFmtId="165" fontId="5" fillId="2" borderId="11" xfId="2" applyNumberFormat="1" applyFont="1" applyFill="1" applyBorder="1" applyAlignment="1" applyProtection="1">
      <alignment horizontal="left" vertical="center"/>
    </xf>
    <xf numFmtId="164" fontId="11" fillId="10" borderId="1" xfId="0" applyNumberFormat="1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165" fontId="11" fillId="11" borderId="1" xfId="2" applyNumberFormat="1" applyFont="1" applyFill="1" applyBorder="1" applyAlignment="1" applyProtection="1">
      <alignment horizontal="center" vertical="center"/>
    </xf>
    <xf numFmtId="165" fontId="15" fillId="10" borderId="8" xfId="2" applyNumberFormat="1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16" fontId="0" fillId="0" borderId="0" xfId="0" applyNumberFormat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left"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Alignment="1" applyProtection="1">
      <alignment horizontal="left" vertical="center"/>
    </xf>
    <xf numFmtId="0" fontId="18" fillId="12" borderId="1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/>
    </xf>
    <xf numFmtId="0" fontId="8" fillId="0" borderId="14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center"/>
    </xf>
    <xf numFmtId="0" fontId="16" fillId="9" borderId="9" xfId="0" applyFont="1" applyFill="1" applyBorder="1" applyAlignment="1" applyProtection="1">
      <alignment horizontal="left" vertical="center" wrapText="1" indent="1"/>
      <protection locked="0"/>
    </xf>
    <xf numFmtId="0" fontId="16" fillId="9" borderId="10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4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 applyProtection="1">
      <alignment horizontal="center" vertical="center"/>
    </xf>
    <xf numFmtId="0" fontId="0" fillId="15" borderId="0" xfId="0" applyFill="1" applyAlignment="1">
      <alignment horizontal="center" vertical="center"/>
    </xf>
    <xf numFmtId="0" fontId="20" fillId="2" borderId="0" xfId="0" applyFont="1" applyFill="1" applyAlignment="1" applyProtection="1">
      <alignment vertical="center"/>
    </xf>
    <xf numFmtId="0" fontId="0" fillId="4" borderId="0" xfId="0" applyFill="1" applyAlignment="1" applyProtection="1">
      <alignment horizontal="center" vertical="center"/>
      <protection locked="0"/>
    </xf>
    <xf numFmtId="0" fontId="0" fillId="16" borderId="0" xfId="0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164" fontId="21" fillId="13" borderId="0" xfId="0" applyNumberFormat="1" applyFont="1" applyFill="1" applyAlignment="1">
      <alignment horizontal="center" vertical="center"/>
    </xf>
    <xf numFmtId="164" fontId="22" fillId="14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20" fillId="2" borderId="0" xfId="0" applyFont="1" applyFill="1" applyAlignment="1" applyProtection="1">
      <alignment horizontal="center" vertical="center"/>
    </xf>
    <xf numFmtId="0" fontId="20" fillId="2" borderId="0" xfId="0" applyFont="1" applyFill="1" applyAlignment="1" applyProtection="1">
      <alignment horizontal="left" vertical="center"/>
    </xf>
    <xf numFmtId="0" fontId="19" fillId="5" borderId="1" xfId="0" applyFont="1" applyFill="1" applyBorder="1" applyAlignment="1" applyProtection="1">
      <alignment horizontal="center" vertical="center"/>
    </xf>
    <xf numFmtId="0" fontId="18" fillId="12" borderId="1" xfId="0" applyFont="1" applyFill="1" applyBorder="1" applyAlignment="1" applyProtection="1">
      <alignment horizontal="left" vertical="center" wrapText="1"/>
    </xf>
    <xf numFmtId="164" fontId="0" fillId="2" borderId="13" xfId="0" applyNumberFormat="1" applyFill="1" applyBorder="1" applyAlignment="1" applyProtection="1">
      <alignment horizontal="center" vertical="center"/>
    </xf>
    <xf numFmtId="164" fontId="0" fillId="2" borderId="12" xfId="0" applyNumberFormat="1" applyFill="1" applyBorder="1" applyAlignment="1" applyProtection="1">
      <alignment horizontal="center" vertical="center"/>
    </xf>
    <xf numFmtId="164" fontId="0" fillId="3" borderId="13" xfId="0" applyNumberFormat="1" applyFill="1" applyBorder="1" applyAlignment="1" applyProtection="1">
      <alignment horizontal="center" vertical="center"/>
    </xf>
    <xf numFmtId="164" fontId="0" fillId="3" borderId="12" xfId="0" applyNumberFormat="1" applyFill="1" applyBorder="1" applyAlignment="1" applyProtection="1">
      <alignment horizontal="center" vertical="center"/>
    </xf>
    <xf numFmtId="165" fontId="5" fillId="2" borderId="13" xfId="2" applyNumberFormat="1" applyFont="1" applyFill="1" applyBorder="1" applyAlignment="1" applyProtection="1">
      <alignment horizontal="center" vertical="center"/>
    </xf>
    <xf numFmtId="165" fontId="5" fillId="2" borderId="12" xfId="2" applyNumberFormat="1" applyFont="1" applyFill="1" applyBorder="1" applyAlignment="1" applyProtection="1">
      <alignment horizontal="center" vertical="center"/>
    </xf>
    <xf numFmtId="0" fontId="19" fillId="5" borderId="7" xfId="0" applyFont="1" applyFill="1" applyBorder="1" applyAlignment="1" applyProtection="1">
      <alignment horizontal="center" vertical="center"/>
    </xf>
    <xf numFmtId="0" fontId="19" fillId="5" borderId="6" xfId="0" applyFont="1" applyFill="1" applyBorder="1" applyAlignment="1" applyProtection="1">
      <alignment horizontal="center" vertical="center"/>
    </xf>
    <xf numFmtId="0" fontId="19" fillId="5" borderId="8" xfId="0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14" fillId="10" borderId="1" xfId="0" applyFont="1" applyFill="1" applyBorder="1" applyAlignment="1" applyProtection="1">
      <alignment horizontal="center" vertical="center"/>
      <protection locked="0"/>
    </xf>
    <xf numFmtId="0" fontId="11" fillId="6" borderId="1" xfId="0" applyNumberFormat="1" applyFont="1" applyFill="1" applyBorder="1" applyAlignment="1" applyProtection="1">
      <alignment horizontal="center" vertical="center"/>
    </xf>
    <xf numFmtId="0" fontId="13" fillId="6" borderId="1" xfId="0" applyNumberFormat="1" applyFont="1" applyFill="1" applyBorder="1" applyAlignment="1" applyProtection="1">
      <alignment horizontal="center" vertical="center"/>
    </xf>
  </cellXfs>
  <cellStyles count="5">
    <cellStyle name="Moeda 2" xfId="4" xr:uid="{00000000-0005-0000-0000-000001000000}"/>
    <cellStyle name="Normal" xfId="0" builtinId="0"/>
    <cellStyle name="Normal 2" xfId="1" xr:uid="{00000000-0005-0000-0000-000003000000}"/>
    <cellStyle name="Normal 3" xfId="3" xr:uid="{00000000-0005-0000-0000-000004000000}"/>
    <cellStyle name="Porcentagem" xfId="2" builtinId="5"/>
  </cellStyles>
  <dxfs count="164"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protection locked="0" hidden="0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b/>
        <strike val="0"/>
        <outline val="0"/>
        <shadow val="0"/>
        <u val="none"/>
        <vertAlign val="baseline"/>
        <sz val="10"/>
        <color theme="9" tint="-0.499984740745262"/>
        <name val="Segoe UI"/>
        <family val="2"/>
        <scheme val="none"/>
      </font>
      <numFmt numFmtId="164" formatCode="#,##0.00_ ;[Red]\-#,##0.00\ 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7" tint="-0.499984740745262"/>
        <name val="Segoe UI"/>
        <family val="2"/>
        <scheme val="none"/>
      </font>
      <numFmt numFmtId="164" formatCode="#,##0.00_ ;[Red]\-#,##0.00\ 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6" formatCode="dd/mm/yy\ \(ddd\)"/>
      <alignment horizontal="center" vertical="center" textRotation="0" wrapText="0" indent="0" justifyLastLine="0" shrinkToFit="0" readingOrder="0"/>
      <protection locked="1" hidden="0"/>
    </dxf>
    <dxf>
      <numFmt numFmtId="166" formatCode="dd/mm/yy\ \(ddd\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color theme="9" tint="-0.499984740745262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rgb="FFFFEB9C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>
          <bgColor theme="0" tint="-4.9989318521683403E-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color theme="0"/>
      </font>
      <fill>
        <patternFill>
          <bgColor theme="1" tint="0.49998474074526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</border>
    </dxf>
    <dxf>
      <font>
        <color theme="1"/>
      </font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1" defaultTableStyle="TableStyleMedium2" defaultPivotStyle="PivotStyleLight16">
    <tableStyle name="ARM" pivot="0" count="7" xr9:uid="{278BA20B-62CA-49A0-9922-C66400C68C86}">
      <tableStyleElement type="wholeTable" dxfId="163"/>
      <tableStyleElement type="headerRow" dxfId="162"/>
      <tableStyleElement type="totalRow" dxfId="161"/>
      <tableStyleElement type="firstColumn" dxfId="160"/>
      <tableStyleElement type="lastColumn" dxfId="159"/>
      <tableStyleElement type="secondRowStripe" dxfId="158"/>
      <tableStyleElement type="firstColumnStripe" dxfId="15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hiagoterra.com.br/instagram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hiagoterra.com.br/instagram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hiagoterra.com.br/instagra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</xdr:colOff>
      <xdr:row>1</xdr:row>
      <xdr:rowOff>23813</xdr:rowOff>
    </xdr:from>
    <xdr:to>
      <xdr:col>8</xdr:col>
      <xdr:colOff>42862</xdr:colOff>
      <xdr:row>2</xdr:row>
      <xdr:rowOff>145786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B62D406-BA5B-4709-9097-B153B899197A}"/>
            </a:ext>
          </a:extLst>
        </xdr:cNvPr>
        <xdr:cNvGrpSpPr/>
      </xdr:nvGrpSpPr>
      <xdr:grpSpPr>
        <a:xfrm>
          <a:off x="6869906" y="214313"/>
          <a:ext cx="1733550" cy="372004"/>
          <a:chOff x="7696200" y="161396"/>
          <a:chExt cx="1733550" cy="372004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213C4C19-0B6F-4636-AD9C-517DB902C316}"/>
              </a:ext>
            </a:extLst>
          </xdr:cNvPr>
          <xdr:cNvSpPr/>
        </xdr:nvSpPr>
        <xdr:spPr>
          <a:xfrm>
            <a:off x="7696200" y="161396"/>
            <a:ext cx="1733550" cy="372004"/>
          </a:xfrm>
          <a:prstGeom prst="roundRect">
            <a:avLst/>
          </a:prstGeom>
          <a:solidFill>
            <a:sysClr val="window" lastClr="FFFFFF"/>
          </a:solidFill>
          <a:ln w="12700"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pt-BR" sz="1100">
                <a:solidFill>
                  <a:sysClr val="windowText" lastClr="000000"/>
                </a:solidFill>
              </a:rPr>
              <a:t>Me Siga</a:t>
            </a:r>
            <a:r>
              <a:rPr lang="pt-BR" sz="1100" baseline="0">
                <a:solidFill>
                  <a:sysClr val="windowText" lastClr="000000"/>
                </a:solidFill>
              </a:rPr>
              <a:t> no Instagram</a:t>
            </a:r>
            <a:endParaRPr lang="pt-BR" sz="1100">
              <a:solidFill>
                <a:sysClr val="windowText" lastClr="000000"/>
              </a:solidFill>
            </a:endParaRPr>
          </a:p>
        </xdr:txBody>
      </xdr:sp>
      <xdr:pic>
        <xdr:nvPicPr>
          <xdr:cNvPr id="4" name="Imagem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B35B009-705F-484C-87E0-E5B7875BB5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69707" y="203398"/>
            <a:ext cx="295338" cy="2880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</xdr:row>
      <xdr:rowOff>71438</xdr:rowOff>
    </xdr:from>
    <xdr:to>
      <xdr:col>4</xdr:col>
      <xdr:colOff>66675</xdr:colOff>
      <xdr:row>2</xdr:row>
      <xdr:rowOff>193411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1DD2ACA-DBFD-45C3-9F47-0AD7109F1B40}"/>
            </a:ext>
          </a:extLst>
        </xdr:cNvPr>
        <xdr:cNvGrpSpPr/>
      </xdr:nvGrpSpPr>
      <xdr:grpSpPr>
        <a:xfrm>
          <a:off x="3595688" y="190501"/>
          <a:ext cx="1733550" cy="372004"/>
          <a:chOff x="7696200" y="161396"/>
          <a:chExt cx="1733550" cy="372004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33541995-45E6-4541-985C-5F9721D0FEC0}"/>
              </a:ext>
            </a:extLst>
          </xdr:cNvPr>
          <xdr:cNvSpPr/>
        </xdr:nvSpPr>
        <xdr:spPr>
          <a:xfrm>
            <a:off x="7696200" y="161396"/>
            <a:ext cx="1733550" cy="372004"/>
          </a:xfrm>
          <a:prstGeom prst="roundRect">
            <a:avLst/>
          </a:prstGeom>
          <a:solidFill>
            <a:sysClr val="window" lastClr="FFFFFF"/>
          </a:solidFill>
          <a:ln w="12700"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pt-BR" sz="1100">
                <a:solidFill>
                  <a:sysClr val="windowText" lastClr="000000"/>
                </a:solidFill>
              </a:rPr>
              <a:t>Me Siga</a:t>
            </a:r>
            <a:r>
              <a:rPr lang="pt-BR" sz="1100" baseline="0">
                <a:solidFill>
                  <a:sysClr val="windowText" lastClr="000000"/>
                </a:solidFill>
              </a:rPr>
              <a:t> no Instagram</a:t>
            </a:r>
            <a:endParaRPr lang="pt-BR" sz="1100">
              <a:solidFill>
                <a:sysClr val="windowText" lastClr="000000"/>
              </a:solidFill>
            </a:endParaRPr>
          </a:p>
        </xdr:txBody>
      </xdr:sp>
      <xdr:pic>
        <xdr:nvPicPr>
          <xdr:cNvPr id="4" name="Imagem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8B26F5AD-54B0-4639-B90A-C43A4B91C1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69707" y="203398"/>
            <a:ext cx="295338" cy="28800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</xdr:row>
      <xdr:rowOff>85725</xdr:rowOff>
    </xdr:from>
    <xdr:to>
      <xdr:col>7</xdr:col>
      <xdr:colOff>600075</xdr:colOff>
      <xdr:row>2</xdr:row>
      <xdr:rowOff>210079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67B0C90-D2E9-4328-BE49-F01D3A136B41}"/>
            </a:ext>
          </a:extLst>
        </xdr:cNvPr>
        <xdr:cNvGrpSpPr/>
      </xdr:nvGrpSpPr>
      <xdr:grpSpPr>
        <a:xfrm>
          <a:off x="3857625" y="209550"/>
          <a:ext cx="1733550" cy="372004"/>
          <a:chOff x="7696200" y="161396"/>
          <a:chExt cx="1733550" cy="372004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D53CA53D-EAB1-4928-82D2-D767A3766E61}"/>
              </a:ext>
            </a:extLst>
          </xdr:cNvPr>
          <xdr:cNvSpPr/>
        </xdr:nvSpPr>
        <xdr:spPr>
          <a:xfrm>
            <a:off x="7696200" y="161396"/>
            <a:ext cx="1733550" cy="372004"/>
          </a:xfrm>
          <a:prstGeom prst="roundRect">
            <a:avLst/>
          </a:prstGeom>
          <a:solidFill>
            <a:sysClr val="window" lastClr="FFFFFF"/>
          </a:solidFill>
          <a:ln w="12700"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pt-BR" sz="1100">
                <a:solidFill>
                  <a:sysClr val="windowText" lastClr="000000"/>
                </a:solidFill>
              </a:rPr>
              <a:t>Me Siga</a:t>
            </a:r>
            <a:r>
              <a:rPr lang="pt-BR" sz="1100" baseline="0">
                <a:solidFill>
                  <a:sysClr val="windowText" lastClr="000000"/>
                </a:solidFill>
              </a:rPr>
              <a:t> no Instagram</a:t>
            </a:r>
            <a:endParaRPr lang="pt-BR" sz="1100">
              <a:solidFill>
                <a:sysClr val="windowText" lastClr="000000"/>
              </a:solidFill>
            </a:endParaRPr>
          </a:p>
        </xdr:txBody>
      </xdr:sp>
      <xdr:pic>
        <xdr:nvPicPr>
          <xdr:cNvPr id="4" name="Imagem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DE427175-B381-40B4-AFCC-AF8999D024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69707" y="203398"/>
            <a:ext cx="295338" cy="288000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DAD215-CB2E-4D08-91BA-84D4488E3E85}" name="BaseFinanceira" displayName="BaseFinanceira" ref="B6:M186" totalsRowShown="0" headerRowDxfId="154" dataDxfId="153">
  <autoFilter ref="B6:M186" xr:uid="{B049A95B-F54E-4342-8056-DD64A91A0D99}"/>
  <tableColumns count="12">
    <tableColumn id="1" xr3:uid="{ECA750CB-F644-42E9-9E10-CA05168D9949}" name="Mês Comp." dataDxfId="152">
      <calculatedColumnFormula>IF(BaseFinanceira[[#This Row],[Data Regime Competência]]="",0,MONTH(BaseFinanceira[[#This Row],[Data Regime Competência]]))</calculatedColumnFormula>
    </tableColumn>
    <tableColumn id="2" xr3:uid="{B3002D43-79ED-4376-A7C4-EFE80085FEA7}" name="Mês Caixa" dataDxfId="151">
      <calculatedColumnFormula>IF(BaseFinanceira[[#This Row],[Data Regime de Caixa]]="",0,MONTH(BaseFinanceira[[#This Row],[Data Regime de Caixa]]))</calculatedColumnFormula>
    </tableColumn>
    <tableColumn id="3" xr3:uid="{34E41785-4C41-4442-A19C-0D4519AFE03B}" name="Plano Contas" dataDxfId="150">
      <calculatedColumnFormula>IF(F7="","",H7&amp;I7&amp;J7)</calculatedColumnFormula>
    </tableColumn>
    <tableColumn id="4" xr3:uid="{D1545120-8E7C-4F82-B514-8B0C427E186E}" name="Data Regime Competência" dataDxfId="149"/>
    <tableColumn id="5" xr3:uid="{FDCDBF34-3960-4508-883B-1C381FCF7A37}" name="Data Regime de Caixa" dataDxfId="148"/>
    <tableColumn id="7" xr3:uid="{DAC3A688-C885-44E2-97F2-B4ABDB8B9DE7}" name="Descrição" dataDxfId="147"/>
    <tableColumn id="8" xr3:uid="{0D0DCEE5-5A90-4E77-970B-2199436C7845}" name="Grupo" dataDxfId="146"/>
    <tableColumn id="9" xr3:uid="{C862C006-39AC-491E-B40B-FA70EA5FC140}" name="SubGrupo" dataDxfId="145"/>
    <tableColumn id="10" xr3:uid="{02112689-25BD-48C8-8A94-7E934B6A6A9A}" name="Categoria" dataDxfId="144"/>
    <tableColumn id="11" xr3:uid="{F563EE58-EAD7-4E3D-BB4C-706988BA2DDD}" name="Centro Custo" dataDxfId="143"/>
    <tableColumn id="12" xr3:uid="{79E30541-1403-42F2-92AC-084ACDED056D}" name="Valor Previsto" dataDxfId="142"/>
    <tableColumn id="13" xr3:uid="{5C0D5EA5-2E58-4517-A186-F64253E8F4B7}" name="Valor Realizado" dataDxfId="141"/>
  </tableColumns>
  <tableStyleInfo name="ARM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4E66B5-4F82-4C85-925C-D5AA9A825FAD}" name="TabCustos" displayName="TabCustos" ref="B6:B10" totalsRowShown="0" headerRowDxfId="5" dataDxfId="4">
  <autoFilter ref="B6:B10" xr:uid="{9354137D-634F-46A8-8833-9E70EE4EC9D2}"/>
  <sortState xmlns:xlrd2="http://schemas.microsoft.com/office/spreadsheetml/2017/richdata2" ref="B7:B15">
    <sortCondition ref="B6:B15"/>
  </sortState>
  <tableColumns count="1">
    <tableColumn id="1" xr3:uid="{E0CDCA80-80E4-414A-B6DB-AEE6477AEA13}" name="Centros de Custos" dataDxfId="3"/>
  </tableColumns>
  <tableStyleInfo name="ARM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6F7ADA0-FABB-4AB1-92EF-0C782DDC1BB3}" name="TabRegime" displayName="TabRegime" ref="D6:D8" totalsRowShown="0" headerRowDxfId="2" dataDxfId="1">
  <autoFilter ref="D6:D8" xr:uid="{9F30664D-E72E-49C5-8A6D-1B4FEB194E20}"/>
  <sortState xmlns:xlrd2="http://schemas.microsoft.com/office/spreadsheetml/2017/richdata2" ref="D7:D15">
    <sortCondition ref="D6:D15"/>
  </sortState>
  <tableColumns count="1">
    <tableColumn id="1" xr3:uid="{2A4D4F70-C10C-4CDF-AD49-ABA5C02CE6E5}" name="Tipo Regime" dataDxfId="0"/>
  </tableColumns>
  <tableStyleInfo name="ARM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ysClr val="window" lastClr="FFFFFF"/>
        </a:solidFill>
        <a:ln>
          <a:solidFill>
            <a:schemeClr val="bg1">
              <a:lumMod val="75000"/>
            </a:schemeClr>
          </a:solidFill>
          <a:prstDash val="solid"/>
        </a:ln>
      </a:spPr>
      <a:bodyPr vertOverflow="clip" horzOverflow="clip" rtlCol="0" anchor="ctr"/>
      <a:lstStyle>
        <a:defPPr algn="ctr">
          <a:defRPr sz="900" b="1">
            <a:solidFill>
              <a:schemeClr val="tx1"/>
            </a:solidFill>
            <a:latin typeface="Segoe UI" panose="020B0502040204020203" pitchFamily="34" charset="0"/>
            <a:cs typeface="Segoe UI" panose="020B0502040204020203" pitchFamily="34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tabColor theme="7" tint="0.59999389629810485"/>
  </sheetPr>
  <dimension ref="A1:N186"/>
  <sheetViews>
    <sheetView showGridLines="0" tabSelected="1" zoomScale="80" zoomScaleNormal="80" workbookViewId="0">
      <pane ySplit="4" topLeftCell="A5" activePane="bottomLeft" state="frozen"/>
      <selection pane="bottomLeft" activeCell="E6" sqref="E6"/>
    </sheetView>
  </sheetViews>
  <sheetFormatPr defaultColWidth="9.140625" defaultRowHeight="20.100000000000001" customHeight="1" x14ac:dyDescent="0.25"/>
  <cols>
    <col min="1" max="1" width="1.7109375" style="2" customWidth="1"/>
    <col min="2" max="3" width="15.7109375" style="2" hidden="1" customWidth="1"/>
    <col min="4" max="4" width="62.85546875" style="2" hidden="1" customWidth="1"/>
    <col min="5" max="6" width="25.7109375" style="2" customWidth="1"/>
    <col min="7" max="7" width="49.42578125" style="2" customWidth="1"/>
    <col min="8" max="8" width="25.7109375" style="5" customWidth="1"/>
    <col min="9" max="11" width="25.7109375" style="2" customWidth="1"/>
    <col min="12" max="13" width="20.7109375" style="11" customWidth="1"/>
    <col min="14" max="14" width="3.7109375" style="2" customWidth="1"/>
    <col min="15" max="16384" width="9.140625" style="6"/>
  </cols>
  <sheetData>
    <row r="1" spans="1:14" ht="15" customHeight="1" x14ac:dyDescent="0.25">
      <c r="A1" s="1"/>
      <c r="B1" s="70"/>
      <c r="C1" s="73"/>
      <c r="D1" s="1"/>
      <c r="E1" s="1"/>
      <c r="F1" s="70"/>
      <c r="G1" s="75"/>
      <c r="H1" s="74"/>
      <c r="I1" s="74"/>
      <c r="J1" s="74"/>
      <c r="K1" s="74"/>
      <c r="L1" s="1"/>
      <c r="M1" s="1"/>
      <c r="N1" s="1"/>
    </row>
    <row r="2" spans="1:14" ht="20.100000000000001" customHeight="1" x14ac:dyDescent="0.25">
      <c r="A2" s="88"/>
      <c r="B2" s="95" t="s">
        <v>107</v>
      </c>
      <c r="C2" s="95"/>
      <c r="D2" s="95"/>
      <c r="E2" s="96" t="s">
        <v>104</v>
      </c>
      <c r="F2" s="96"/>
      <c r="G2" s="96"/>
      <c r="H2" s="79"/>
      <c r="I2" s="79"/>
      <c r="J2" s="79"/>
      <c r="K2" s="80"/>
      <c r="L2" s="80"/>
      <c r="M2" s="80"/>
      <c r="N2" s="1"/>
    </row>
    <row r="3" spans="1:14" ht="20.100000000000001" customHeight="1" x14ac:dyDescent="0.25">
      <c r="A3" s="88"/>
      <c r="B3" s="95"/>
      <c r="C3" s="95"/>
      <c r="D3" s="95"/>
      <c r="E3" s="96"/>
      <c r="F3" s="96"/>
      <c r="G3" s="96"/>
      <c r="H3" s="79"/>
      <c r="I3" s="79"/>
      <c r="J3" s="79"/>
      <c r="K3" s="80"/>
      <c r="L3" s="80"/>
      <c r="M3" s="80"/>
      <c r="N3" s="1"/>
    </row>
    <row r="4" spans="1:14" ht="9.9499999999999993" customHeight="1" x14ac:dyDescent="0.25">
      <c r="A4" s="14"/>
      <c r="B4" s="14"/>
      <c r="C4" s="14"/>
      <c r="D4" s="14"/>
      <c r="E4" s="14"/>
      <c r="F4" s="71"/>
      <c r="G4" s="69"/>
      <c r="H4" s="71"/>
      <c r="I4" s="71"/>
      <c r="J4" s="71"/>
      <c r="K4" s="71"/>
      <c r="L4" s="14"/>
      <c r="M4" s="14"/>
      <c r="N4" s="14"/>
    </row>
    <row r="5" spans="1:14" ht="14.25" x14ac:dyDescent="0.25">
      <c r="E5" s="13"/>
      <c r="F5" s="72"/>
      <c r="G5" s="21"/>
      <c r="I5" s="5"/>
      <c r="J5" s="5"/>
      <c r="K5" s="5"/>
      <c r="L5" s="2"/>
      <c r="M5" s="2"/>
    </row>
    <row r="6" spans="1:14" ht="30" customHeight="1" x14ac:dyDescent="0.25">
      <c r="B6" s="87" t="s">
        <v>46</v>
      </c>
      <c r="C6" s="87" t="s">
        <v>60</v>
      </c>
      <c r="D6" s="87" t="s">
        <v>47</v>
      </c>
      <c r="E6" s="84" t="s">
        <v>105</v>
      </c>
      <c r="F6" s="84" t="s">
        <v>106</v>
      </c>
      <c r="G6" s="84" t="s">
        <v>0</v>
      </c>
      <c r="H6" s="84" t="s">
        <v>2</v>
      </c>
      <c r="I6" s="84" t="s">
        <v>15</v>
      </c>
      <c r="J6" s="84" t="s">
        <v>96</v>
      </c>
      <c r="K6" s="84" t="s">
        <v>42</v>
      </c>
      <c r="L6" s="90" t="s">
        <v>45</v>
      </c>
      <c r="M6" s="91" t="s">
        <v>99</v>
      </c>
    </row>
    <row r="7" spans="1:14" ht="20.100000000000001" customHeight="1" x14ac:dyDescent="0.25">
      <c r="B7" s="77">
        <f>IF(BaseFinanceira[[#This Row],[Data Regime Competência]]="",0,MONTH(BaseFinanceira[[#This Row],[Data Regime Competência]]))</f>
        <v>1</v>
      </c>
      <c r="C7" s="77">
        <f>IF(BaseFinanceira[[#This Row],[Data Regime de Caixa]]="",0,MONTH(BaseFinanceira[[#This Row],[Data Regime de Caixa]]))</f>
        <v>1</v>
      </c>
      <c r="D7" s="77" t="str">
        <f t="shared" ref="D7:D38" si="0">IF(F7="","",H7&amp;I7&amp;J7)</f>
        <v>Receita Bruta OperacionalVenda de MercadoriaÀ vista</v>
      </c>
      <c r="E7" s="85">
        <v>44206</v>
      </c>
      <c r="F7" s="85">
        <v>44206</v>
      </c>
      <c r="G7" s="77" t="s">
        <v>117</v>
      </c>
      <c r="H7" s="77" t="s">
        <v>75</v>
      </c>
      <c r="I7" s="77" t="s">
        <v>76</v>
      </c>
      <c r="J7" s="77" t="s">
        <v>20</v>
      </c>
      <c r="K7" s="77" t="s">
        <v>110</v>
      </c>
      <c r="L7" s="92">
        <v>1</v>
      </c>
      <c r="M7" s="93">
        <v>1</v>
      </c>
    </row>
    <row r="8" spans="1:14" ht="20.100000000000001" customHeight="1" x14ac:dyDescent="0.25">
      <c r="B8" s="77">
        <f>IF(BaseFinanceira[[#This Row],[Data Regime Competência]]="",0,MONTH(BaseFinanceira[[#This Row],[Data Regime Competência]]))</f>
        <v>1</v>
      </c>
      <c r="C8" s="77">
        <f>IF(BaseFinanceira[[#This Row],[Data Regime de Caixa]]="",0,MONTH(BaseFinanceira[[#This Row],[Data Regime de Caixa]]))</f>
        <v>1</v>
      </c>
      <c r="D8" s="77" t="str">
        <f t="shared" si="0"/>
        <v xml:space="preserve">Custo Mercadoria VendidaProduto/ServiçoFornecedores </v>
      </c>
      <c r="E8" s="85">
        <v>44206</v>
      </c>
      <c r="F8" s="85">
        <v>44206</v>
      </c>
      <c r="G8" s="77" t="s">
        <v>118</v>
      </c>
      <c r="H8" s="77" t="s">
        <v>77</v>
      </c>
      <c r="I8" s="77" t="s">
        <v>25</v>
      </c>
      <c r="J8" s="77" t="s">
        <v>26</v>
      </c>
      <c r="K8" s="77" t="s">
        <v>110</v>
      </c>
      <c r="L8" s="92">
        <v>1</v>
      </c>
      <c r="M8" s="93">
        <v>1</v>
      </c>
    </row>
    <row r="9" spans="1:14" ht="20.100000000000001" customHeight="1" x14ac:dyDescent="0.25">
      <c r="B9" s="77">
        <f>IF(BaseFinanceira[[#This Row],[Data Regime Competência]]="",0,MONTH(BaseFinanceira[[#This Row],[Data Regime Competência]]))</f>
        <v>2</v>
      </c>
      <c r="C9" s="77">
        <f>IF(BaseFinanceira[[#This Row],[Data Regime de Caixa]]="",0,MONTH(BaseFinanceira[[#This Row],[Data Regime de Caixa]]))</f>
        <v>2</v>
      </c>
      <c r="D9" s="77" t="str">
        <f t="shared" si="0"/>
        <v>Receita Bruta OperacionalVenda de MercadoriaÀ vista</v>
      </c>
      <c r="E9" s="85">
        <v>44237</v>
      </c>
      <c r="F9" s="85">
        <v>44237</v>
      </c>
      <c r="G9" s="77" t="s">
        <v>117</v>
      </c>
      <c r="H9" s="77" t="s">
        <v>75</v>
      </c>
      <c r="I9" s="77" t="s">
        <v>76</v>
      </c>
      <c r="J9" s="77" t="s">
        <v>20</v>
      </c>
      <c r="K9" s="77" t="s">
        <v>110</v>
      </c>
      <c r="L9" s="92">
        <f>L7+1</f>
        <v>2</v>
      </c>
      <c r="M9" s="93">
        <f>M7+1</f>
        <v>2</v>
      </c>
    </row>
    <row r="10" spans="1:14" ht="20.100000000000001" customHeight="1" x14ac:dyDescent="0.25">
      <c r="B10" s="77">
        <f>IF(BaseFinanceira[[#This Row],[Data Regime Competência]]="",0,MONTH(BaseFinanceira[[#This Row],[Data Regime Competência]]))</f>
        <v>2</v>
      </c>
      <c r="C10" s="77">
        <f>IF(BaseFinanceira[[#This Row],[Data Regime de Caixa]]="",0,MONTH(BaseFinanceira[[#This Row],[Data Regime de Caixa]]))</f>
        <v>2</v>
      </c>
      <c r="D10" s="77" t="str">
        <f t="shared" si="0"/>
        <v xml:space="preserve">Custo Mercadoria VendidaProduto/ServiçoFornecedores </v>
      </c>
      <c r="E10" s="85">
        <v>44237</v>
      </c>
      <c r="F10" s="85">
        <v>44237</v>
      </c>
      <c r="G10" s="77" t="s">
        <v>118</v>
      </c>
      <c r="H10" s="77" t="s">
        <v>77</v>
      </c>
      <c r="I10" s="77" t="s">
        <v>25</v>
      </c>
      <c r="J10" s="77" t="s">
        <v>26</v>
      </c>
      <c r="K10" s="77" t="s">
        <v>110</v>
      </c>
      <c r="L10" s="92">
        <f t="shared" ref="L10:M10" si="1">L8+1</f>
        <v>2</v>
      </c>
      <c r="M10" s="93">
        <f t="shared" si="1"/>
        <v>2</v>
      </c>
    </row>
    <row r="11" spans="1:14" ht="20.100000000000001" customHeight="1" x14ac:dyDescent="0.25">
      <c r="B11" s="77">
        <f>IF(BaseFinanceira[[#This Row],[Data Regime Competência]]="",0,MONTH(BaseFinanceira[[#This Row],[Data Regime Competência]]))</f>
        <v>3</v>
      </c>
      <c r="C11" s="77">
        <f>IF(BaseFinanceira[[#This Row],[Data Regime de Caixa]]="",0,MONTH(BaseFinanceira[[#This Row],[Data Regime de Caixa]]))</f>
        <v>3</v>
      </c>
      <c r="D11" s="77" t="str">
        <f t="shared" si="0"/>
        <v>Receita Bruta OperacionalVenda de MercadoriaÀ vista</v>
      </c>
      <c r="E11" s="85">
        <v>44265</v>
      </c>
      <c r="F11" s="85">
        <v>44265</v>
      </c>
      <c r="G11" s="77" t="s">
        <v>117</v>
      </c>
      <c r="H11" s="77" t="s">
        <v>75</v>
      </c>
      <c r="I11" s="77" t="s">
        <v>76</v>
      </c>
      <c r="J11" s="77" t="s">
        <v>20</v>
      </c>
      <c r="K11" s="77" t="s">
        <v>110</v>
      </c>
      <c r="L11" s="92">
        <f t="shared" ref="L11:M11" si="2">L9+1</f>
        <v>3</v>
      </c>
      <c r="M11" s="93">
        <f t="shared" si="2"/>
        <v>3</v>
      </c>
    </row>
    <row r="12" spans="1:14" ht="20.100000000000001" customHeight="1" x14ac:dyDescent="0.25">
      <c r="B12" s="77">
        <f>IF(BaseFinanceira[[#This Row],[Data Regime Competência]]="",0,MONTH(BaseFinanceira[[#This Row],[Data Regime Competência]]))</f>
        <v>3</v>
      </c>
      <c r="C12" s="77">
        <f>IF(BaseFinanceira[[#This Row],[Data Regime de Caixa]]="",0,MONTH(BaseFinanceira[[#This Row],[Data Regime de Caixa]]))</f>
        <v>3</v>
      </c>
      <c r="D12" s="77" t="str">
        <f t="shared" si="0"/>
        <v xml:space="preserve">Custo Mercadoria VendidaProduto/ServiçoFornecedores </v>
      </c>
      <c r="E12" s="85">
        <v>44265</v>
      </c>
      <c r="F12" s="85">
        <v>44265</v>
      </c>
      <c r="G12" s="77" t="s">
        <v>118</v>
      </c>
      <c r="H12" s="77" t="s">
        <v>77</v>
      </c>
      <c r="I12" s="77" t="s">
        <v>25</v>
      </c>
      <c r="J12" s="77" t="s">
        <v>26</v>
      </c>
      <c r="K12" s="77" t="s">
        <v>110</v>
      </c>
      <c r="L12" s="92">
        <f t="shared" ref="L12:M12" si="3">L10+1</f>
        <v>3</v>
      </c>
      <c r="M12" s="93">
        <f t="shared" si="3"/>
        <v>3</v>
      </c>
    </row>
    <row r="13" spans="1:14" ht="20.100000000000001" customHeight="1" x14ac:dyDescent="0.25">
      <c r="B13" s="77">
        <f>IF(BaseFinanceira[[#This Row],[Data Regime Competência]]="",0,MONTH(BaseFinanceira[[#This Row],[Data Regime Competência]]))</f>
        <v>4</v>
      </c>
      <c r="C13" s="77">
        <f>IF(BaseFinanceira[[#This Row],[Data Regime de Caixa]]="",0,MONTH(BaseFinanceira[[#This Row],[Data Regime de Caixa]]))</f>
        <v>4</v>
      </c>
      <c r="D13" s="77" t="str">
        <f t="shared" si="0"/>
        <v>Receita Bruta OperacionalVenda de MercadoriaÀ vista</v>
      </c>
      <c r="E13" s="85">
        <v>44296</v>
      </c>
      <c r="F13" s="85">
        <v>44296</v>
      </c>
      <c r="G13" s="77" t="s">
        <v>117</v>
      </c>
      <c r="H13" s="77" t="s">
        <v>75</v>
      </c>
      <c r="I13" s="77" t="s">
        <v>76</v>
      </c>
      <c r="J13" s="77" t="s">
        <v>20</v>
      </c>
      <c r="K13" s="77" t="s">
        <v>110</v>
      </c>
      <c r="L13" s="92">
        <f t="shared" ref="L13:M13" si="4">L11+1</f>
        <v>4</v>
      </c>
      <c r="M13" s="93">
        <f t="shared" si="4"/>
        <v>4</v>
      </c>
    </row>
    <row r="14" spans="1:14" ht="20.100000000000001" customHeight="1" x14ac:dyDescent="0.25">
      <c r="B14" s="77">
        <f>IF(BaseFinanceira[[#This Row],[Data Regime Competência]]="",0,MONTH(BaseFinanceira[[#This Row],[Data Regime Competência]]))</f>
        <v>4</v>
      </c>
      <c r="C14" s="77">
        <f>IF(BaseFinanceira[[#This Row],[Data Regime de Caixa]]="",0,MONTH(BaseFinanceira[[#This Row],[Data Regime de Caixa]]))</f>
        <v>4</v>
      </c>
      <c r="D14" s="77" t="str">
        <f t="shared" si="0"/>
        <v xml:space="preserve">Custo Mercadoria VendidaProduto/ServiçoFornecedores </v>
      </c>
      <c r="E14" s="85">
        <v>44296</v>
      </c>
      <c r="F14" s="85">
        <v>44296</v>
      </c>
      <c r="G14" s="77" t="s">
        <v>118</v>
      </c>
      <c r="H14" s="77" t="s">
        <v>77</v>
      </c>
      <c r="I14" s="77" t="s">
        <v>25</v>
      </c>
      <c r="J14" s="77" t="s">
        <v>26</v>
      </c>
      <c r="K14" s="77" t="s">
        <v>110</v>
      </c>
      <c r="L14" s="92">
        <f t="shared" ref="L14:M14" si="5">L12+1</f>
        <v>4</v>
      </c>
      <c r="M14" s="93">
        <f t="shared" si="5"/>
        <v>4</v>
      </c>
    </row>
    <row r="15" spans="1:14" ht="20.100000000000001" customHeight="1" x14ac:dyDescent="0.25">
      <c r="B15" s="77">
        <f>IF(BaseFinanceira[[#This Row],[Data Regime Competência]]="",0,MONTH(BaseFinanceira[[#This Row],[Data Regime Competência]]))</f>
        <v>5</v>
      </c>
      <c r="C15" s="77">
        <f>IF(BaseFinanceira[[#This Row],[Data Regime de Caixa]]="",0,MONTH(BaseFinanceira[[#This Row],[Data Regime de Caixa]]))</f>
        <v>5</v>
      </c>
      <c r="D15" s="77" t="str">
        <f t="shared" si="0"/>
        <v>Receita Bruta OperacionalVenda de MercadoriaÀ vista</v>
      </c>
      <c r="E15" s="85">
        <v>44326</v>
      </c>
      <c r="F15" s="85">
        <v>44326</v>
      </c>
      <c r="G15" s="77" t="s">
        <v>117</v>
      </c>
      <c r="H15" s="77" t="s">
        <v>75</v>
      </c>
      <c r="I15" s="77" t="s">
        <v>76</v>
      </c>
      <c r="J15" s="77" t="s">
        <v>20</v>
      </c>
      <c r="K15" s="77" t="s">
        <v>110</v>
      </c>
      <c r="L15" s="92">
        <f t="shared" ref="L15:M15" si="6">L13+1</f>
        <v>5</v>
      </c>
      <c r="M15" s="93">
        <f t="shared" si="6"/>
        <v>5</v>
      </c>
    </row>
    <row r="16" spans="1:14" ht="20.100000000000001" customHeight="1" x14ac:dyDescent="0.25">
      <c r="B16" s="77">
        <f>IF(BaseFinanceira[[#This Row],[Data Regime Competência]]="",0,MONTH(BaseFinanceira[[#This Row],[Data Regime Competência]]))</f>
        <v>5</v>
      </c>
      <c r="C16" s="77">
        <f>IF(BaseFinanceira[[#This Row],[Data Regime de Caixa]]="",0,MONTH(BaseFinanceira[[#This Row],[Data Regime de Caixa]]))</f>
        <v>5</v>
      </c>
      <c r="D16" s="77" t="str">
        <f t="shared" si="0"/>
        <v xml:space="preserve">Custo Mercadoria VendidaProduto/ServiçoFornecedores </v>
      </c>
      <c r="E16" s="85">
        <v>44326</v>
      </c>
      <c r="F16" s="85">
        <v>44326</v>
      </c>
      <c r="G16" s="77" t="s">
        <v>118</v>
      </c>
      <c r="H16" s="77" t="s">
        <v>77</v>
      </c>
      <c r="I16" s="77" t="s">
        <v>25</v>
      </c>
      <c r="J16" s="77" t="s">
        <v>26</v>
      </c>
      <c r="K16" s="77" t="s">
        <v>110</v>
      </c>
      <c r="L16" s="92">
        <f t="shared" ref="L16:M16" si="7">L14+1</f>
        <v>5</v>
      </c>
      <c r="M16" s="93">
        <f t="shared" si="7"/>
        <v>5</v>
      </c>
    </row>
    <row r="17" spans="2:13" ht="20.100000000000001" customHeight="1" x14ac:dyDescent="0.25">
      <c r="B17" s="77">
        <f>IF(BaseFinanceira[[#This Row],[Data Regime Competência]]="",0,MONTH(BaseFinanceira[[#This Row],[Data Regime Competência]]))</f>
        <v>6</v>
      </c>
      <c r="C17" s="77">
        <f>IF(BaseFinanceira[[#This Row],[Data Regime de Caixa]]="",0,MONTH(BaseFinanceira[[#This Row],[Data Regime de Caixa]]))</f>
        <v>6</v>
      </c>
      <c r="D17" s="77" t="str">
        <f t="shared" si="0"/>
        <v>Receita Bruta OperacionalVenda de MercadoriaÀ vista</v>
      </c>
      <c r="E17" s="85">
        <v>44357</v>
      </c>
      <c r="F17" s="85">
        <v>44357</v>
      </c>
      <c r="G17" s="77" t="s">
        <v>117</v>
      </c>
      <c r="H17" s="77" t="s">
        <v>75</v>
      </c>
      <c r="I17" s="77" t="s">
        <v>76</v>
      </c>
      <c r="J17" s="77" t="s">
        <v>20</v>
      </c>
      <c r="K17" s="77" t="s">
        <v>110</v>
      </c>
      <c r="L17" s="92">
        <f t="shared" ref="L17:M17" si="8">L15+1</f>
        <v>6</v>
      </c>
      <c r="M17" s="93">
        <f t="shared" si="8"/>
        <v>6</v>
      </c>
    </row>
    <row r="18" spans="2:13" ht="20.100000000000001" customHeight="1" x14ac:dyDescent="0.25">
      <c r="B18" s="77">
        <f>IF(BaseFinanceira[[#This Row],[Data Regime Competência]]="",0,MONTH(BaseFinanceira[[#This Row],[Data Regime Competência]]))</f>
        <v>6</v>
      </c>
      <c r="C18" s="77">
        <f>IF(BaseFinanceira[[#This Row],[Data Regime de Caixa]]="",0,MONTH(BaseFinanceira[[#This Row],[Data Regime de Caixa]]))</f>
        <v>6</v>
      </c>
      <c r="D18" s="77" t="str">
        <f t="shared" si="0"/>
        <v xml:space="preserve">Custo Mercadoria VendidaProduto/ServiçoFornecedores </v>
      </c>
      <c r="E18" s="85">
        <v>44357</v>
      </c>
      <c r="F18" s="85">
        <v>44357</v>
      </c>
      <c r="G18" s="77" t="s">
        <v>118</v>
      </c>
      <c r="H18" s="77" t="s">
        <v>77</v>
      </c>
      <c r="I18" s="77" t="s">
        <v>25</v>
      </c>
      <c r="J18" s="77" t="s">
        <v>26</v>
      </c>
      <c r="K18" s="77" t="s">
        <v>110</v>
      </c>
      <c r="L18" s="92">
        <f t="shared" ref="L18:M18" si="9">L16+1</f>
        <v>6</v>
      </c>
      <c r="M18" s="93">
        <f t="shared" si="9"/>
        <v>6</v>
      </c>
    </row>
    <row r="19" spans="2:13" ht="20.100000000000001" customHeight="1" x14ac:dyDescent="0.25">
      <c r="B19" s="77">
        <f>IF(BaseFinanceira[[#This Row],[Data Regime Competência]]="",0,MONTH(BaseFinanceira[[#This Row],[Data Regime Competência]]))</f>
        <v>7</v>
      </c>
      <c r="C19" s="77">
        <f>IF(BaseFinanceira[[#This Row],[Data Regime de Caixa]]="",0,MONTH(BaseFinanceira[[#This Row],[Data Regime de Caixa]]))</f>
        <v>7</v>
      </c>
      <c r="D19" s="77" t="str">
        <f t="shared" si="0"/>
        <v>Receita Bruta OperacionalVenda de MercadoriaÀ vista</v>
      </c>
      <c r="E19" s="85">
        <v>44387</v>
      </c>
      <c r="F19" s="85">
        <v>44387</v>
      </c>
      <c r="G19" s="77" t="s">
        <v>117</v>
      </c>
      <c r="H19" s="77" t="s">
        <v>75</v>
      </c>
      <c r="I19" s="77" t="s">
        <v>76</v>
      </c>
      <c r="J19" s="77" t="s">
        <v>20</v>
      </c>
      <c r="K19" s="77" t="s">
        <v>110</v>
      </c>
      <c r="L19" s="92">
        <f t="shared" ref="L19:M19" si="10">L17+1</f>
        <v>7</v>
      </c>
      <c r="M19" s="93">
        <f t="shared" si="10"/>
        <v>7</v>
      </c>
    </row>
    <row r="20" spans="2:13" ht="20.100000000000001" customHeight="1" x14ac:dyDescent="0.25">
      <c r="B20" s="77">
        <f>IF(BaseFinanceira[[#This Row],[Data Regime Competência]]="",0,MONTH(BaseFinanceira[[#This Row],[Data Regime Competência]]))</f>
        <v>7</v>
      </c>
      <c r="C20" s="77">
        <f>IF(BaseFinanceira[[#This Row],[Data Regime de Caixa]]="",0,MONTH(BaseFinanceira[[#This Row],[Data Regime de Caixa]]))</f>
        <v>7</v>
      </c>
      <c r="D20" s="77" t="str">
        <f t="shared" si="0"/>
        <v xml:space="preserve">Custo Mercadoria VendidaProduto/ServiçoFornecedores </v>
      </c>
      <c r="E20" s="85">
        <v>44387</v>
      </c>
      <c r="F20" s="85">
        <v>44387</v>
      </c>
      <c r="G20" s="77" t="s">
        <v>118</v>
      </c>
      <c r="H20" s="77" t="s">
        <v>77</v>
      </c>
      <c r="I20" s="77" t="s">
        <v>25</v>
      </c>
      <c r="J20" s="77" t="s">
        <v>26</v>
      </c>
      <c r="K20" s="77" t="s">
        <v>110</v>
      </c>
      <c r="L20" s="92">
        <f t="shared" ref="L20:M20" si="11">L18+1</f>
        <v>7</v>
      </c>
      <c r="M20" s="93">
        <f t="shared" si="11"/>
        <v>7</v>
      </c>
    </row>
    <row r="21" spans="2:13" ht="20.100000000000001" customHeight="1" x14ac:dyDescent="0.25">
      <c r="B21" s="77">
        <f>IF(BaseFinanceira[[#This Row],[Data Regime Competência]]="",0,MONTH(BaseFinanceira[[#This Row],[Data Regime Competência]]))</f>
        <v>8</v>
      </c>
      <c r="C21" s="77">
        <f>IF(BaseFinanceira[[#This Row],[Data Regime de Caixa]]="",0,MONTH(BaseFinanceira[[#This Row],[Data Regime de Caixa]]))</f>
        <v>8</v>
      </c>
      <c r="D21" s="77" t="str">
        <f t="shared" si="0"/>
        <v>Receita Bruta OperacionalVenda de MercadoriaÀ vista</v>
      </c>
      <c r="E21" s="85">
        <v>44418</v>
      </c>
      <c r="F21" s="85">
        <v>44418</v>
      </c>
      <c r="G21" s="77" t="s">
        <v>117</v>
      </c>
      <c r="H21" s="77" t="s">
        <v>75</v>
      </c>
      <c r="I21" s="77" t="s">
        <v>76</v>
      </c>
      <c r="J21" s="77" t="s">
        <v>20</v>
      </c>
      <c r="K21" s="77" t="s">
        <v>110</v>
      </c>
      <c r="L21" s="92">
        <f t="shared" ref="L21:M21" si="12">L19+1</f>
        <v>8</v>
      </c>
      <c r="M21" s="93">
        <f t="shared" si="12"/>
        <v>8</v>
      </c>
    </row>
    <row r="22" spans="2:13" ht="20.100000000000001" customHeight="1" x14ac:dyDescent="0.25">
      <c r="B22" s="77">
        <f>IF(BaseFinanceira[[#This Row],[Data Regime Competência]]="",0,MONTH(BaseFinanceira[[#This Row],[Data Regime Competência]]))</f>
        <v>8</v>
      </c>
      <c r="C22" s="77">
        <f>IF(BaseFinanceira[[#This Row],[Data Regime de Caixa]]="",0,MONTH(BaseFinanceira[[#This Row],[Data Regime de Caixa]]))</f>
        <v>8</v>
      </c>
      <c r="D22" s="77" t="str">
        <f t="shared" si="0"/>
        <v xml:space="preserve">Custo Mercadoria VendidaProduto/ServiçoFornecedores </v>
      </c>
      <c r="E22" s="85">
        <v>44418</v>
      </c>
      <c r="F22" s="85">
        <v>44418</v>
      </c>
      <c r="G22" s="77" t="s">
        <v>118</v>
      </c>
      <c r="H22" s="77" t="s">
        <v>77</v>
      </c>
      <c r="I22" s="77" t="s">
        <v>25</v>
      </c>
      <c r="J22" s="77" t="s">
        <v>26</v>
      </c>
      <c r="K22" s="77" t="s">
        <v>110</v>
      </c>
      <c r="L22" s="92">
        <f t="shared" ref="L22:M22" si="13">L20+1</f>
        <v>8</v>
      </c>
      <c r="M22" s="93">
        <f t="shared" si="13"/>
        <v>8</v>
      </c>
    </row>
    <row r="23" spans="2:13" ht="20.100000000000001" customHeight="1" x14ac:dyDescent="0.25">
      <c r="B23" s="77">
        <f>IF(BaseFinanceira[[#This Row],[Data Regime Competência]]="",0,MONTH(BaseFinanceira[[#This Row],[Data Regime Competência]]))</f>
        <v>9</v>
      </c>
      <c r="C23" s="77">
        <f>IF(BaseFinanceira[[#This Row],[Data Regime de Caixa]]="",0,MONTH(BaseFinanceira[[#This Row],[Data Regime de Caixa]]))</f>
        <v>9</v>
      </c>
      <c r="D23" s="77" t="str">
        <f t="shared" si="0"/>
        <v>Receita Bruta OperacionalVenda de MercadoriaÀ vista</v>
      </c>
      <c r="E23" s="85">
        <v>44449</v>
      </c>
      <c r="F23" s="85">
        <v>44449</v>
      </c>
      <c r="G23" s="77" t="s">
        <v>117</v>
      </c>
      <c r="H23" s="77" t="s">
        <v>75</v>
      </c>
      <c r="I23" s="77" t="s">
        <v>76</v>
      </c>
      <c r="J23" s="77" t="s">
        <v>20</v>
      </c>
      <c r="K23" s="77" t="s">
        <v>110</v>
      </c>
      <c r="L23" s="92">
        <f t="shared" ref="L23:M23" si="14">L21+1</f>
        <v>9</v>
      </c>
      <c r="M23" s="93">
        <f t="shared" si="14"/>
        <v>9</v>
      </c>
    </row>
    <row r="24" spans="2:13" ht="20.100000000000001" customHeight="1" x14ac:dyDescent="0.25">
      <c r="B24" s="77">
        <f>IF(BaseFinanceira[[#This Row],[Data Regime Competência]]="",0,MONTH(BaseFinanceira[[#This Row],[Data Regime Competência]]))</f>
        <v>9</v>
      </c>
      <c r="C24" s="77">
        <f>IF(BaseFinanceira[[#This Row],[Data Regime de Caixa]]="",0,MONTH(BaseFinanceira[[#This Row],[Data Regime de Caixa]]))</f>
        <v>9</v>
      </c>
      <c r="D24" s="77" t="str">
        <f t="shared" si="0"/>
        <v xml:space="preserve">Custo Mercadoria VendidaProduto/ServiçoFornecedores </v>
      </c>
      <c r="E24" s="85">
        <v>44449</v>
      </c>
      <c r="F24" s="85">
        <v>44449</v>
      </c>
      <c r="G24" s="77" t="s">
        <v>118</v>
      </c>
      <c r="H24" s="77" t="s">
        <v>77</v>
      </c>
      <c r="I24" s="77" t="s">
        <v>25</v>
      </c>
      <c r="J24" s="77" t="s">
        <v>26</v>
      </c>
      <c r="K24" s="77" t="s">
        <v>110</v>
      </c>
      <c r="L24" s="92">
        <f t="shared" ref="L24:M24" si="15">L22+1</f>
        <v>9</v>
      </c>
      <c r="M24" s="93">
        <f t="shared" si="15"/>
        <v>9</v>
      </c>
    </row>
    <row r="25" spans="2:13" ht="20.100000000000001" customHeight="1" x14ac:dyDescent="0.25">
      <c r="B25" s="77">
        <f>IF(BaseFinanceira[[#This Row],[Data Regime Competência]]="",0,MONTH(BaseFinanceira[[#This Row],[Data Regime Competência]]))</f>
        <v>10</v>
      </c>
      <c r="C25" s="77">
        <f>IF(BaseFinanceira[[#This Row],[Data Regime de Caixa]]="",0,MONTH(BaseFinanceira[[#This Row],[Data Regime de Caixa]]))</f>
        <v>10</v>
      </c>
      <c r="D25" s="77" t="str">
        <f t="shared" si="0"/>
        <v>Receita Bruta OperacionalVenda de MercadoriaÀ vista</v>
      </c>
      <c r="E25" s="85">
        <v>44479</v>
      </c>
      <c r="F25" s="85">
        <v>44479</v>
      </c>
      <c r="G25" s="77" t="s">
        <v>117</v>
      </c>
      <c r="H25" s="77" t="s">
        <v>75</v>
      </c>
      <c r="I25" s="77" t="s">
        <v>76</v>
      </c>
      <c r="J25" s="77" t="s">
        <v>20</v>
      </c>
      <c r="K25" s="77" t="s">
        <v>110</v>
      </c>
      <c r="L25" s="92">
        <f t="shared" ref="L25:M25" si="16">L23+1</f>
        <v>10</v>
      </c>
      <c r="M25" s="93">
        <f t="shared" si="16"/>
        <v>10</v>
      </c>
    </row>
    <row r="26" spans="2:13" ht="20.100000000000001" customHeight="1" x14ac:dyDescent="0.25">
      <c r="B26" s="77">
        <f>IF(BaseFinanceira[[#This Row],[Data Regime Competência]]="",0,MONTH(BaseFinanceira[[#This Row],[Data Regime Competência]]))</f>
        <v>10</v>
      </c>
      <c r="C26" s="77">
        <f>IF(BaseFinanceira[[#This Row],[Data Regime de Caixa]]="",0,MONTH(BaseFinanceira[[#This Row],[Data Regime de Caixa]]))</f>
        <v>10</v>
      </c>
      <c r="D26" s="77" t="str">
        <f t="shared" si="0"/>
        <v xml:space="preserve">Custo Mercadoria VendidaProduto/ServiçoFornecedores </v>
      </c>
      <c r="E26" s="85">
        <v>44479</v>
      </c>
      <c r="F26" s="85">
        <v>44479</v>
      </c>
      <c r="G26" s="77" t="s">
        <v>118</v>
      </c>
      <c r="H26" s="77" t="s">
        <v>77</v>
      </c>
      <c r="I26" s="77" t="s">
        <v>25</v>
      </c>
      <c r="J26" s="77" t="s">
        <v>26</v>
      </c>
      <c r="K26" s="77" t="s">
        <v>110</v>
      </c>
      <c r="L26" s="92">
        <f t="shared" ref="L26:M26" si="17">L24+1</f>
        <v>10</v>
      </c>
      <c r="M26" s="93">
        <f t="shared" si="17"/>
        <v>10</v>
      </c>
    </row>
    <row r="27" spans="2:13" ht="20.100000000000001" customHeight="1" x14ac:dyDescent="0.25">
      <c r="B27" s="77">
        <f>IF(BaseFinanceira[[#This Row],[Data Regime Competência]]="",0,MONTH(BaseFinanceira[[#This Row],[Data Regime Competência]]))</f>
        <v>11</v>
      </c>
      <c r="C27" s="77">
        <f>IF(BaseFinanceira[[#This Row],[Data Regime de Caixa]]="",0,MONTH(BaseFinanceira[[#This Row],[Data Regime de Caixa]]))</f>
        <v>11</v>
      </c>
      <c r="D27" s="77" t="str">
        <f t="shared" si="0"/>
        <v>Receita Bruta OperacionalVenda de MercadoriaÀ vista</v>
      </c>
      <c r="E27" s="85">
        <v>44510</v>
      </c>
      <c r="F27" s="85">
        <v>44510</v>
      </c>
      <c r="G27" s="77" t="s">
        <v>117</v>
      </c>
      <c r="H27" s="77" t="s">
        <v>75</v>
      </c>
      <c r="I27" s="77" t="s">
        <v>76</v>
      </c>
      <c r="J27" s="77" t="s">
        <v>20</v>
      </c>
      <c r="K27" s="77" t="s">
        <v>110</v>
      </c>
      <c r="L27" s="92">
        <f t="shared" ref="L27:M27" si="18">L25+1</f>
        <v>11</v>
      </c>
      <c r="M27" s="93">
        <f t="shared" si="18"/>
        <v>11</v>
      </c>
    </row>
    <row r="28" spans="2:13" ht="20.100000000000001" customHeight="1" x14ac:dyDescent="0.25">
      <c r="B28" s="77">
        <f>IF(BaseFinanceira[[#This Row],[Data Regime Competência]]="",0,MONTH(BaseFinanceira[[#This Row],[Data Regime Competência]]))</f>
        <v>11</v>
      </c>
      <c r="C28" s="77">
        <f>IF(BaseFinanceira[[#This Row],[Data Regime de Caixa]]="",0,MONTH(BaseFinanceira[[#This Row],[Data Regime de Caixa]]))</f>
        <v>11</v>
      </c>
      <c r="D28" s="77" t="str">
        <f t="shared" si="0"/>
        <v xml:space="preserve">Custo Mercadoria VendidaProduto/ServiçoFornecedores </v>
      </c>
      <c r="E28" s="85">
        <v>44510</v>
      </c>
      <c r="F28" s="85">
        <v>44510</v>
      </c>
      <c r="G28" s="77" t="s">
        <v>118</v>
      </c>
      <c r="H28" s="77" t="s">
        <v>77</v>
      </c>
      <c r="I28" s="77" t="s">
        <v>25</v>
      </c>
      <c r="J28" s="77" t="s">
        <v>26</v>
      </c>
      <c r="K28" s="77" t="s">
        <v>110</v>
      </c>
      <c r="L28" s="92">
        <f t="shared" ref="L28:M28" si="19">L26+1</f>
        <v>11</v>
      </c>
      <c r="M28" s="93">
        <f t="shared" si="19"/>
        <v>11</v>
      </c>
    </row>
    <row r="29" spans="2:13" ht="20.100000000000001" customHeight="1" x14ac:dyDescent="0.25">
      <c r="B29" s="77">
        <f>IF(BaseFinanceira[[#This Row],[Data Regime Competência]]="",0,MONTH(BaseFinanceira[[#This Row],[Data Regime Competência]]))</f>
        <v>12</v>
      </c>
      <c r="C29" s="77">
        <f>IF(BaseFinanceira[[#This Row],[Data Regime de Caixa]]="",0,MONTH(BaseFinanceira[[#This Row],[Data Regime de Caixa]]))</f>
        <v>12</v>
      </c>
      <c r="D29" s="77" t="str">
        <f t="shared" si="0"/>
        <v>Receita Bruta OperacionalVenda de MercadoriaÀ vista</v>
      </c>
      <c r="E29" s="85">
        <v>44540</v>
      </c>
      <c r="F29" s="85">
        <v>44540</v>
      </c>
      <c r="G29" s="77" t="s">
        <v>117</v>
      </c>
      <c r="H29" s="77" t="s">
        <v>75</v>
      </c>
      <c r="I29" s="77" t="s">
        <v>76</v>
      </c>
      <c r="J29" s="77" t="s">
        <v>20</v>
      </c>
      <c r="K29" s="77" t="s">
        <v>110</v>
      </c>
      <c r="L29" s="92">
        <f t="shared" ref="L29:M29" si="20">L27+1</f>
        <v>12</v>
      </c>
      <c r="M29" s="93">
        <f t="shared" si="20"/>
        <v>12</v>
      </c>
    </row>
    <row r="30" spans="2:13" ht="20.100000000000001" customHeight="1" x14ac:dyDescent="0.25">
      <c r="B30" s="77">
        <f>IF(BaseFinanceira[[#This Row],[Data Regime Competência]]="",0,MONTH(BaseFinanceira[[#This Row],[Data Regime Competência]]))</f>
        <v>12</v>
      </c>
      <c r="C30" s="77">
        <f>IF(BaseFinanceira[[#This Row],[Data Regime de Caixa]]="",0,MONTH(BaseFinanceira[[#This Row],[Data Regime de Caixa]]))</f>
        <v>12</v>
      </c>
      <c r="D30" s="77" t="str">
        <f t="shared" si="0"/>
        <v xml:space="preserve">Custo Mercadoria VendidaProduto/ServiçoFornecedores </v>
      </c>
      <c r="E30" s="85">
        <v>44540</v>
      </c>
      <c r="F30" s="85">
        <v>44540</v>
      </c>
      <c r="G30" s="77" t="s">
        <v>118</v>
      </c>
      <c r="H30" s="77" t="s">
        <v>77</v>
      </c>
      <c r="I30" s="77" t="s">
        <v>25</v>
      </c>
      <c r="J30" s="77" t="s">
        <v>26</v>
      </c>
      <c r="K30" s="77" t="s">
        <v>110</v>
      </c>
      <c r="L30" s="92">
        <f t="shared" ref="L30:M30" si="21">L28+1</f>
        <v>12</v>
      </c>
      <c r="M30" s="93">
        <f t="shared" si="21"/>
        <v>12</v>
      </c>
    </row>
    <row r="31" spans="2:13" ht="20.100000000000001" customHeight="1" x14ac:dyDescent="0.25">
      <c r="B31" s="77">
        <f>IF(BaseFinanceira[[#This Row],[Data Regime Competência]]="",0,MONTH(BaseFinanceira[[#This Row],[Data Regime Competência]]))</f>
        <v>0</v>
      </c>
      <c r="C31" s="77">
        <f>IF(BaseFinanceira[[#This Row],[Data Regime de Caixa]]="",0,MONTH(BaseFinanceira[[#This Row],[Data Regime de Caixa]]))</f>
        <v>0</v>
      </c>
      <c r="D31" s="77" t="str">
        <f t="shared" si="0"/>
        <v/>
      </c>
      <c r="E31" s="86"/>
      <c r="F31" s="85"/>
      <c r="G31" s="77"/>
      <c r="H31" s="77"/>
      <c r="I31" s="77"/>
      <c r="J31" s="77"/>
      <c r="K31" s="77"/>
      <c r="L31" s="92"/>
      <c r="M31" s="93"/>
    </row>
    <row r="32" spans="2:13" ht="20.100000000000001" customHeight="1" x14ac:dyDescent="0.25">
      <c r="B32" s="77">
        <f>IF(BaseFinanceira[[#This Row],[Data Regime Competência]]="",0,MONTH(BaseFinanceira[[#This Row],[Data Regime Competência]]))</f>
        <v>6</v>
      </c>
      <c r="C32" s="77">
        <f>IF(BaseFinanceira[[#This Row],[Data Regime de Caixa]]="",0,MONTH(BaseFinanceira[[#This Row],[Data Regime de Caixa]]))</f>
        <v>6</v>
      </c>
      <c r="D32" s="77" t="str">
        <f t="shared" si="0"/>
        <v>Outras DespesasGrupo Extra 3Item Extra 1</v>
      </c>
      <c r="E32" s="86">
        <v>44357</v>
      </c>
      <c r="F32" s="85">
        <v>44357</v>
      </c>
      <c r="G32" s="77" t="s">
        <v>116</v>
      </c>
      <c r="H32" s="77" t="s">
        <v>36</v>
      </c>
      <c r="I32" s="77" t="s">
        <v>112</v>
      </c>
      <c r="J32" s="77" t="s">
        <v>113</v>
      </c>
      <c r="K32" s="77" t="s">
        <v>110</v>
      </c>
      <c r="L32" s="92">
        <v>500</v>
      </c>
      <c r="M32" s="93">
        <v>600</v>
      </c>
    </row>
    <row r="33" spans="2:13" ht="20.100000000000001" customHeight="1" x14ac:dyDescent="0.25">
      <c r="B33" s="77">
        <f>IF(BaseFinanceira[[#This Row],[Data Regime Competência]]="",0,MONTH(BaseFinanceira[[#This Row],[Data Regime Competência]]))</f>
        <v>0</v>
      </c>
      <c r="C33" s="77">
        <f>IF(BaseFinanceira[[#This Row],[Data Regime de Caixa]]="",0,MONTH(BaseFinanceira[[#This Row],[Data Regime de Caixa]]))</f>
        <v>0</v>
      </c>
      <c r="D33" s="77" t="str">
        <f t="shared" si="0"/>
        <v/>
      </c>
      <c r="E33" s="86"/>
      <c r="F33" s="85"/>
      <c r="G33" s="77"/>
      <c r="H33" s="77"/>
      <c r="I33" s="77"/>
      <c r="J33" s="77"/>
      <c r="K33" s="77"/>
      <c r="L33" s="92"/>
      <c r="M33" s="93"/>
    </row>
    <row r="34" spans="2:13" ht="20.100000000000001" customHeight="1" x14ac:dyDescent="0.25">
      <c r="B34" s="77">
        <f>IF(BaseFinanceira[[#This Row],[Data Regime Competência]]="",0,MONTH(BaseFinanceira[[#This Row],[Data Regime Competência]]))</f>
        <v>0</v>
      </c>
      <c r="C34" s="77">
        <f>IF(BaseFinanceira[[#This Row],[Data Regime de Caixa]]="",0,MONTH(BaseFinanceira[[#This Row],[Data Regime de Caixa]]))</f>
        <v>0</v>
      </c>
      <c r="D34" s="77" t="str">
        <f t="shared" si="0"/>
        <v/>
      </c>
      <c r="E34" s="86"/>
      <c r="F34" s="85"/>
      <c r="G34" s="77"/>
      <c r="H34" s="77"/>
      <c r="I34" s="77"/>
      <c r="J34" s="77"/>
      <c r="K34" s="77"/>
      <c r="L34" s="92"/>
      <c r="M34" s="93"/>
    </row>
    <row r="35" spans="2:13" ht="20.100000000000001" customHeight="1" x14ac:dyDescent="0.25">
      <c r="B35" s="77">
        <f>IF(BaseFinanceira[[#This Row],[Data Regime Competência]]="",0,MONTH(BaseFinanceira[[#This Row],[Data Regime Competência]]))</f>
        <v>0</v>
      </c>
      <c r="C35" s="77">
        <f>IF(BaseFinanceira[[#This Row],[Data Regime de Caixa]]="",0,MONTH(BaseFinanceira[[#This Row],[Data Regime de Caixa]]))</f>
        <v>0</v>
      </c>
      <c r="D35" s="77" t="str">
        <f t="shared" si="0"/>
        <v/>
      </c>
      <c r="E35" s="86"/>
      <c r="F35" s="85"/>
      <c r="G35" s="77"/>
      <c r="H35" s="77"/>
      <c r="I35" s="77"/>
      <c r="J35" s="77"/>
      <c r="K35" s="77"/>
      <c r="L35" s="92"/>
      <c r="M35" s="93"/>
    </row>
    <row r="36" spans="2:13" ht="20.100000000000001" customHeight="1" x14ac:dyDescent="0.25">
      <c r="B36" s="77">
        <f>IF(BaseFinanceira[[#This Row],[Data Regime Competência]]="",0,MONTH(BaseFinanceira[[#This Row],[Data Regime Competência]]))</f>
        <v>0</v>
      </c>
      <c r="C36" s="77">
        <f>IF(BaseFinanceira[[#This Row],[Data Regime de Caixa]]="",0,MONTH(BaseFinanceira[[#This Row],[Data Regime de Caixa]]))</f>
        <v>0</v>
      </c>
      <c r="D36" s="77" t="str">
        <f t="shared" si="0"/>
        <v/>
      </c>
      <c r="E36" s="86"/>
      <c r="F36" s="85"/>
      <c r="G36" s="77"/>
      <c r="H36" s="77"/>
      <c r="I36" s="77"/>
      <c r="J36" s="77"/>
      <c r="K36" s="77"/>
      <c r="L36" s="92"/>
      <c r="M36" s="93"/>
    </row>
    <row r="37" spans="2:13" ht="20.100000000000001" customHeight="1" x14ac:dyDescent="0.25">
      <c r="B37" s="77">
        <f>IF(BaseFinanceira[[#This Row],[Data Regime Competência]]="",0,MONTH(BaseFinanceira[[#This Row],[Data Regime Competência]]))</f>
        <v>0</v>
      </c>
      <c r="C37" s="77">
        <f>IF(BaseFinanceira[[#This Row],[Data Regime de Caixa]]="",0,MONTH(BaseFinanceira[[#This Row],[Data Regime de Caixa]]))</f>
        <v>0</v>
      </c>
      <c r="D37" s="77" t="str">
        <f t="shared" si="0"/>
        <v/>
      </c>
      <c r="E37" s="86"/>
      <c r="F37" s="85"/>
      <c r="G37" s="77"/>
      <c r="H37" s="77"/>
      <c r="I37" s="77"/>
      <c r="J37" s="77"/>
      <c r="K37" s="77"/>
      <c r="L37" s="92"/>
      <c r="M37" s="93"/>
    </row>
    <row r="38" spans="2:13" ht="20.100000000000001" customHeight="1" x14ac:dyDescent="0.25">
      <c r="B38" s="77">
        <f>IF(BaseFinanceira[[#This Row],[Data Regime Competência]]="",0,MONTH(BaseFinanceira[[#This Row],[Data Regime Competência]]))</f>
        <v>0</v>
      </c>
      <c r="C38" s="77">
        <f>IF(BaseFinanceira[[#This Row],[Data Regime de Caixa]]="",0,MONTH(BaseFinanceira[[#This Row],[Data Regime de Caixa]]))</f>
        <v>0</v>
      </c>
      <c r="D38" s="77" t="str">
        <f t="shared" si="0"/>
        <v/>
      </c>
      <c r="E38" s="86"/>
      <c r="F38" s="85"/>
      <c r="G38" s="77"/>
      <c r="H38" s="77"/>
      <c r="I38" s="77"/>
      <c r="J38" s="77"/>
      <c r="K38" s="77"/>
      <c r="L38" s="92"/>
      <c r="M38" s="93"/>
    </row>
    <row r="39" spans="2:13" ht="20.100000000000001" customHeight="1" x14ac:dyDescent="0.25">
      <c r="B39" s="77">
        <f>IF(BaseFinanceira[[#This Row],[Data Regime Competência]]="",0,MONTH(BaseFinanceira[[#This Row],[Data Regime Competência]]))</f>
        <v>0</v>
      </c>
      <c r="C39" s="77">
        <f>IF(BaseFinanceira[[#This Row],[Data Regime de Caixa]]="",0,MONTH(BaseFinanceira[[#This Row],[Data Regime de Caixa]]))</f>
        <v>0</v>
      </c>
      <c r="D39" s="77" t="str">
        <f t="shared" ref="D39:D70" si="22">IF(F39="","",H39&amp;I39&amp;J39)</f>
        <v/>
      </c>
      <c r="E39" s="86"/>
      <c r="F39" s="85"/>
      <c r="G39" s="77"/>
      <c r="H39" s="77"/>
      <c r="I39" s="77"/>
      <c r="J39" s="77"/>
      <c r="K39" s="77"/>
      <c r="L39" s="92"/>
      <c r="M39" s="93"/>
    </row>
    <row r="40" spans="2:13" ht="20.100000000000001" customHeight="1" x14ac:dyDescent="0.25">
      <c r="B40" s="77">
        <f>IF(BaseFinanceira[[#This Row],[Data Regime Competência]]="",0,MONTH(BaseFinanceira[[#This Row],[Data Regime Competência]]))</f>
        <v>0</v>
      </c>
      <c r="C40" s="77">
        <f>IF(BaseFinanceira[[#This Row],[Data Regime de Caixa]]="",0,MONTH(BaseFinanceira[[#This Row],[Data Regime de Caixa]]))</f>
        <v>0</v>
      </c>
      <c r="D40" s="77" t="str">
        <f t="shared" si="22"/>
        <v/>
      </c>
      <c r="E40" s="86"/>
      <c r="F40" s="85"/>
      <c r="G40" s="77"/>
      <c r="H40" s="77"/>
      <c r="I40" s="77"/>
      <c r="J40" s="77"/>
      <c r="K40" s="77"/>
      <c r="L40" s="92"/>
      <c r="M40" s="93"/>
    </row>
    <row r="41" spans="2:13" ht="20.100000000000001" customHeight="1" x14ac:dyDescent="0.25">
      <c r="B41" s="77">
        <f>IF(BaseFinanceira[[#This Row],[Data Regime Competência]]="",0,MONTH(BaseFinanceira[[#This Row],[Data Regime Competência]]))</f>
        <v>0</v>
      </c>
      <c r="C41" s="77">
        <f>IF(BaseFinanceira[[#This Row],[Data Regime de Caixa]]="",0,MONTH(BaseFinanceira[[#This Row],[Data Regime de Caixa]]))</f>
        <v>0</v>
      </c>
      <c r="D41" s="77" t="str">
        <f t="shared" si="22"/>
        <v/>
      </c>
      <c r="E41" s="86"/>
      <c r="F41" s="85"/>
      <c r="G41" s="77"/>
      <c r="H41" s="77"/>
      <c r="I41" s="77"/>
      <c r="J41" s="77"/>
      <c r="K41" s="77"/>
      <c r="L41" s="92"/>
      <c r="M41" s="93"/>
    </row>
    <row r="42" spans="2:13" ht="20.100000000000001" customHeight="1" x14ac:dyDescent="0.25">
      <c r="B42" s="77">
        <f>IF(BaseFinanceira[[#This Row],[Data Regime Competência]]="",0,MONTH(BaseFinanceira[[#This Row],[Data Regime Competência]]))</f>
        <v>0</v>
      </c>
      <c r="C42" s="77">
        <f>IF(BaseFinanceira[[#This Row],[Data Regime de Caixa]]="",0,MONTH(BaseFinanceira[[#This Row],[Data Regime de Caixa]]))</f>
        <v>0</v>
      </c>
      <c r="D42" s="77" t="str">
        <f t="shared" si="22"/>
        <v/>
      </c>
      <c r="E42" s="86"/>
      <c r="F42" s="85"/>
      <c r="G42" s="77"/>
      <c r="H42" s="77"/>
      <c r="I42" s="77"/>
      <c r="J42" s="77"/>
      <c r="K42" s="77"/>
      <c r="L42" s="92"/>
      <c r="M42" s="93"/>
    </row>
    <row r="43" spans="2:13" ht="20.100000000000001" customHeight="1" x14ac:dyDescent="0.25">
      <c r="B43" s="77">
        <f>IF(BaseFinanceira[[#This Row],[Data Regime Competência]]="",0,MONTH(BaseFinanceira[[#This Row],[Data Regime Competência]]))</f>
        <v>0</v>
      </c>
      <c r="C43" s="77">
        <f>IF(BaseFinanceira[[#This Row],[Data Regime de Caixa]]="",0,MONTH(BaseFinanceira[[#This Row],[Data Regime de Caixa]]))</f>
        <v>0</v>
      </c>
      <c r="D43" s="77" t="str">
        <f t="shared" si="22"/>
        <v/>
      </c>
      <c r="E43" s="86"/>
      <c r="F43" s="85"/>
      <c r="G43" s="77"/>
      <c r="H43" s="77"/>
      <c r="I43" s="77"/>
      <c r="J43" s="77"/>
      <c r="K43" s="77"/>
      <c r="L43" s="92"/>
      <c r="M43" s="93"/>
    </row>
    <row r="44" spans="2:13" ht="20.100000000000001" customHeight="1" x14ac:dyDescent="0.25">
      <c r="B44" s="77">
        <f>IF(BaseFinanceira[[#This Row],[Data Regime Competência]]="",0,MONTH(BaseFinanceira[[#This Row],[Data Regime Competência]]))</f>
        <v>0</v>
      </c>
      <c r="C44" s="77">
        <f>IF(BaseFinanceira[[#This Row],[Data Regime de Caixa]]="",0,MONTH(BaseFinanceira[[#This Row],[Data Regime de Caixa]]))</f>
        <v>0</v>
      </c>
      <c r="D44" s="77" t="str">
        <f t="shared" si="22"/>
        <v/>
      </c>
      <c r="E44" s="86"/>
      <c r="F44" s="85"/>
      <c r="G44" s="77"/>
      <c r="H44" s="77"/>
      <c r="I44" s="77"/>
      <c r="J44" s="77"/>
      <c r="K44" s="77"/>
      <c r="L44" s="92"/>
      <c r="M44" s="93"/>
    </row>
    <row r="45" spans="2:13" ht="20.100000000000001" customHeight="1" x14ac:dyDescent="0.25">
      <c r="B45" s="77">
        <f>IF(BaseFinanceira[[#This Row],[Data Regime Competência]]="",0,MONTH(BaseFinanceira[[#This Row],[Data Regime Competência]]))</f>
        <v>0</v>
      </c>
      <c r="C45" s="77">
        <f>IF(BaseFinanceira[[#This Row],[Data Regime de Caixa]]="",0,MONTH(BaseFinanceira[[#This Row],[Data Regime de Caixa]]))</f>
        <v>0</v>
      </c>
      <c r="D45" s="77" t="str">
        <f t="shared" si="22"/>
        <v/>
      </c>
      <c r="E45" s="86"/>
      <c r="F45" s="85"/>
      <c r="G45" s="77"/>
      <c r="H45" s="77"/>
      <c r="I45" s="77"/>
      <c r="J45" s="77"/>
      <c r="K45" s="77"/>
      <c r="L45" s="92"/>
      <c r="M45" s="93"/>
    </row>
    <row r="46" spans="2:13" ht="20.100000000000001" customHeight="1" x14ac:dyDescent="0.25">
      <c r="B46" s="77">
        <f>IF(BaseFinanceira[[#This Row],[Data Regime Competência]]="",0,MONTH(BaseFinanceira[[#This Row],[Data Regime Competência]]))</f>
        <v>0</v>
      </c>
      <c r="C46" s="77">
        <f>IF(BaseFinanceira[[#This Row],[Data Regime de Caixa]]="",0,MONTH(BaseFinanceira[[#This Row],[Data Regime de Caixa]]))</f>
        <v>0</v>
      </c>
      <c r="D46" s="77" t="str">
        <f t="shared" si="22"/>
        <v/>
      </c>
      <c r="E46" s="86"/>
      <c r="F46" s="85"/>
      <c r="G46" s="77"/>
      <c r="H46" s="77"/>
      <c r="I46" s="77"/>
      <c r="J46" s="77"/>
      <c r="K46" s="77"/>
      <c r="L46" s="92"/>
      <c r="M46" s="93"/>
    </row>
    <row r="47" spans="2:13" ht="20.100000000000001" customHeight="1" x14ac:dyDescent="0.25">
      <c r="B47" s="77">
        <f>IF(BaseFinanceira[[#This Row],[Data Regime Competência]]="",0,MONTH(BaseFinanceira[[#This Row],[Data Regime Competência]]))</f>
        <v>0</v>
      </c>
      <c r="C47" s="77">
        <f>IF(BaseFinanceira[[#This Row],[Data Regime de Caixa]]="",0,MONTH(BaseFinanceira[[#This Row],[Data Regime de Caixa]]))</f>
        <v>0</v>
      </c>
      <c r="D47" s="77" t="str">
        <f t="shared" si="22"/>
        <v/>
      </c>
      <c r="E47" s="86"/>
      <c r="F47" s="85"/>
      <c r="G47" s="77"/>
      <c r="H47" s="77"/>
      <c r="I47" s="77"/>
      <c r="J47" s="77"/>
      <c r="K47" s="77"/>
      <c r="L47" s="92"/>
      <c r="M47" s="93"/>
    </row>
    <row r="48" spans="2:13" ht="20.100000000000001" customHeight="1" x14ac:dyDescent="0.25">
      <c r="B48" s="77">
        <f>IF(BaseFinanceira[[#This Row],[Data Regime Competência]]="",0,MONTH(BaseFinanceira[[#This Row],[Data Regime Competência]]))</f>
        <v>0</v>
      </c>
      <c r="C48" s="77">
        <f>IF(BaseFinanceira[[#This Row],[Data Regime de Caixa]]="",0,MONTH(BaseFinanceira[[#This Row],[Data Regime de Caixa]]))</f>
        <v>0</v>
      </c>
      <c r="D48" s="77" t="str">
        <f t="shared" si="22"/>
        <v/>
      </c>
      <c r="E48" s="86"/>
      <c r="F48" s="85"/>
      <c r="G48" s="77"/>
      <c r="H48" s="77"/>
      <c r="I48" s="77"/>
      <c r="J48" s="77"/>
      <c r="K48" s="77"/>
      <c r="L48" s="92"/>
      <c r="M48" s="93"/>
    </row>
    <row r="49" spans="2:13" ht="20.100000000000001" customHeight="1" x14ac:dyDescent="0.25">
      <c r="B49" s="77">
        <f>IF(BaseFinanceira[[#This Row],[Data Regime Competência]]="",0,MONTH(BaseFinanceira[[#This Row],[Data Regime Competência]]))</f>
        <v>0</v>
      </c>
      <c r="C49" s="77">
        <f>IF(BaseFinanceira[[#This Row],[Data Regime de Caixa]]="",0,MONTH(BaseFinanceira[[#This Row],[Data Regime de Caixa]]))</f>
        <v>0</v>
      </c>
      <c r="D49" s="77" t="str">
        <f t="shared" si="22"/>
        <v/>
      </c>
      <c r="E49" s="86"/>
      <c r="F49" s="85"/>
      <c r="G49" s="77"/>
      <c r="H49" s="77"/>
      <c r="I49" s="77"/>
      <c r="J49" s="77"/>
      <c r="K49" s="77"/>
      <c r="L49" s="92"/>
      <c r="M49" s="93"/>
    </row>
    <row r="50" spans="2:13" ht="20.100000000000001" customHeight="1" x14ac:dyDescent="0.25">
      <c r="B50" s="77">
        <f>IF(BaseFinanceira[[#This Row],[Data Regime Competência]]="",0,MONTH(BaseFinanceira[[#This Row],[Data Regime Competência]]))</f>
        <v>0</v>
      </c>
      <c r="C50" s="77">
        <f>IF(BaseFinanceira[[#This Row],[Data Regime de Caixa]]="",0,MONTH(BaseFinanceira[[#This Row],[Data Regime de Caixa]]))</f>
        <v>0</v>
      </c>
      <c r="D50" s="77" t="str">
        <f t="shared" si="22"/>
        <v/>
      </c>
      <c r="E50" s="86"/>
      <c r="F50" s="85"/>
      <c r="G50" s="77"/>
      <c r="H50" s="77"/>
      <c r="I50" s="77"/>
      <c r="J50" s="77"/>
      <c r="K50" s="77"/>
      <c r="L50" s="92"/>
      <c r="M50" s="93"/>
    </row>
    <row r="51" spans="2:13" ht="20.100000000000001" customHeight="1" x14ac:dyDescent="0.25">
      <c r="B51" s="77">
        <f>IF(BaseFinanceira[[#This Row],[Data Regime Competência]]="",0,MONTH(BaseFinanceira[[#This Row],[Data Regime Competência]]))</f>
        <v>0</v>
      </c>
      <c r="C51" s="77">
        <f>IF(BaseFinanceira[[#This Row],[Data Regime de Caixa]]="",0,MONTH(BaseFinanceira[[#This Row],[Data Regime de Caixa]]))</f>
        <v>0</v>
      </c>
      <c r="D51" s="77" t="str">
        <f t="shared" si="22"/>
        <v/>
      </c>
      <c r="E51" s="86"/>
      <c r="F51" s="85"/>
      <c r="G51" s="77"/>
      <c r="H51" s="77"/>
      <c r="I51" s="77"/>
      <c r="J51" s="77"/>
      <c r="K51" s="77"/>
      <c r="L51" s="92"/>
      <c r="M51" s="93"/>
    </row>
    <row r="52" spans="2:13" ht="20.100000000000001" customHeight="1" x14ac:dyDescent="0.25">
      <c r="B52" s="77">
        <f>IF(BaseFinanceira[[#This Row],[Data Regime Competência]]="",0,MONTH(BaseFinanceira[[#This Row],[Data Regime Competência]]))</f>
        <v>0</v>
      </c>
      <c r="C52" s="77">
        <f>IF(BaseFinanceira[[#This Row],[Data Regime de Caixa]]="",0,MONTH(BaseFinanceira[[#This Row],[Data Regime de Caixa]]))</f>
        <v>0</v>
      </c>
      <c r="D52" s="77" t="str">
        <f t="shared" si="22"/>
        <v/>
      </c>
      <c r="E52" s="86"/>
      <c r="F52" s="85"/>
      <c r="G52" s="77"/>
      <c r="H52" s="77"/>
      <c r="I52" s="77"/>
      <c r="J52" s="77"/>
      <c r="K52" s="77"/>
      <c r="L52" s="92"/>
      <c r="M52" s="93"/>
    </row>
    <row r="53" spans="2:13" ht="20.100000000000001" customHeight="1" x14ac:dyDescent="0.25">
      <c r="B53" s="77">
        <f>IF(BaseFinanceira[[#This Row],[Data Regime Competência]]="",0,MONTH(BaseFinanceira[[#This Row],[Data Regime Competência]]))</f>
        <v>0</v>
      </c>
      <c r="C53" s="77">
        <f>IF(BaseFinanceira[[#This Row],[Data Regime de Caixa]]="",0,MONTH(BaseFinanceira[[#This Row],[Data Regime de Caixa]]))</f>
        <v>0</v>
      </c>
      <c r="D53" s="77" t="str">
        <f t="shared" si="22"/>
        <v/>
      </c>
      <c r="E53" s="86"/>
      <c r="F53" s="85"/>
      <c r="G53" s="77"/>
      <c r="H53" s="77"/>
      <c r="I53" s="77"/>
      <c r="J53" s="77"/>
      <c r="K53" s="77"/>
      <c r="L53" s="92"/>
      <c r="M53" s="93"/>
    </row>
    <row r="54" spans="2:13" ht="20.100000000000001" customHeight="1" x14ac:dyDescent="0.25">
      <c r="B54" s="77">
        <f>IF(BaseFinanceira[[#This Row],[Data Regime Competência]]="",0,MONTH(BaseFinanceira[[#This Row],[Data Regime Competência]]))</f>
        <v>0</v>
      </c>
      <c r="C54" s="77">
        <f>IF(BaseFinanceira[[#This Row],[Data Regime de Caixa]]="",0,MONTH(BaseFinanceira[[#This Row],[Data Regime de Caixa]]))</f>
        <v>0</v>
      </c>
      <c r="D54" s="77" t="str">
        <f t="shared" si="22"/>
        <v/>
      </c>
      <c r="E54" s="86"/>
      <c r="F54" s="85"/>
      <c r="G54" s="77"/>
      <c r="H54" s="77"/>
      <c r="I54" s="77"/>
      <c r="J54" s="77"/>
      <c r="K54" s="77"/>
      <c r="L54" s="92"/>
      <c r="M54" s="93"/>
    </row>
    <row r="55" spans="2:13" ht="20.100000000000001" customHeight="1" x14ac:dyDescent="0.25">
      <c r="B55" s="77">
        <f>IF(BaseFinanceira[[#This Row],[Data Regime Competência]]="",0,MONTH(BaseFinanceira[[#This Row],[Data Regime Competência]]))</f>
        <v>0</v>
      </c>
      <c r="C55" s="77">
        <f>IF(BaseFinanceira[[#This Row],[Data Regime de Caixa]]="",0,MONTH(BaseFinanceira[[#This Row],[Data Regime de Caixa]]))</f>
        <v>0</v>
      </c>
      <c r="D55" s="77" t="str">
        <f t="shared" si="22"/>
        <v/>
      </c>
      <c r="E55" s="86"/>
      <c r="F55" s="85"/>
      <c r="G55" s="77"/>
      <c r="H55" s="77"/>
      <c r="I55" s="77"/>
      <c r="J55" s="77"/>
      <c r="K55" s="77"/>
      <c r="L55" s="92"/>
      <c r="M55" s="93"/>
    </row>
    <row r="56" spans="2:13" ht="20.100000000000001" customHeight="1" x14ac:dyDescent="0.25">
      <c r="B56" s="77">
        <f>IF(BaseFinanceira[[#This Row],[Data Regime Competência]]="",0,MONTH(BaseFinanceira[[#This Row],[Data Regime Competência]]))</f>
        <v>0</v>
      </c>
      <c r="C56" s="77">
        <f>IF(BaseFinanceira[[#This Row],[Data Regime de Caixa]]="",0,MONTH(BaseFinanceira[[#This Row],[Data Regime de Caixa]]))</f>
        <v>0</v>
      </c>
      <c r="D56" s="77" t="str">
        <f t="shared" si="22"/>
        <v/>
      </c>
      <c r="E56" s="86"/>
      <c r="F56" s="85"/>
      <c r="G56" s="77"/>
      <c r="H56" s="77"/>
      <c r="I56" s="77"/>
      <c r="J56" s="77"/>
      <c r="K56" s="77"/>
      <c r="L56" s="92"/>
      <c r="M56" s="93"/>
    </row>
    <row r="57" spans="2:13" ht="20.100000000000001" customHeight="1" x14ac:dyDescent="0.25">
      <c r="B57" s="77">
        <f>IF(BaseFinanceira[[#This Row],[Data Regime Competência]]="",0,MONTH(BaseFinanceira[[#This Row],[Data Regime Competência]]))</f>
        <v>0</v>
      </c>
      <c r="C57" s="77">
        <f>IF(BaseFinanceira[[#This Row],[Data Regime de Caixa]]="",0,MONTH(BaseFinanceira[[#This Row],[Data Regime de Caixa]]))</f>
        <v>0</v>
      </c>
      <c r="D57" s="77" t="str">
        <f t="shared" si="22"/>
        <v/>
      </c>
      <c r="E57" s="86"/>
      <c r="F57" s="85"/>
      <c r="G57" s="77"/>
      <c r="H57" s="77"/>
      <c r="I57" s="77"/>
      <c r="J57" s="77"/>
      <c r="K57" s="77"/>
      <c r="L57" s="92"/>
      <c r="M57" s="93"/>
    </row>
    <row r="58" spans="2:13" ht="20.100000000000001" customHeight="1" x14ac:dyDescent="0.25">
      <c r="B58" s="77">
        <f>IF(BaseFinanceira[[#This Row],[Data Regime Competência]]="",0,MONTH(BaseFinanceira[[#This Row],[Data Regime Competência]]))</f>
        <v>0</v>
      </c>
      <c r="C58" s="77">
        <f>IF(BaseFinanceira[[#This Row],[Data Regime de Caixa]]="",0,MONTH(BaseFinanceira[[#This Row],[Data Regime de Caixa]]))</f>
        <v>0</v>
      </c>
      <c r="D58" s="77" t="str">
        <f t="shared" si="22"/>
        <v/>
      </c>
      <c r="E58" s="86"/>
      <c r="F58" s="85"/>
      <c r="G58" s="77"/>
      <c r="H58" s="77"/>
      <c r="I58" s="77"/>
      <c r="J58" s="77"/>
      <c r="K58" s="77"/>
      <c r="L58" s="92"/>
      <c r="M58" s="93"/>
    </row>
    <row r="59" spans="2:13" ht="20.100000000000001" customHeight="1" x14ac:dyDescent="0.25">
      <c r="B59" s="77">
        <f>IF(BaseFinanceira[[#This Row],[Data Regime Competência]]="",0,MONTH(BaseFinanceira[[#This Row],[Data Regime Competência]]))</f>
        <v>0</v>
      </c>
      <c r="C59" s="77">
        <f>IF(BaseFinanceira[[#This Row],[Data Regime de Caixa]]="",0,MONTH(BaseFinanceira[[#This Row],[Data Regime de Caixa]]))</f>
        <v>0</v>
      </c>
      <c r="D59" s="77" t="str">
        <f t="shared" si="22"/>
        <v/>
      </c>
      <c r="E59" s="86"/>
      <c r="F59" s="85"/>
      <c r="G59" s="77"/>
      <c r="H59" s="77"/>
      <c r="I59" s="77"/>
      <c r="J59" s="77"/>
      <c r="K59" s="77"/>
      <c r="L59" s="92"/>
      <c r="M59" s="93"/>
    </row>
    <row r="60" spans="2:13" ht="20.100000000000001" customHeight="1" x14ac:dyDescent="0.25">
      <c r="B60" s="77">
        <f>IF(BaseFinanceira[[#This Row],[Data Regime Competência]]="",0,MONTH(BaseFinanceira[[#This Row],[Data Regime Competência]]))</f>
        <v>0</v>
      </c>
      <c r="C60" s="77">
        <f>IF(BaseFinanceira[[#This Row],[Data Regime de Caixa]]="",0,MONTH(BaseFinanceira[[#This Row],[Data Regime de Caixa]]))</f>
        <v>0</v>
      </c>
      <c r="D60" s="77" t="str">
        <f t="shared" si="22"/>
        <v/>
      </c>
      <c r="E60" s="86"/>
      <c r="F60" s="85"/>
      <c r="G60" s="77"/>
      <c r="H60" s="77"/>
      <c r="I60" s="77"/>
      <c r="J60" s="77"/>
      <c r="K60" s="77"/>
      <c r="L60" s="92"/>
      <c r="M60" s="93"/>
    </row>
    <row r="61" spans="2:13" ht="20.100000000000001" customHeight="1" x14ac:dyDescent="0.25">
      <c r="B61" s="77">
        <f>IF(BaseFinanceira[[#This Row],[Data Regime Competência]]="",0,MONTH(BaseFinanceira[[#This Row],[Data Regime Competência]]))</f>
        <v>0</v>
      </c>
      <c r="C61" s="77">
        <f>IF(BaseFinanceira[[#This Row],[Data Regime de Caixa]]="",0,MONTH(BaseFinanceira[[#This Row],[Data Regime de Caixa]]))</f>
        <v>0</v>
      </c>
      <c r="D61" s="77" t="str">
        <f t="shared" si="22"/>
        <v/>
      </c>
      <c r="E61" s="86"/>
      <c r="F61" s="85"/>
      <c r="G61" s="77"/>
      <c r="H61" s="77"/>
      <c r="I61" s="77"/>
      <c r="J61" s="77"/>
      <c r="K61" s="77"/>
      <c r="L61" s="92"/>
      <c r="M61" s="93"/>
    </row>
    <row r="62" spans="2:13" ht="20.100000000000001" customHeight="1" x14ac:dyDescent="0.25">
      <c r="B62" s="77">
        <f>IF(BaseFinanceira[[#This Row],[Data Regime Competência]]="",0,MONTH(BaseFinanceira[[#This Row],[Data Regime Competência]]))</f>
        <v>0</v>
      </c>
      <c r="C62" s="77">
        <f>IF(BaseFinanceira[[#This Row],[Data Regime de Caixa]]="",0,MONTH(BaseFinanceira[[#This Row],[Data Regime de Caixa]]))</f>
        <v>0</v>
      </c>
      <c r="D62" s="77" t="str">
        <f t="shared" si="22"/>
        <v/>
      </c>
      <c r="E62" s="86"/>
      <c r="F62" s="85"/>
      <c r="G62" s="77"/>
      <c r="H62" s="77"/>
      <c r="I62" s="77"/>
      <c r="J62" s="77"/>
      <c r="K62" s="77"/>
      <c r="L62" s="92"/>
      <c r="M62" s="93"/>
    </row>
    <row r="63" spans="2:13" ht="20.100000000000001" customHeight="1" x14ac:dyDescent="0.25">
      <c r="B63" s="77">
        <f>IF(BaseFinanceira[[#This Row],[Data Regime Competência]]="",0,MONTH(BaseFinanceira[[#This Row],[Data Regime Competência]]))</f>
        <v>0</v>
      </c>
      <c r="C63" s="77">
        <f>IF(BaseFinanceira[[#This Row],[Data Regime de Caixa]]="",0,MONTH(BaseFinanceira[[#This Row],[Data Regime de Caixa]]))</f>
        <v>0</v>
      </c>
      <c r="D63" s="77" t="str">
        <f t="shared" si="22"/>
        <v/>
      </c>
      <c r="E63" s="86"/>
      <c r="F63" s="85"/>
      <c r="G63" s="77"/>
      <c r="H63" s="77"/>
      <c r="I63" s="77"/>
      <c r="J63" s="77"/>
      <c r="K63" s="77"/>
      <c r="L63" s="92"/>
      <c r="M63" s="93"/>
    </row>
    <row r="64" spans="2:13" ht="20.100000000000001" customHeight="1" x14ac:dyDescent="0.25">
      <c r="B64" s="77">
        <f>IF(BaseFinanceira[[#This Row],[Data Regime Competência]]="",0,MONTH(BaseFinanceira[[#This Row],[Data Regime Competência]]))</f>
        <v>0</v>
      </c>
      <c r="C64" s="77">
        <f>IF(BaseFinanceira[[#This Row],[Data Regime de Caixa]]="",0,MONTH(BaseFinanceira[[#This Row],[Data Regime de Caixa]]))</f>
        <v>0</v>
      </c>
      <c r="D64" s="77" t="str">
        <f t="shared" si="22"/>
        <v/>
      </c>
      <c r="E64" s="86"/>
      <c r="F64" s="85"/>
      <c r="G64" s="77"/>
      <c r="H64" s="77"/>
      <c r="I64" s="77"/>
      <c r="J64" s="77"/>
      <c r="K64" s="77"/>
      <c r="L64" s="92"/>
      <c r="M64" s="93"/>
    </row>
    <row r="65" spans="2:13" ht="20.100000000000001" customHeight="1" x14ac:dyDescent="0.25">
      <c r="B65" s="77">
        <f>IF(BaseFinanceira[[#This Row],[Data Regime Competência]]="",0,MONTH(BaseFinanceira[[#This Row],[Data Regime Competência]]))</f>
        <v>0</v>
      </c>
      <c r="C65" s="77">
        <f>IF(BaseFinanceira[[#This Row],[Data Regime de Caixa]]="",0,MONTH(BaseFinanceira[[#This Row],[Data Regime de Caixa]]))</f>
        <v>0</v>
      </c>
      <c r="D65" s="77" t="str">
        <f t="shared" si="22"/>
        <v/>
      </c>
      <c r="E65" s="86"/>
      <c r="F65" s="85"/>
      <c r="G65" s="77"/>
      <c r="H65" s="77"/>
      <c r="I65" s="77"/>
      <c r="J65" s="77"/>
      <c r="K65" s="77"/>
      <c r="L65" s="92"/>
      <c r="M65" s="93"/>
    </row>
    <row r="66" spans="2:13" ht="20.100000000000001" customHeight="1" x14ac:dyDescent="0.25">
      <c r="B66" s="77">
        <f>IF(BaseFinanceira[[#This Row],[Data Regime Competência]]="",0,MONTH(BaseFinanceira[[#This Row],[Data Regime Competência]]))</f>
        <v>0</v>
      </c>
      <c r="C66" s="77">
        <f>IF(BaseFinanceira[[#This Row],[Data Regime de Caixa]]="",0,MONTH(BaseFinanceira[[#This Row],[Data Regime de Caixa]]))</f>
        <v>0</v>
      </c>
      <c r="D66" s="77" t="str">
        <f t="shared" si="22"/>
        <v/>
      </c>
      <c r="E66" s="86"/>
      <c r="F66" s="85"/>
      <c r="G66" s="77"/>
      <c r="H66" s="77"/>
      <c r="I66" s="77"/>
      <c r="J66" s="77"/>
      <c r="K66" s="77"/>
      <c r="L66" s="92"/>
      <c r="M66" s="93"/>
    </row>
    <row r="67" spans="2:13" ht="20.100000000000001" customHeight="1" x14ac:dyDescent="0.25">
      <c r="B67" s="77">
        <f>IF(BaseFinanceira[[#This Row],[Data Regime Competência]]="",0,MONTH(BaseFinanceira[[#This Row],[Data Regime Competência]]))</f>
        <v>0</v>
      </c>
      <c r="C67" s="77">
        <f>IF(BaseFinanceira[[#This Row],[Data Regime de Caixa]]="",0,MONTH(BaseFinanceira[[#This Row],[Data Regime de Caixa]]))</f>
        <v>0</v>
      </c>
      <c r="D67" s="77" t="str">
        <f t="shared" si="22"/>
        <v/>
      </c>
      <c r="E67" s="86"/>
      <c r="F67" s="85"/>
      <c r="G67" s="77"/>
      <c r="H67" s="77"/>
      <c r="I67" s="77"/>
      <c r="J67" s="77"/>
      <c r="K67" s="77"/>
      <c r="L67" s="92"/>
      <c r="M67" s="93"/>
    </row>
    <row r="68" spans="2:13" ht="20.100000000000001" customHeight="1" x14ac:dyDescent="0.25">
      <c r="B68" s="77">
        <f>IF(BaseFinanceira[[#This Row],[Data Regime Competência]]="",0,MONTH(BaseFinanceira[[#This Row],[Data Regime Competência]]))</f>
        <v>0</v>
      </c>
      <c r="C68" s="77">
        <f>IF(BaseFinanceira[[#This Row],[Data Regime de Caixa]]="",0,MONTH(BaseFinanceira[[#This Row],[Data Regime de Caixa]]))</f>
        <v>0</v>
      </c>
      <c r="D68" s="77" t="str">
        <f t="shared" si="22"/>
        <v/>
      </c>
      <c r="E68" s="86"/>
      <c r="F68" s="85"/>
      <c r="G68" s="77"/>
      <c r="H68" s="77"/>
      <c r="I68" s="77"/>
      <c r="J68" s="77"/>
      <c r="K68" s="77"/>
      <c r="L68" s="92"/>
      <c r="M68" s="93"/>
    </row>
    <row r="69" spans="2:13" ht="20.100000000000001" customHeight="1" x14ac:dyDescent="0.25">
      <c r="B69" s="77">
        <f>IF(BaseFinanceira[[#This Row],[Data Regime Competência]]="",0,MONTH(BaseFinanceira[[#This Row],[Data Regime Competência]]))</f>
        <v>0</v>
      </c>
      <c r="C69" s="77">
        <f>IF(BaseFinanceira[[#This Row],[Data Regime de Caixa]]="",0,MONTH(BaseFinanceira[[#This Row],[Data Regime de Caixa]]))</f>
        <v>0</v>
      </c>
      <c r="D69" s="77" t="str">
        <f t="shared" si="22"/>
        <v/>
      </c>
      <c r="E69" s="86"/>
      <c r="F69" s="85"/>
      <c r="G69" s="77"/>
      <c r="H69" s="77"/>
      <c r="I69" s="77"/>
      <c r="J69" s="77"/>
      <c r="K69" s="77"/>
      <c r="L69" s="92"/>
      <c r="M69" s="93"/>
    </row>
    <row r="70" spans="2:13" ht="20.100000000000001" customHeight="1" x14ac:dyDescent="0.25">
      <c r="B70" s="77">
        <f>IF(BaseFinanceira[[#This Row],[Data Regime Competência]]="",0,MONTH(BaseFinanceira[[#This Row],[Data Regime Competência]]))</f>
        <v>0</v>
      </c>
      <c r="C70" s="77">
        <f>IF(BaseFinanceira[[#This Row],[Data Regime de Caixa]]="",0,MONTH(BaseFinanceira[[#This Row],[Data Regime de Caixa]]))</f>
        <v>0</v>
      </c>
      <c r="D70" s="77" t="str">
        <f t="shared" si="22"/>
        <v/>
      </c>
      <c r="E70" s="86"/>
      <c r="F70" s="85"/>
      <c r="G70" s="77"/>
      <c r="H70" s="77"/>
      <c r="I70" s="77"/>
      <c r="J70" s="77"/>
      <c r="K70" s="77"/>
      <c r="L70" s="92"/>
      <c r="M70" s="93"/>
    </row>
    <row r="71" spans="2:13" ht="20.100000000000001" customHeight="1" x14ac:dyDescent="0.25">
      <c r="B71" s="77">
        <f>IF(BaseFinanceira[[#This Row],[Data Regime Competência]]="",0,MONTH(BaseFinanceira[[#This Row],[Data Regime Competência]]))</f>
        <v>0</v>
      </c>
      <c r="C71" s="77">
        <f>IF(BaseFinanceira[[#This Row],[Data Regime de Caixa]]="",0,MONTH(BaseFinanceira[[#This Row],[Data Regime de Caixa]]))</f>
        <v>0</v>
      </c>
      <c r="D71" s="77" t="str">
        <f t="shared" ref="D71:D102" si="23">IF(F71="","",H71&amp;I71&amp;J71)</f>
        <v/>
      </c>
      <c r="E71" s="86"/>
      <c r="F71" s="85"/>
      <c r="G71" s="77"/>
      <c r="H71" s="77"/>
      <c r="I71" s="77"/>
      <c r="J71" s="77"/>
      <c r="K71" s="77"/>
      <c r="L71" s="92"/>
      <c r="M71" s="93"/>
    </row>
    <row r="72" spans="2:13" ht="20.100000000000001" customHeight="1" x14ac:dyDescent="0.25">
      <c r="B72" s="77">
        <f>IF(BaseFinanceira[[#This Row],[Data Regime Competência]]="",0,MONTH(BaseFinanceira[[#This Row],[Data Regime Competência]]))</f>
        <v>0</v>
      </c>
      <c r="C72" s="77">
        <f>IF(BaseFinanceira[[#This Row],[Data Regime de Caixa]]="",0,MONTH(BaseFinanceira[[#This Row],[Data Regime de Caixa]]))</f>
        <v>0</v>
      </c>
      <c r="D72" s="77" t="str">
        <f t="shared" si="23"/>
        <v/>
      </c>
      <c r="E72" s="86"/>
      <c r="F72" s="85"/>
      <c r="G72" s="77"/>
      <c r="H72" s="77"/>
      <c r="I72" s="77"/>
      <c r="J72" s="77"/>
      <c r="K72" s="77"/>
      <c r="L72" s="92"/>
      <c r="M72" s="93"/>
    </row>
    <row r="73" spans="2:13" ht="20.100000000000001" customHeight="1" x14ac:dyDescent="0.25">
      <c r="B73" s="77">
        <f>IF(BaseFinanceira[[#This Row],[Data Regime Competência]]="",0,MONTH(BaseFinanceira[[#This Row],[Data Regime Competência]]))</f>
        <v>0</v>
      </c>
      <c r="C73" s="77">
        <f>IF(BaseFinanceira[[#This Row],[Data Regime de Caixa]]="",0,MONTH(BaseFinanceira[[#This Row],[Data Regime de Caixa]]))</f>
        <v>0</v>
      </c>
      <c r="D73" s="77" t="str">
        <f t="shared" si="23"/>
        <v/>
      </c>
      <c r="E73" s="86"/>
      <c r="F73" s="85"/>
      <c r="G73" s="77"/>
      <c r="H73" s="77"/>
      <c r="I73" s="77"/>
      <c r="J73" s="77"/>
      <c r="K73" s="77"/>
      <c r="L73" s="92"/>
      <c r="M73" s="93"/>
    </row>
    <row r="74" spans="2:13" ht="20.100000000000001" customHeight="1" x14ac:dyDescent="0.25">
      <c r="B74" s="77">
        <f>IF(BaseFinanceira[[#This Row],[Data Regime Competência]]="",0,MONTH(BaseFinanceira[[#This Row],[Data Regime Competência]]))</f>
        <v>0</v>
      </c>
      <c r="C74" s="77">
        <f>IF(BaseFinanceira[[#This Row],[Data Regime de Caixa]]="",0,MONTH(BaseFinanceira[[#This Row],[Data Regime de Caixa]]))</f>
        <v>0</v>
      </c>
      <c r="D74" s="77" t="str">
        <f t="shared" si="23"/>
        <v/>
      </c>
      <c r="E74" s="86"/>
      <c r="F74" s="85"/>
      <c r="G74" s="77"/>
      <c r="H74" s="77"/>
      <c r="I74" s="77"/>
      <c r="J74" s="77"/>
      <c r="K74" s="77"/>
      <c r="L74" s="92"/>
      <c r="M74" s="93"/>
    </row>
    <row r="75" spans="2:13" ht="20.100000000000001" customHeight="1" x14ac:dyDescent="0.25">
      <c r="B75" s="77">
        <f>IF(BaseFinanceira[[#This Row],[Data Regime Competência]]="",0,MONTH(BaseFinanceira[[#This Row],[Data Regime Competência]]))</f>
        <v>0</v>
      </c>
      <c r="C75" s="77">
        <f>IF(BaseFinanceira[[#This Row],[Data Regime de Caixa]]="",0,MONTH(BaseFinanceira[[#This Row],[Data Regime de Caixa]]))</f>
        <v>0</v>
      </c>
      <c r="D75" s="77" t="str">
        <f t="shared" si="23"/>
        <v/>
      </c>
      <c r="E75" s="86"/>
      <c r="F75" s="85"/>
      <c r="G75" s="77"/>
      <c r="H75" s="77"/>
      <c r="I75" s="77"/>
      <c r="J75" s="77"/>
      <c r="K75" s="77"/>
      <c r="L75" s="92"/>
      <c r="M75" s="93"/>
    </row>
    <row r="76" spans="2:13" ht="20.100000000000001" customHeight="1" x14ac:dyDescent="0.25">
      <c r="B76" s="77">
        <f>IF(BaseFinanceira[[#This Row],[Data Regime Competência]]="",0,MONTH(BaseFinanceira[[#This Row],[Data Regime Competência]]))</f>
        <v>0</v>
      </c>
      <c r="C76" s="77">
        <f>IF(BaseFinanceira[[#This Row],[Data Regime de Caixa]]="",0,MONTH(BaseFinanceira[[#This Row],[Data Regime de Caixa]]))</f>
        <v>0</v>
      </c>
      <c r="D76" s="77" t="str">
        <f t="shared" si="23"/>
        <v/>
      </c>
      <c r="E76" s="86"/>
      <c r="F76" s="85"/>
      <c r="G76" s="77"/>
      <c r="H76" s="77"/>
      <c r="I76" s="77"/>
      <c r="J76" s="77"/>
      <c r="K76" s="77"/>
      <c r="L76" s="92"/>
      <c r="M76" s="93"/>
    </row>
    <row r="77" spans="2:13" ht="20.100000000000001" customHeight="1" x14ac:dyDescent="0.25">
      <c r="B77" s="77">
        <f>IF(BaseFinanceira[[#This Row],[Data Regime Competência]]="",0,MONTH(BaseFinanceira[[#This Row],[Data Regime Competência]]))</f>
        <v>0</v>
      </c>
      <c r="C77" s="77">
        <f>IF(BaseFinanceira[[#This Row],[Data Regime de Caixa]]="",0,MONTH(BaseFinanceira[[#This Row],[Data Regime de Caixa]]))</f>
        <v>0</v>
      </c>
      <c r="D77" s="77" t="str">
        <f t="shared" si="23"/>
        <v/>
      </c>
      <c r="E77" s="86"/>
      <c r="F77" s="85"/>
      <c r="G77" s="77"/>
      <c r="H77" s="77"/>
      <c r="I77" s="77"/>
      <c r="J77" s="77"/>
      <c r="K77" s="77"/>
      <c r="L77" s="92"/>
      <c r="M77" s="93"/>
    </row>
    <row r="78" spans="2:13" ht="20.100000000000001" customHeight="1" x14ac:dyDescent="0.25">
      <c r="B78" s="77">
        <f>IF(BaseFinanceira[[#This Row],[Data Regime Competência]]="",0,MONTH(BaseFinanceira[[#This Row],[Data Regime Competência]]))</f>
        <v>0</v>
      </c>
      <c r="C78" s="77">
        <f>IF(BaseFinanceira[[#This Row],[Data Regime de Caixa]]="",0,MONTH(BaseFinanceira[[#This Row],[Data Regime de Caixa]]))</f>
        <v>0</v>
      </c>
      <c r="D78" s="77" t="str">
        <f t="shared" si="23"/>
        <v/>
      </c>
      <c r="E78" s="86"/>
      <c r="F78" s="85"/>
      <c r="G78" s="77"/>
      <c r="H78" s="77"/>
      <c r="I78" s="77"/>
      <c r="J78" s="77"/>
      <c r="K78" s="77"/>
      <c r="L78" s="92"/>
      <c r="M78" s="93"/>
    </row>
    <row r="79" spans="2:13" ht="20.100000000000001" customHeight="1" x14ac:dyDescent="0.25">
      <c r="B79" s="77">
        <f>IF(BaseFinanceira[[#This Row],[Data Regime Competência]]="",0,MONTH(BaseFinanceira[[#This Row],[Data Regime Competência]]))</f>
        <v>0</v>
      </c>
      <c r="C79" s="77">
        <f>IF(BaseFinanceira[[#This Row],[Data Regime de Caixa]]="",0,MONTH(BaseFinanceira[[#This Row],[Data Regime de Caixa]]))</f>
        <v>0</v>
      </c>
      <c r="D79" s="77" t="str">
        <f t="shared" si="23"/>
        <v/>
      </c>
      <c r="E79" s="86"/>
      <c r="F79" s="85"/>
      <c r="G79" s="77"/>
      <c r="H79" s="77"/>
      <c r="I79" s="77"/>
      <c r="J79" s="77"/>
      <c r="K79" s="77"/>
      <c r="L79" s="92"/>
      <c r="M79" s="93"/>
    </row>
    <row r="80" spans="2:13" ht="20.100000000000001" customHeight="1" x14ac:dyDescent="0.25">
      <c r="B80" s="77">
        <f>IF(BaseFinanceira[[#This Row],[Data Regime Competência]]="",0,MONTH(BaseFinanceira[[#This Row],[Data Regime Competência]]))</f>
        <v>0</v>
      </c>
      <c r="C80" s="77">
        <f>IF(BaseFinanceira[[#This Row],[Data Regime de Caixa]]="",0,MONTH(BaseFinanceira[[#This Row],[Data Regime de Caixa]]))</f>
        <v>0</v>
      </c>
      <c r="D80" s="77" t="str">
        <f t="shared" si="23"/>
        <v/>
      </c>
      <c r="E80" s="86"/>
      <c r="F80" s="85"/>
      <c r="G80" s="77"/>
      <c r="H80" s="77"/>
      <c r="I80" s="77"/>
      <c r="J80" s="77"/>
      <c r="K80" s="77"/>
      <c r="L80" s="92"/>
      <c r="M80" s="93"/>
    </row>
    <row r="81" spans="2:13" ht="20.100000000000001" customHeight="1" x14ac:dyDescent="0.25">
      <c r="B81" s="77">
        <f>IF(BaseFinanceira[[#This Row],[Data Regime Competência]]="",0,MONTH(BaseFinanceira[[#This Row],[Data Regime Competência]]))</f>
        <v>0</v>
      </c>
      <c r="C81" s="77">
        <f>IF(BaseFinanceira[[#This Row],[Data Regime de Caixa]]="",0,MONTH(BaseFinanceira[[#This Row],[Data Regime de Caixa]]))</f>
        <v>0</v>
      </c>
      <c r="D81" s="77" t="str">
        <f t="shared" si="23"/>
        <v/>
      </c>
      <c r="E81" s="86"/>
      <c r="F81" s="85"/>
      <c r="G81" s="77"/>
      <c r="H81" s="77"/>
      <c r="I81" s="77"/>
      <c r="J81" s="77"/>
      <c r="K81" s="77"/>
      <c r="L81" s="92"/>
      <c r="M81" s="93"/>
    </row>
    <row r="82" spans="2:13" ht="20.100000000000001" customHeight="1" x14ac:dyDescent="0.25">
      <c r="B82" s="77">
        <f>IF(BaseFinanceira[[#This Row],[Data Regime Competência]]="",0,MONTH(BaseFinanceira[[#This Row],[Data Regime Competência]]))</f>
        <v>0</v>
      </c>
      <c r="C82" s="77">
        <f>IF(BaseFinanceira[[#This Row],[Data Regime de Caixa]]="",0,MONTH(BaseFinanceira[[#This Row],[Data Regime de Caixa]]))</f>
        <v>0</v>
      </c>
      <c r="D82" s="77" t="str">
        <f t="shared" si="23"/>
        <v/>
      </c>
      <c r="E82" s="86"/>
      <c r="F82" s="85"/>
      <c r="G82" s="77"/>
      <c r="H82" s="77"/>
      <c r="I82" s="77"/>
      <c r="J82" s="77"/>
      <c r="K82" s="77"/>
      <c r="L82" s="92"/>
      <c r="M82" s="93"/>
    </row>
    <row r="83" spans="2:13" ht="20.100000000000001" customHeight="1" x14ac:dyDescent="0.25">
      <c r="B83" s="77">
        <f>IF(BaseFinanceira[[#This Row],[Data Regime Competência]]="",0,MONTH(BaseFinanceira[[#This Row],[Data Regime Competência]]))</f>
        <v>0</v>
      </c>
      <c r="C83" s="77">
        <f>IF(BaseFinanceira[[#This Row],[Data Regime de Caixa]]="",0,MONTH(BaseFinanceira[[#This Row],[Data Regime de Caixa]]))</f>
        <v>0</v>
      </c>
      <c r="D83" s="77" t="str">
        <f t="shared" si="23"/>
        <v/>
      </c>
      <c r="E83" s="86"/>
      <c r="F83" s="85"/>
      <c r="G83" s="77"/>
      <c r="H83" s="77"/>
      <c r="I83" s="77"/>
      <c r="J83" s="77"/>
      <c r="K83" s="77"/>
      <c r="L83" s="92"/>
      <c r="M83" s="93"/>
    </row>
    <row r="84" spans="2:13" ht="20.100000000000001" customHeight="1" x14ac:dyDescent="0.25">
      <c r="B84" s="77">
        <f>IF(BaseFinanceira[[#This Row],[Data Regime Competência]]="",0,MONTH(BaseFinanceira[[#This Row],[Data Regime Competência]]))</f>
        <v>0</v>
      </c>
      <c r="C84" s="77">
        <f>IF(BaseFinanceira[[#This Row],[Data Regime de Caixa]]="",0,MONTH(BaseFinanceira[[#This Row],[Data Regime de Caixa]]))</f>
        <v>0</v>
      </c>
      <c r="D84" s="77" t="str">
        <f t="shared" si="23"/>
        <v/>
      </c>
      <c r="E84" s="86"/>
      <c r="F84" s="85"/>
      <c r="G84" s="77"/>
      <c r="H84" s="77"/>
      <c r="I84" s="77"/>
      <c r="J84" s="77"/>
      <c r="K84" s="77"/>
      <c r="L84" s="92"/>
      <c r="M84" s="93"/>
    </row>
    <row r="85" spans="2:13" ht="20.100000000000001" customHeight="1" x14ac:dyDescent="0.25">
      <c r="B85" s="77">
        <f>IF(BaseFinanceira[[#This Row],[Data Regime Competência]]="",0,MONTH(BaseFinanceira[[#This Row],[Data Regime Competência]]))</f>
        <v>0</v>
      </c>
      <c r="C85" s="77">
        <f>IF(BaseFinanceira[[#This Row],[Data Regime de Caixa]]="",0,MONTH(BaseFinanceira[[#This Row],[Data Regime de Caixa]]))</f>
        <v>0</v>
      </c>
      <c r="D85" s="77" t="str">
        <f t="shared" si="23"/>
        <v/>
      </c>
      <c r="E85" s="86"/>
      <c r="F85" s="85"/>
      <c r="G85" s="77"/>
      <c r="H85" s="77"/>
      <c r="I85" s="77"/>
      <c r="J85" s="77"/>
      <c r="K85" s="77"/>
      <c r="L85" s="92"/>
      <c r="M85" s="93"/>
    </row>
    <row r="86" spans="2:13" ht="20.100000000000001" customHeight="1" x14ac:dyDescent="0.25">
      <c r="B86" s="77">
        <f>IF(BaseFinanceira[[#This Row],[Data Regime Competência]]="",0,MONTH(BaseFinanceira[[#This Row],[Data Regime Competência]]))</f>
        <v>0</v>
      </c>
      <c r="C86" s="77">
        <f>IF(BaseFinanceira[[#This Row],[Data Regime de Caixa]]="",0,MONTH(BaseFinanceira[[#This Row],[Data Regime de Caixa]]))</f>
        <v>0</v>
      </c>
      <c r="D86" s="77" t="str">
        <f t="shared" si="23"/>
        <v/>
      </c>
      <c r="E86" s="86"/>
      <c r="F86" s="85"/>
      <c r="G86" s="77"/>
      <c r="H86" s="77"/>
      <c r="I86" s="77"/>
      <c r="J86" s="77"/>
      <c r="K86" s="77"/>
      <c r="L86" s="92"/>
      <c r="M86" s="93"/>
    </row>
    <row r="87" spans="2:13" ht="20.100000000000001" customHeight="1" x14ac:dyDescent="0.25">
      <c r="B87" s="77">
        <f>IF(BaseFinanceira[[#This Row],[Data Regime Competência]]="",0,MONTH(BaseFinanceira[[#This Row],[Data Regime Competência]]))</f>
        <v>0</v>
      </c>
      <c r="C87" s="77">
        <f>IF(BaseFinanceira[[#This Row],[Data Regime de Caixa]]="",0,MONTH(BaseFinanceira[[#This Row],[Data Regime de Caixa]]))</f>
        <v>0</v>
      </c>
      <c r="D87" s="77" t="str">
        <f t="shared" si="23"/>
        <v/>
      </c>
      <c r="E87" s="86"/>
      <c r="F87" s="85"/>
      <c r="G87" s="77"/>
      <c r="H87" s="77"/>
      <c r="I87" s="77"/>
      <c r="J87" s="77"/>
      <c r="K87" s="77"/>
      <c r="L87" s="92"/>
      <c r="M87" s="93"/>
    </row>
    <row r="88" spans="2:13" ht="20.100000000000001" customHeight="1" x14ac:dyDescent="0.25">
      <c r="B88" s="77">
        <f>IF(BaseFinanceira[[#This Row],[Data Regime Competência]]="",0,MONTH(BaseFinanceira[[#This Row],[Data Regime Competência]]))</f>
        <v>0</v>
      </c>
      <c r="C88" s="77">
        <f>IF(BaseFinanceira[[#This Row],[Data Regime de Caixa]]="",0,MONTH(BaseFinanceira[[#This Row],[Data Regime de Caixa]]))</f>
        <v>0</v>
      </c>
      <c r="D88" s="77" t="str">
        <f t="shared" si="23"/>
        <v/>
      </c>
      <c r="E88" s="86"/>
      <c r="F88" s="85"/>
      <c r="G88" s="77"/>
      <c r="H88" s="77"/>
      <c r="I88" s="77"/>
      <c r="J88" s="77"/>
      <c r="K88" s="77"/>
      <c r="L88" s="92"/>
      <c r="M88" s="93"/>
    </row>
    <row r="89" spans="2:13" ht="20.100000000000001" customHeight="1" x14ac:dyDescent="0.25">
      <c r="B89" s="77">
        <f>IF(BaseFinanceira[[#This Row],[Data Regime Competência]]="",0,MONTH(BaseFinanceira[[#This Row],[Data Regime Competência]]))</f>
        <v>0</v>
      </c>
      <c r="C89" s="77">
        <f>IF(BaseFinanceira[[#This Row],[Data Regime de Caixa]]="",0,MONTH(BaseFinanceira[[#This Row],[Data Regime de Caixa]]))</f>
        <v>0</v>
      </c>
      <c r="D89" s="77" t="str">
        <f t="shared" si="23"/>
        <v/>
      </c>
      <c r="E89" s="86"/>
      <c r="F89" s="85"/>
      <c r="G89" s="77"/>
      <c r="H89" s="77"/>
      <c r="I89" s="77"/>
      <c r="J89" s="77"/>
      <c r="K89" s="77"/>
      <c r="L89" s="92"/>
      <c r="M89" s="93"/>
    </row>
    <row r="90" spans="2:13" ht="20.100000000000001" customHeight="1" x14ac:dyDescent="0.25">
      <c r="B90" s="77">
        <f>IF(BaseFinanceira[[#This Row],[Data Regime Competência]]="",0,MONTH(BaseFinanceira[[#This Row],[Data Regime Competência]]))</f>
        <v>0</v>
      </c>
      <c r="C90" s="77">
        <f>IF(BaseFinanceira[[#This Row],[Data Regime de Caixa]]="",0,MONTH(BaseFinanceira[[#This Row],[Data Regime de Caixa]]))</f>
        <v>0</v>
      </c>
      <c r="D90" s="77" t="str">
        <f t="shared" si="23"/>
        <v/>
      </c>
      <c r="E90" s="86"/>
      <c r="F90" s="85"/>
      <c r="G90" s="77"/>
      <c r="H90" s="77"/>
      <c r="I90" s="77"/>
      <c r="J90" s="77"/>
      <c r="K90" s="77"/>
      <c r="L90" s="92"/>
      <c r="M90" s="93"/>
    </row>
    <row r="91" spans="2:13" ht="20.100000000000001" customHeight="1" x14ac:dyDescent="0.25">
      <c r="B91" s="77">
        <f>IF(BaseFinanceira[[#This Row],[Data Regime Competência]]="",0,MONTH(BaseFinanceira[[#This Row],[Data Regime Competência]]))</f>
        <v>0</v>
      </c>
      <c r="C91" s="77">
        <f>IF(BaseFinanceira[[#This Row],[Data Regime de Caixa]]="",0,MONTH(BaseFinanceira[[#This Row],[Data Regime de Caixa]]))</f>
        <v>0</v>
      </c>
      <c r="D91" s="77" t="str">
        <f t="shared" si="23"/>
        <v/>
      </c>
      <c r="E91" s="86"/>
      <c r="F91" s="85"/>
      <c r="G91" s="77"/>
      <c r="H91" s="77"/>
      <c r="I91" s="77"/>
      <c r="J91" s="77"/>
      <c r="K91" s="77"/>
      <c r="L91" s="92"/>
      <c r="M91" s="93"/>
    </row>
    <row r="92" spans="2:13" ht="20.100000000000001" customHeight="1" x14ac:dyDescent="0.25">
      <c r="B92" s="77">
        <f>IF(BaseFinanceira[[#This Row],[Data Regime Competência]]="",0,MONTH(BaseFinanceira[[#This Row],[Data Regime Competência]]))</f>
        <v>0</v>
      </c>
      <c r="C92" s="77">
        <f>IF(BaseFinanceira[[#This Row],[Data Regime de Caixa]]="",0,MONTH(BaseFinanceira[[#This Row],[Data Regime de Caixa]]))</f>
        <v>0</v>
      </c>
      <c r="D92" s="77" t="str">
        <f t="shared" si="23"/>
        <v/>
      </c>
      <c r="E92" s="86"/>
      <c r="F92" s="85"/>
      <c r="G92" s="77"/>
      <c r="H92" s="77"/>
      <c r="I92" s="77"/>
      <c r="J92" s="77"/>
      <c r="K92" s="77"/>
      <c r="L92" s="92"/>
      <c r="M92" s="93"/>
    </row>
    <row r="93" spans="2:13" ht="20.100000000000001" customHeight="1" x14ac:dyDescent="0.25">
      <c r="B93" s="77">
        <f>IF(BaseFinanceira[[#This Row],[Data Regime Competência]]="",0,MONTH(BaseFinanceira[[#This Row],[Data Regime Competência]]))</f>
        <v>0</v>
      </c>
      <c r="C93" s="77">
        <f>IF(BaseFinanceira[[#This Row],[Data Regime de Caixa]]="",0,MONTH(BaseFinanceira[[#This Row],[Data Regime de Caixa]]))</f>
        <v>0</v>
      </c>
      <c r="D93" s="77" t="str">
        <f t="shared" si="23"/>
        <v/>
      </c>
      <c r="E93" s="86"/>
      <c r="F93" s="85"/>
      <c r="G93" s="77"/>
      <c r="H93" s="77"/>
      <c r="I93" s="77"/>
      <c r="J93" s="77"/>
      <c r="K93" s="77"/>
      <c r="L93" s="92"/>
      <c r="M93" s="93"/>
    </row>
    <row r="94" spans="2:13" ht="20.100000000000001" customHeight="1" x14ac:dyDescent="0.25">
      <c r="B94" s="77">
        <f>IF(BaseFinanceira[[#This Row],[Data Regime Competência]]="",0,MONTH(BaseFinanceira[[#This Row],[Data Regime Competência]]))</f>
        <v>0</v>
      </c>
      <c r="C94" s="77">
        <f>IF(BaseFinanceira[[#This Row],[Data Regime de Caixa]]="",0,MONTH(BaseFinanceira[[#This Row],[Data Regime de Caixa]]))</f>
        <v>0</v>
      </c>
      <c r="D94" s="77" t="str">
        <f t="shared" si="23"/>
        <v/>
      </c>
      <c r="E94" s="86"/>
      <c r="F94" s="85"/>
      <c r="G94" s="77"/>
      <c r="H94" s="77"/>
      <c r="I94" s="77"/>
      <c r="J94" s="77"/>
      <c r="K94" s="77"/>
      <c r="L94" s="92"/>
      <c r="M94" s="93"/>
    </row>
    <row r="95" spans="2:13" ht="20.100000000000001" customHeight="1" x14ac:dyDescent="0.25">
      <c r="B95" s="77">
        <f>IF(BaseFinanceira[[#This Row],[Data Regime Competência]]="",0,MONTH(BaseFinanceira[[#This Row],[Data Regime Competência]]))</f>
        <v>0</v>
      </c>
      <c r="C95" s="77">
        <f>IF(BaseFinanceira[[#This Row],[Data Regime de Caixa]]="",0,MONTH(BaseFinanceira[[#This Row],[Data Regime de Caixa]]))</f>
        <v>0</v>
      </c>
      <c r="D95" s="77" t="str">
        <f t="shared" si="23"/>
        <v/>
      </c>
      <c r="E95" s="86"/>
      <c r="F95" s="85"/>
      <c r="G95" s="77"/>
      <c r="H95" s="77"/>
      <c r="I95" s="77"/>
      <c r="J95" s="77"/>
      <c r="K95" s="77"/>
      <c r="L95" s="92"/>
      <c r="M95" s="93"/>
    </row>
    <row r="96" spans="2:13" ht="20.100000000000001" customHeight="1" x14ac:dyDescent="0.25">
      <c r="B96" s="77">
        <f>IF(BaseFinanceira[[#This Row],[Data Regime Competência]]="",0,MONTH(BaseFinanceira[[#This Row],[Data Regime Competência]]))</f>
        <v>0</v>
      </c>
      <c r="C96" s="77">
        <f>IF(BaseFinanceira[[#This Row],[Data Regime de Caixa]]="",0,MONTH(BaseFinanceira[[#This Row],[Data Regime de Caixa]]))</f>
        <v>0</v>
      </c>
      <c r="D96" s="77" t="str">
        <f t="shared" si="23"/>
        <v/>
      </c>
      <c r="E96" s="86"/>
      <c r="F96" s="85"/>
      <c r="G96" s="77"/>
      <c r="H96" s="77"/>
      <c r="I96" s="77"/>
      <c r="J96" s="77"/>
      <c r="K96" s="77"/>
      <c r="L96" s="92"/>
      <c r="M96" s="93"/>
    </row>
    <row r="97" spans="2:13" ht="20.100000000000001" customHeight="1" x14ac:dyDescent="0.25">
      <c r="B97" s="77">
        <f>IF(BaseFinanceira[[#This Row],[Data Regime Competência]]="",0,MONTH(BaseFinanceira[[#This Row],[Data Regime Competência]]))</f>
        <v>0</v>
      </c>
      <c r="C97" s="77">
        <f>IF(BaseFinanceira[[#This Row],[Data Regime de Caixa]]="",0,MONTH(BaseFinanceira[[#This Row],[Data Regime de Caixa]]))</f>
        <v>0</v>
      </c>
      <c r="D97" s="77" t="str">
        <f t="shared" si="23"/>
        <v/>
      </c>
      <c r="E97" s="86"/>
      <c r="F97" s="85"/>
      <c r="G97" s="77"/>
      <c r="H97" s="77"/>
      <c r="I97" s="77"/>
      <c r="J97" s="77"/>
      <c r="K97" s="77"/>
      <c r="L97" s="92"/>
      <c r="M97" s="93"/>
    </row>
    <row r="98" spans="2:13" ht="20.100000000000001" customHeight="1" x14ac:dyDescent="0.25">
      <c r="B98" s="77">
        <f>IF(BaseFinanceira[[#This Row],[Data Regime Competência]]="",0,MONTH(BaseFinanceira[[#This Row],[Data Regime Competência]]))</f>
        <v>0</v>
      </c>
      <c r="C98" s="77">
        <f>IF(BaseFinanceira[[#This Row],[Data Regime de Caixa]]="",0,MONTH(BaseFinanceira[[#This Row],[Data Regime de Caixa]]))</f>
        <v>0</v>
      </c>
      <c r="D98" s="77" t="str">
        <f t="shared" si="23"/>
        <v/>
      </c>
      <c r="E98" s="86"/>
      <c r="F98" s="85"/>
      <c r="G98" s="77"/>
      <c r="H98" s="77"/>
      <c r="I98" s="77"/>
      <c r="J98" s="77"/>
      <c r="K98" s="77"/>
      <c r="L98" s="92"/>
      <c r="M98" s="93"/>
    </row>
    <row r="99" spans="2:13" ht="20.100000000000001" customHeight="1" x14ac:dyDescent="0.25">
      <c r="B99" s="77">
        <f>IF(BaseFinanceira[[#This Row],[Data Regime Competência]]="",0,MONTH(BaseFinanceira[[#This Row],[Data Regime Competência]]))</f>
        <v>0</v>
      </c>
      <c r="C99" s="77">
        <f>IF(BaseFinanceira[[#This Row],[Data Regime de Caixa]]="",0,MONTH(BaseFinanceira[[#This Row],[Data Regime de Caixa]]))</f>
        <v>0</v>
      </c>
      <c r="D99" s="77" t="str">
        <f t="shared" si="23"/>
        <v/>
      </c>
      <c r="E99" s="86"/>
      <c r="F99" s="85"/>
      <c r="G99" s="77"/>
      <c r="H99" s="77"/>
      <c r="I99" s="77"/>
      <c r="J99" s="77"/>
      <c r="K99" s="77"/>
      <c r="L99" s="92"/>
      <c r="M99" s="93"/>
    </row>
    <row r="100" spans="2:13" ht="20.100000000000001" customHeight="1" x14ac:dyDescent="0.25">
      <c r="B100" s="77">
        <f>IF(BaseFinanceira[[#This Row],[Data Regime Competência]]="",0,MONTH(BaseFinanceira[[#This Row],[Data Regime Competência]]))</f>
        <v>0</v>
      </c>
      <c r="C100" s="77">
        <f>IF(BaseFinanceira[[#This Row],[Data Regime de Caixa]]="",0,MONTH(BaseFinanceira[[#This Row],[Data Regime de Caixa]]))</f>
        <v>0</v>
      </c>
      <c r="D100" s="77" t="str">
        <f t="shared" si="23"/>
        <v/>
      </c>
      <c r="E100" s="86"/>
      <c r="F100" s="85"/>
      <c r="G100" s="77"/>
      <c r="H100" s="77"/>
      <c r="I100" s="77"/>
      <c r="J100" s="77"/>
      <c r="K100" s="77"/>
      <c r="L100" s="92"/>
      <c r="M100" s="93"/>
    </row>
    <row r="101" spans="2:13" ht="20.100000000000001" customHeight="1" x14ac:dyDescent="0.25">
      <c r="B101" s="77">
        <f>IF(BaseFinanceira[[#This Row],[Data Regime Competência]]="",0,MONTH(BaseFinanceira[[#This Row],[Data Regime Competência]]))</f>
        <v>0</v>
      </c>
      <c r="C101" s="77">
        <f>IF(BaseFinanceira[[#This Row],[Data Regime de Caixa]]="",0,MONTH(BaseFinanceira[[#This Row],[Data Regime de Caixa]]))</f>
        <v>0</v>
      </c>
      <c r="D101" s="77" t="str">
        <f t="shared" si="23"/>
        <v/>
      </c>
      <c r="E101" s="86"/>
      <c r="F101" s="85"/>
      <c r="G101" s="77"/>
      <c r="H101" s="77"/>
      <c r="I101" s="77"/>
      <c r="J101" s="77"/>
      <c r="K101" s="77"/>
      <c r="L101" s="92"/>
      <c r="M101" s="93"/>
    </row>
    <row r="102" spans="2:13" ht="20.100000000000001" customHeight="1" x14ac:dyDescent="0.25">
      <c r="B102" s="77">
        <f>IF(BaseFinanceira[[#This Row],[Data Regime Competência]]="",0,MONTH(BaseFinanceira[[#This Row],[Data Regime Competência]]))</f>
        <v>0</v>
      </c>
      <c r="C102" s="77">
        <f>IF(BaseFinanceira[[#This Row],[Data Regime de Caixa]]="",0,MONTH(BaseFinanceira[[#This Row],[Data Regime de Caixa]]))</f>
        <v>0</v>
      </c>
      <c r="D102" s="77" t="str">
        <f t="shared" si="23"/>
        <v/>
      </c>
      <c r="E102" s="86"/>
      <c r="F102" s="85"/>
      <c r="G102" s="77"/>
      <c r="H102" s="77"/>
      <c r="I102" s="77"/>
      <c r="J102" s="77"/>
      <c r="K102" s="77"/>
      <c r="L102" s="92"/>
      <c r="M102" s="93"/>
    </row>
    <row r="103" spans="2:13" ht="20.100000000000001" customHeight="1" x14ac:dyDescent="0.25">
      <c r="B103" s="77">
        <f>IF(BaseFinanceira[[#This Row],[Data Regime Competência]]="",0,MONTH(BaseFinanceira[[#This Row],[Data Regime Competência]]))</f>
        <v>0</v>
      </c>
      <c r="C103" s="77">
        <f>IF(BaseFinanceira[[#This Row],[Data Regime de Caixa]]="",0,MONTH(BaseFinanceira[[#This Row],[Data Regime de Caixa]]))</f>
        <v>0</v>
      </c>
      <c r="D103" s="77" t="str">
        <f t="shared" ref="D103:D134" si="24">IF(F103="","",H103&amp;I103&amp;J103)</f>
        <v/>
      </c>
      <c r="E103" s="86"/>
      <c r="F103" s="85"/>
      <c r="G103" s="77"/>
      <c r="H103" s="77"/>
      <c r="I103" s="77"/>
      <c r="J103" s="77"/>
      <c r="K103" s="77"/>
      <c r="L103" s="92"/>
      <c r="M103" s="93"/>
    </row>
    <row r="104" spans="2:13" ht="20.100000000000001" customHeight="1" x14ac:dyDescent="0.25">
      <c r="B104" s="77">
        <f>IF(BaseFinanceira[[#This Row],[Data Regime Competência]]="",0,MONTH(BaseFinanceira[[#This Row],[Data Regime Competência]]))</f>
        <v>0</v>
      </c>
      <c r="C104" s="77">
        <f>IF(BaseFinanceira[[#This Row],[Data Regime de Caixa]]="",0,MONTH(BaseFinanceira[[#This Row],[Data Regime de Caixa]]))</f>
        <v>0</v>
      </c>
      <c r="D104" s="77" t="str">
        <f t="shared" si="24"/>
        <v/>
      </c>
      <c r="E104" s="86"/>
      <c r="F104" s="85"/>
      <c r="G104" s="77"/>
      <c r="H104" s="77"/>
      <c r="I104" s="77"/>
      <c r="J104" s="77"/>
      <c r="K104" s="77"/>
      <c r="L104" s="92"/>
      <c r="M104" s="93"/>
    </row>
    <row r="105" spans="2:13" ht="20.100000000000001" customHeight="1" x14ac:dyDescent="0.25">
      <c r="B105" s="77">
        <f>IF(BaseFinanceira[[#This Row],[Data Regime Competência]]="",0,MONTH(BaseFinanceira[[#This Row],[Data Regime Competência]]))</f>
        <v>0</v>
      </c>
      <c r="C105" s="77">
        <f>IF(BaseFinanceira[[#This Row],[Data Regime de Caixa]]="",0,MONTH(BaseFinanceira[[#This Row],[Data Regime de Caixa]]))</f>
        <v>0</v>
      </c>
      <c r="D105" s="77" t="str">
        <f t="shared" si="24"/>
        <v/>
      </c>
      <c r="E105" s="86"/>
      <c r="F105" s="85"/>
      <c r="G105" s="77"/>
      <c r="H105" s="77"/>
      <c r="I105" s="77"/>
      <c r="J105" s="77"/>
      <c r="K105" s="77"/>
      <c r="L105" s="92"/>
      <c r="M105" s="93"/>
    </row>
    <row r="106" spans="2:13" ht="20.100000000000001" customHeight="1" x14ac:dyDescent="0.25">
      <c r="B106" s="77">
        <f>IF(BaseFinanceira[[#This Row],[Data Regime Competência]]="",0,MONTH(BaseFinanceira[[#This Row],[Data Regime Competência]]))</f>
        <v>0</v>
      </c>
      <c r="C106" s="77">
        <f>IF(BaseFinanceira[[#This Row],[Data Regime de Caixa]]="",0,MONTH(BaseFinanceira[[#This Row],[Data Regime de Caixa]]))</f>
        <v>0</v>
      </c>
      <c r="D106" s="77" t="str">
        <f t="shared" si="24"/>
        <v/>
      </c>
      <c r="E106" s="86"/>
      <c r="F106" s="85"/>
      <c r="G106" s="77"/>
      <c r="H106" s="77"/>
      <c r="I106" s="77"/>
      <c r="J106" s="77"/>
      <c r="K106" s="77"/>
      <c r="L106" s="92"/>
      <c r="M106" s="93"/>
    </row>
    <row r="107" spans="2:13" ht="20.100000000000001" customHeight="1" x14ac:dyDescent="0.25">
      <c r="B107" s="77">
        <f>IF(BaseFinanceira[[#This Row],[Data Regime Competência]]="",0,MONTH(BaseFinanceira[[#This Row],[Data Regime Competência]]))</f>
        <v>0</v>
      </c>
      <c r="C107" s="77">
        <f>IF(BaseFinanceira[[#This Row],[Data Regime de Caixa]]="",0,MONTH(BaseFinanceira[[#This Row],[Data Regime de Caixa]]))</f>
        <v>0</v>
      </c>
      <c r="D107" s="77" t="str">
        <f t="shared" si="24"/>
        <v/>
      </c>
      <c r="E107" s="86"/>
      <c r="F107" s="85"/>
      <c r="G107" s="77"/>
      <c r="H107" s="77"/>
      <c r="I107" s="77"/>
      <c r="J107" s="77"/>
      <c r="K107" s="77"/>
      <c r="L107" s="92"/>
      <c r="M107" s="93"/>
    </row>
    <row r="108" spans="2:13" ht="20.100000000000001" customHeight="1" x14ac:dyDescent="0.25">
      <c r="B108" s="77">
        <f>IF(BaseFinanceira[[#This Row],[Data Regime Competência]]="",0,MONTH(BaseFinanceira[[#This Row],[Data Regime Competência]]))</f>
        <v>0</v>
      </c>
      <c r="C108" s="77">
        <f>IF(BaseFinanceira[[#This Row],[Data Regime de Caixa]]="",0,MONTH(BaseFinanceira[[#This Row],[Data Regime de Caixa]]))</f>
        <v>0</v>
      </c>
      <c r="D108" s="77" t="str">
        <f t="shared" si="24"/>
        <v/>
      </c>
      <c r="E108" s="86"/>
      <c r="F108" s="85"/>
      <c r="G108" s="77"/>
      <c r="H108" s="77"/>
      <c r="I108" s="77"/>
      <c r="J108" s="77"/>
      <c r="K108" s="77"/>
      <c r="L108" s="92"/>
      <c r="M108" s="93"/>
    </row>
    <row r="109" spans="2:13" ht="20.100000000000001" customHeight="1" x14ac:dyDescent="0.25">
      <c r="B109" s="77">
        <f>IF(BaseFinanceira[[#This Row],[Data Regime Competência]]="",0,MONTH(BaseFinanceira[[#This Row],[Data Regime Competência]]))</f>
        <v>0</v>
      </c>
      <c r="C109" s="77">
        <f>IF(BaseFinanceira[[#This Row],[Data Regime de Caixa]]="",0,MONTH(BaseFinanceira[[#This Row],[Data Regime de Caixa]]))</f>
        <v>0</v>
      </c>
      <c r="D109" s="77" t="str">
        <f t="shared" si="24"/>
        <v/>
      </c>
      <c r="E109" s="86"/>
      <c r="F109" s="85"/>
      <c r="G109" s="77"/>
      <c r="H109" s="77"/>
      <c r="I109" s="77"/>
      <c r="J109" s="77"/>
      <c r="K109" s="77"/>
      <c r="L109" s="92"/>
      <c r="M109" s="93"/>
    </row>
    <row r="110" spans="2:13" ht="20.100000000000001" customHeight="1" x14ac:dyDescent="0.25">
      <c r="B110" s="77">
        <f>IF(BaseFinanceira[[#This Row],[Data Regime Competência]]="",0,MONTH(BaseFinanceira[[#This Row],[Data Regime Competência]]))</f>
        <v>0</v>
      </c>
      <c r="C110" s="77">
        <f>IF(BaseFinanceira[[#This Row],[Data Regime de Caixa]]="",0,MONTH(BaseFinanceira[[#This Row],[Data Regime de Caixa]]))</f>
        <v>0</v>
      </c>
      <c r="D110" s="77" t="str">
        <f t="shared" si="24"/>
        <v/>
      </c>
      <c r="E110" s="86"/>
      <c r="F110" s="85"/>
      <c r="G110" s="77"/>
      <c r="H110" s="77"/>
      <c r="I110" s="77"/>
      <c r="J110" s="77"/>
      <c r="K110" s="77"/>
      <c r="L110" s="92"/>
      <c r="M110" s="93"/>
    </row>
    <row r="111" spans="2:13" ht="20.100000000000001" customHeight="1" x14ac:dyDescent="0.25">
      <c r="B111" s="77">
        <f>IF(BaseFinanceira[[#This Row],[Data Regime Competência]]="",0,MONTH(BaseFinanceira[[#This Row],[Data Regime Competência]]))</f>
        <v>0</v>
      </c>
      <c r="C111" s="77">
        <f>IF(BaseFinanceira[[#This Row],[Data Regime de Caixa]]="",0,MONTH(BaseFinanceira[[#This Row],[Data Regime de Caixa]]))</f>
        <v>0</v>
      </c>
      <c r="D111" s="77" t="str">
        <f t="shared" si="24"/>
        <v/>
      </c>
      <c r="E111" s="86"/>
      <c r="F111" s="85"/>
      <c r="G111" s="77"/>
      <c r="H111" s="77"/>
      <c r="I111" s="77"/>
      <c r="J111" s="77"/>
      <c r="K111" s="77"/>
      <c r="L111" s="92"/>
      <c r="M111" s="93"/>
    </row>
    <row r="112" spans="2:13" ht="20.100000000000001" customHeight="1" x14ac:dyDescent="0.25">
      <c r="B112" s="77">
        <f>IF(BaseFinanceira[[#This Row],[Data Regime Competência]]="",0,MONTH(BaseFinanceira[[#This Row],[Data Regime Competência]]))</f>
        <v>0</v>
      </c>
      <c r="C112" s="77">
        <f>IF(BaseFinanceira[[#This Row],[Data Regime de Caixa]]="",0,MONTH(BaseFinanceira[[#This Row],[Data Regime de Caixa]]))</f>
        <v>0</v>
      </c>
      <c r="D112" s="77" t="str">
        <f t="shared" si="24"/>
        <v/>
      </c>
      <c r="E112" s="86"/>
      <c r="F112" s="85"/>
      <c r="G112" s="77"/>
      <c r="H112" s="77"/>
      <c r="I112" s="77"/>
      <c r="J112" s="77"/>
      <c r="K112" s="77"/>
      <c r="L112" s="92"/>
      <c r="M112" s="93"/>
    </row>
    <row r="113" spans="2:13" ht="20.100000000000001" customHeight="1" x14ac:dyDescent="0.25">
      <c r="B113" s="77">
        <f>IF(BaseFinanceira[[#This Row],[Data Regime Competência]]="",0,MONTH(BaseFinanceira[[#This Row],[Data Regime Competência]]))</f>
        <v>0</v>
      </c>
      <c r="C113" s="77">
        <f>IF(BaseFinanceira[[#This Row],[Data Regime de Caixa]]="",0,MONTH(BaseFinanceira[[#This Row],[Data Regime de Caixa]]))</f>
        <v>0</v>
      </c>
      <c r="D113" s="77" t="str">
        <f t="shared" si="24"/>
        <v/>
      </c>
      <c r="E113" s="86"/>
      <c r="F113" s="85"/>
      <c r="G113" s="77"/>
      <c r="H113" s="77"/>
      <c r="I113" s="77"/>
      <c r="J113" s="77"/>
      <c r="K113" s="77"/>
      <c r="L113" s="92"/>
      <c r="M113" s="93"/>
    </row>
    <row r="114" spans="2:13" ht="20.100000000000001" customHeight="1" x14ac:dyDescent="0.25">
      <c r="B114" s="77">
        <f>IF(BaseFinanceira[[#This Row],[Data Regime Competência]]="",0,MONTH(BaseFinanceira[[#This Row],[Data Regime Competência]]))</f>
        <v>0</v>
      </c>
      <c r="C114" s="77">
        <f>IF(BaseFinanceira[[#This Row],[Data Regime de Caixa]]="",0,MONTH(BaseFinanceira[[#This Row],[Data Regime de Caixa]]))</f>
        <v>0</v>
      </c>
      <c r="D114" s="77" t="str">
        <f t="shared" si="24"/>
        <v/>
      </c>
      <c r="E114" s="86"/>
      <c r="F114" s="85"/>
      <c r="G114" s="77"/>
      <c r="H114" s="77"/>
      <c r="I114" s="77"/>
      <c r="J114" s="77"/>
      <c r="K114" s="77"/>
      <c r="L114" s="92"/>
      <c r="M114" s="93"/>
    </row>
    <row r="115" spans="2:13" ht="20.100000000000001" customHeight="1" x14ac:dyDescent="0.25">
      <c r="B115" s="77">
        <f>IF(BaseFinanceira[[#This Row],[Data Regime Competência]]="",0,MONTH(BaseFinanceira[[#This Row],[Data Regime Competência]]))</f>
        <v>0</v>
      </c>
      <c r="C115" s="77">
        <f>IF(BaseFinanceira[[#This Row],[Data Regime de Caixa]]="",0,MONTH(BaseFinanceira[[#This Row],[Data Regime de Caixa]]))</f>
        <v>0</v>
      </c>
      <c r="D115" s="77" t="str">
        <f t="shared" si="24"/>
        <v/>
      </c>
      <c r="E115" s="86"/>
      <c r="F115" s="85"/>
      <c r="G115" s="77"/>
      <c r="H115" s="77"/>
      <c r="I115" s="77"/>
      <c r="J115" s="77"/>
      <c r="K115" s="77"/>
      <c r="L115" s="92"/>
      <c r="M115" s="93"/>
    </row>
    <row r="116" spans="2:13" ht="20.100000000000001" customHeight="1" x14ac:dyDescent="0.25">
      <c r="B116" s="77">
        <f>IF(BaseFinanceira[[#This Row],[Data Regime Competência]]="",0,MONTH(BaseFinanceira[[#This Row],[Data Regime Competência]]))</f>
        <v>0</v>
      </c>
      <c r="C116" s="77">
        <f>IF(BaseFinanceira[[#This Row],[Data Regime de Caixa]]="",0,MONTH(BaseFinanceira[[#This Row],[Data Regime de Caixa]]))</f>
        <v>0</v>
      </c>
      <c r="D116" s="77" t="str">
        <f t="shared" si="24"/>
        <v/>
      </c>
      <c r="E116" s="86"/>
      <c r="F116" s="85"/>
      <c r="G116" s="77"/>
      <c r="H116" s="77"/>
      <c r="I116" s="77"/>
      <c r="J116" s="77"/>
      <c r="K116" s="77"/>
      <c r="L116" s="92"/>
      <c r="M116" s="93"/>
    </row>
    <row r="117" spans="2:13" ht="20.100000000000001" customHeight="1" x14ac:dyDescent="0.25">
      <c r="B117" s="77">
        <f>IF(BaseFinanceira[[#This Row],[Data Regime Competência]]="",0,MONTH(BaseFinanceira[[#This Row],[Data Regime Competência]]))</f>
        <v>0</v>
      </c>
      <c r="C117" s="77">
        <f>IF(BaseFinanceira[[#This Row],[Data Regime de Caixa]]="",0,MONTH(BaseFinanceira[[#This Row],[Data Regime de Caixa]]))</f>
        <v>0</v>
      </c>
      <c r="D117" s="77" t="str">
        <f t="shared" si="24"/>
        <v/>
      </c>
      <c r="E117" s="86"/>
      <c r="F117" s="85"/>
      <c r="G117" s="77"/>
      <c r="H117" s="77"/>
      <c r="I117" s="77"/>
      <c r="J117" s="77"/>
      <c r="K117" s="77"/>
      <c r="L117" s="92"/>
      <c r="M117" s="93"/>
    </row>
    <row r="118" spans="2:13" ht="20.100000000000001" customHeight="1" x14ac:dyDescent="0.25">
      <c r="B118" s="77">
        <f>IF(BaseFinanceira[[#This Row],[Data Regime Competência]]="",0,MONTH(BaseFinanceira[[#This Row],[Data Regime Competência]]))</f>
        <v>0</v>
      </c>
      <c r="C118" s="77">
        <f>IF(BaseFinanceira[[#This Row],[Data Regime de Caixa]]="",0,MONTH(BaseFinanceira[[#This Row],[Data Regime de Caixa]]))</f>
        <v>0</v>
      </c>
      <c r="D118" s="77" t="str">
        <f t="shared" si="24"/>
        <v/>
      </c>
      <c r="E118" s="86"/>
      <c r="F118" s="85"/>
      <c r="G118" s="77"/>
      <c r="H118" s="77"/>
      <c r="I118" s="77"/>
      <c r="J118" s="77"/>
      <c r="K118" s="77"/>
      <c r="L118" s="92"/>
      <c r="M118" s="93"/>
    </row>
    <row r="119" spans="2:13" ht="20.100000000000001" customHeight="1" x14ac:dyDescent="0.25">
      <c r="B119" s="77">
        <f>IF(BaseFinanceira[[#This Row],[Data Regime Competência]]="",0,MONTH(BaseFinanceira[[#This Row],[Data Regime Competência]]))</f>
        <v>0</v>
      </c>
      <c r="C119" s="77">
        <f>IF(BaseFinanceira[[#This Row],[Data Regime de Caixa]]="",0,MONTH(BaseFinanceira[[#This Row],[Data Regime de Caixa]]))</f>
        <v>0</v>
      </c>
      <c r="D119" s="77" t="str">
        <f t="shared" si="24"/>
        <v/>
      </c>
      <c r="E119" s="86"/>
      <c r="F119" s="85"/>
      <c r="G119" s="77"/>
      <c r="H119" s="77"/>
      <c r="I119" s="77"/>
      <c r="J119" s="77"/>
      <c r="K119" s="77"/>
      <c r="L119" s="92"/>
      <c r="M119" s="93"/>
    </row>
    <row r="120" spans="2:13" ht="20.100000000000001" customHeight="1" x14ac:dyDescent="0.25">
      <c r="B120" s="77">
        <f>IF(BaseFinanceira[[#This Row],[Data Regime Competência]]="",0,MONTH(BaseFinanceira[[#This Row],[Data Regime Competência]]))</f>
        <v>0</v>
      </c>
      <c r="C120" s="77">
        <f>IF(BaseFinanceira[[#This Row],[Data Regime de Caixa]]="",0,MONTH(BaseFinanceira[[#This Row],[Data Regime de Caixa]]))</f>
        <v>0</v>
      </c>
      <c r="D120" s="77" t="str">
        <f t="shared" si="24"/>
        <v/>
      </c>
      <c r="E120" s="86"/>
      <c r="F120" s="85"/>
      <c r="G120" s="77"/>
      <c r="H120" s="77"/>
      <c r="I120" s="77"/>
      <c r="J120" s="77"/>
      <c r="K120" s="77"/>
      <c r="L120" s="92"/>
      <c r="M120" s="93"/>
    </row>
    <row r="121" spans="2:13" ht="20.100000000000001" customHeight="1" x14ac:dyDescent="0.25">
      <c r="B121" s="77">
        <f>IF(BaseFinanceira[[#This Row],[Data Regime Competência]]="",0,MONTH(BaseFinanceira[[#This Row],[Data Regime Competência]]))</f>
        <v>0</v>
      </c>
      <c r="C121" s="77">
        <f>IF(BaseFinanceira[[#This Row],[Data Regime de Caixa]]="",0,MONTH(BaseFinanceira[[#This Row],[Data Regime de Caixa]]))</f>
        <v>0</v>
      </c>
      <c r="D121" s="77" t="str">
        <f t="shared" si="24"/>
        <v/>
      </c>
      <c r="E121" s="86"/>
      <c r="F121" s="85"/>
      <c r="G121" s="77"/>
      <c r="H121" s="77"/>
      <c r="I121" s="77"/>
      <c r="J121" s="77"/>
      <c r="K121" s="77"/>
      <c r="L121" s="92"/>
      <c r="M121" s="93"/>
    </row>
    <row r="122" spans="2:13" ht="20.100000000000001" customHeight="1" x14ac:dyDescent="0.25">
      <c r="B122" s="77">
        <f>IF(BaseFinanceira[[#This Row],[Data Regime Competência]]="",0,MONTH(BaseFinanceira[[#This Row],[Data Regime Competência]]))</f>
        <v>0</v>
      </c>
      <c r="C122" s="77">
        <f>IF(BaseFinanceira[[#This Row],[Data Regime de Caixa]]="",0,MONTH(BaseFinanceira[[#This Row],[Data Regime de Caixa]]))</f>
        <v>0</v>
      </c>
      <c r="D122" s="77" t="str">
        <f t="shared" si="24"/>
        <v/>
      </c>
      <c r="E122" s="86"/>
      <c r="F122" s="85"/>
      <c r="G122" s="77"/>
      <c r="H122" s="77"/>
      <c r="I122" s="77"/>
      <c r="J122" s="77"/>
      <c r="K122" s="77"/>
      <c r="L122" s="92"/>
      <c r="M122" s="93"/>
    </row>
    <row r="123" spans="2:13" ht="20.100000000000001" customHeight="1" x14ac:dyDescent="0.25">
      <c r="B123" s="77">
        <f>IF(BaseFinanceira[[#This Row],[Data Regime Competência]]="",0,MONTH(BaseFinanceira[[#This Row],[Data Regime Competência]]))</f>
        <v>0</v>
      </c>
      <c r="C123" s="77">
        <f>IF(BaseFinanceira[[#This Row],[Data Regime de Caixa]]="",0,MONTH(BaseFinanceira[[#This Row],[Data Regime de Caixa]]))</f>
        <v>0</v>
      </c>
      <c r="D123" s="77" t="str">
        <f t="shared" si="24"/>
        <v/>
      </c>
      <c r="E123" s="86"/>
      <c r="F123" s="85"/>
      <c r="G123" s="77"/>
      <c r="H123" s="77"/>
      <c r="I123" s="77"/>
      <c r="J123" s="77"/>
      <c r="K123" s="77"/>
      <c r="L123" s="92"/>
      <c r="M123" s="93"/>
    </row>
    <row r="124" spans="2:13" ht="20.100000000000001" customHeight="1" x14ac:dyDescent="0.25">
      <c r="B124" s="77">
        <f>IF(BaseFinanceira[[#This Row],[Data Regime Competência]]="",0,MONTH(BaseFinanceira[[#This Row],[Data Regime Competência]]))</f>
        <v>0</v>
      </c>
      <c r="C124" s="77">
        <f>IF(BaseFinanceira[[#This Row],[Data Regime de Caixa]]="",0,MONTH(BaseFinanceira[[#This Row],[Data Regime de Caixa]]))</f>
        <v>0</v>
      </c>
      <c r="D124" s="77" t="str">
        <f t="shared" si="24"/>
        <v/>
      </c>
      <c r="E124" s="86"/>
      <c r="F124" s="85"/>
      <c r="G124" s="77"/>
      <c r="H124" s="77"/>
      <c r="I124" s="77"/>
      <c r="J124" s="77"/>
      <c r="K124" s="77"/>
      <c r="L124" s="92"/>
      <c r="M124" s="93"/>
    </row>
    <row r="125" spans="2:13" ht="20.100000000000001" customHeight="1" x14ac:dyDescent="0.25">
      <c r="B125" s="77">
        <f>IF(BaseFinanceira[[#This Row],[Data Regime Competência]]="",0,MONTH(BaseFinanceira[[#This Row],[Data Regime Competência]]))</f>
        <v>0</v>
      </c>
      <c r="C125" s="77">
        <f>IF(BaseFinanceira[[#This Row],[Data Regime de Caixa]]="",0,MONTH(BaseFinanceira[[#This Row],[Data Regime de Caixa]]))</f>
        <v>0</v>
      </c>
      <c r="D125" s="77" t="str">
        <f t="shared" si="24"/>
        <v/>
      </c>
      <c r="E125" s="86"/>
      <c r="F125" s="85"/>
      <c r="G125" s="77"/>
      <c r="H125" s="77"/>
      <c r="I125" s="77"/>
      <c r="J125" s="77"/>
      <c r="K125" s="77"/>
      <c r="L125" s="92"/>
      <c r="M125" s="93"/>
    </row>
    <row r="126" spans="2:13" ht="20.100000000000001" customHeight="1" x14ac:dyDescent="0.25">
      <c r="B126" s="77">
        <f>IF(BaseFinanceira[[#This Row],[Data Regime Competência]]="",0,MONTH(BaseFinanceira[[#This Row],[Data Regime Competência]]))</f>
        <v>0</v>
      </c>
      <c r="C126" s="77">
        <f>IF(BaseFinanceira[[#This Row],[Data Regime de Caixa]]="",0,MONTH(BaseFinanceira[[#This Row],[Data Regime de Caixa]]))</f>
        <v>0</v>
      </c>
      <c r="D126" s="77" t="str">
        <f t="shared" si="24"/>
        <v/>
      </c>
      <c r="E126" s="86"/>
      <c r="F126" s="85"/>
      <c r="G126" s="77"/>
      <c r="H126" s="77"/>
      <c r="I126" s="77"/>
      <c r="J126" s="77"/>
      <c r="K126" s="77"/>
      <c r="L126" s="92"/>
      <c r="M126" s="93"/>
    </row>
    <row r="127" spans="2:13" ht="20.100000000000001" customHeight="1" x14ac:dyDescent="0.25">
      <c r="B127" s="77">
        <f>IF(BaseFinanceira[[#This Row],[Data Regime Competência]]="",0,MONTH(BaseFinanceira[[#This Row],[Data Regime Competência]]))</f>
        <v>0</v>
      </c>
      <c r="C127" s="77">
        <f>IF(BaseFinanceira[[#This Row],[Data Regime de Caixa]]="",0,MONTH(BaseFinanceira[[#This Row],[Data Regime de Caixa]]))</f>
        <v>0</v>
      </c>
      <c r="D127" s="77" t="str">
        <f t="shared" si="24"/>
        <v/>
      </c>
      <c r="E127" s="86"/>
      <c r="F127" s="85"/>
      <c r="G127" s="77"/>
      <c r="H127" s="77"/>
      <c r="I127" s="77"/>
      <c r="J127" s="77"/>
      <c r="K127" s="77"/>
      <c r="L127" s="92"/>
      <c r="M127" s="93"/>
    </row>
    <row r="128" spans="2:13" ht="20.100000000000001" customHeight="1" x14ac:dyDescent="0.25">
      <c r="B128" s="77">
        <f>IF(BaseFinanceira[[#This Row],[Data Regime Competência]]="",0,MONTH(BaseFinanceira[[#This Row],[Data Regime Competência]]))</f>
        <v>0</v>
      </c>
      <c r="C128" s="77">
        <f>IF(BaseFinanceira[[#This Row],[Data Regime de Caixa]]="",0,MONTH(BaseFinanceira[[#This Row],[Data Regime de Caixa]]))</f>
        <v>0</v>
      </c>
      <c r="D128" s="77" t="str">
        <f t="shared" si="24"/>
        <v/>
      </c>
      <c r="E128" s="86"/>
      <c r="F128" s="85"/>
      <c r="G128" s="77"/>
      <c r="H128" s="77"/>
      <c r="I128" s="77"/>
      <c r="J128" s="77"/>
      <c r="K128" s="77"/>
      <c r="L128" s="92"/>
      <c r="M128" s="93"/>
    </row>
    <row r="129" spans="2:13" ht="20.100000000000001" customHeight="1" x14ac:dyDescent="0.25">
      <c r="B129" s="77">
        <f>IF(BaseFinanceira[[#This Row],[Data Regime Competência]]="",0,MONTH(BaseFinanceira[[#This Row],[Data Regime Competência]]))</f>
        <v>0</v>
      </c>
      <c r="C129" s="77">
        <f>IF(BaseFinanceira[[#This Row],[Data Regime de Caixa]]="",0,MONTH(BaseFinanceira[[#This Row],[Data Regime de Caixa]]))</f>
        <v>0</v>
      </c>
      <c r="D129" s="77" t="str">
        <f t="shared" si="24"/>
        <v/>
      </c>
      <c r="E129" s="86"/>
      <c r="F129" s="85"/>
      <c r="G129" s="77"/>
      <c r="H129" s="77"/>
      <c r="I129" s="77"/>
      <c r="J129" s="77"/>
      <c r="K129" s="77"/>
      <c r="L129" s="92"/>
      <c r="M129" s="93"/>
    </row>
    <row r="130" spans="2:13" ht="20.100000000000001" customHeight="1" x14ac:dyDescent="0.25">
      <c r="B130" s="77">
        <f>IF(BaseFinanceira[[#This Row],[Data Regime Competência]]="",0,MONTH(BaseFinanceira[[#This Row],[Data Regime Competência]]))</f>
        <v>0</v>
      </c>
      <c r="C130" s="77">
        <f>IF(BaseFinanceira[[#This Row],[Data Regime de Caixa]]="",0,MONTH(BaseFinanceira[[#This Row],[Data Regime de Caixa]]))</f>
        <v>0</v>
      </c>
      <c r="D130" s="77" t="str">
        <f t="shared" si="24"/>
        <v/>
      </c>
      <c r="E130" s="86"/>
      <c r="F130" s="85"/>
      <c r="G130" s="77"/>
      <c r="H130" s="77"/>
      <c r="I130" s="77"/>
      <c r="J130" s="77"/>
      <c r="K130" s="77"/>
      <c r="L130" s="92"/>
      <c r="M130" s="93"/>
    </row>
    <row r="131" spans="2:13" ht="20.100000000000001" customHeight="1" x14ac:dyDescent="0.25">
      <c r="B131" s="77">
        <f>IF(BaseFinanceira[[#This Row],[Data Regime Competência]]="",0,MONTH(BaseFinanceira[[#This Row],[Data Regime Competência]]))</f>
        <v>0</v>
      </c>
      <c r="C131" s="77">
        <f>IF(BaseFinanceira[[#This Row],[Data Regime de Caixa]]="",0,MONTH(BaseFinanceira[[#This Row],[Data Regime de Caixa]]))</f>
        <v>0</v>
      </c>
      <c r="D131" s="77" t="str">
        <f t="shared" si="24"/>
        <v/>
      </c>
      <c r="E131" s="86"/>
      <c r="F131" s="85"/>
      <c r="G131" s="77"/>
      <c r="H131" s="77"/>
      <c r="I131" s="77"/>
      <c r="J131" s="77"/>
      <c r="K131" s="77"/>
      <c r="L131" s="92"/>
      <c r="M131" s="93"/>
    </row>
    <row r="132" spans="2:13" ht="20.100000000000001" customHeight="1" x14ac:dyDescent="0.25">
      <c r="B132" s="77">
        <f>IF(BaseFinanceira[[#This Row],[Data Regime Competência]]="",0,MONTH(BaseFinanceira[[#This Row],[Data Regime Competência]]))</f>
        <v>0</v>
      </c>
      <c r="C132" s="77">
        <f>IF(BaseFinanceira[[#This Row],[Data Regime de Caixa]]="",0,MONTH(BaseFinanceira[[#This Row],[Data Regime de Caixa]]))</f>
        <v>0</v>
      </c>
      <c r="D132" s="77" t="str">
        <f t="shared" si="24"/>
        <v/>
      </c>
      <c r="E132" s="86"/>
      <c r="F132" s="85"/>
      <c r="G132" s="77"/>
      <c r="H132" s="77"/>
      <c r="I132" s="77"/>
      <c r="J132" s="77"/>
      <c r="K132" s="77"/>
      <c r="L132" s="92"/>
      <c r="M132" s="93"/>
    </row>
    <row r="133" spans="2:13" ht="20.100000000000001" customHeight="1" x14ac:dyDescent="0.25">
      <c r="B133" s="77">
        <f>IF(BaseFinanceira[[#This Row],[Data Regime Competência]]="",0,MONTH(BaseFinanceira[[#This Row],[Data Regime Competência]]))</f>
        <v>0</v>
      </c>
      <c r="C133" s="77">
        <f>IF(BaseFinanceira[[#This Row],[Data Regime de Caixa]]="",0,MONTH(BaseFinanceira[[#This Row],[Data Regime de Caixa]]))</f>
        <v>0</v>
      </c>
      <c r="D133" s="77" t="str">
        <f t="shared" si="24"/>
        <v/>
      </c>
      <c r="E133" s="86"/>
      <c r="F133" s="85"/>
      <c r="G133" s="77"/>
      <c r="H133" s="77"/>
      <c r="I133" s="77"/>
      <c r="J133" s="77"/>
      <c r="K133" s="77"/>
      <c r="L133" s="92"/>
      <c r="M133" s="93"/>
    </row>
    <row r="134" spans="2:13" ht="20.100000000000001" customHeight="1" x14ac:dyDescent="0.25">
      <c r="B134" s="77">
        <f>IF(BaseFinanceira[[#This Row],[Data Regime Competência]]="",0,MONTH(BaseFinanceira[[#This Row],[Data Regime Competência]]))</f>
        <v>0</v>
      </c>
      <c r="C134" s="77">
        <f>IF(BaseFinanceira[[#This Row],[Data Regime de Caixa]]="",0,MONTH(BaseFinanceira[[#This Row],[Data Regime de Caixa]]))</f>
        <v>0</v>
      </c>
      <c r="D134" s="77" t="str">
        <f t="shared" si="24"/>
        <v/>
      </c>
      <c r="E134" s="86"/>
      <c r="F134" s="85"/>
      <c r="G134" s="77"/>
      <c r="H134" s="77"/>
      <c r="I134" s="77"/>
      <c r="J134" s="77"/>
      <c r="K134" s="77"/>
      <c r="L134" s="92"/>
      <c r="M134" s="93"/>
    </row>
    <row r="135" spans="2:13" ht="20.100000000000001" customHeight="1" x14ac:dyDescent="0.25">
      <c r="B135" s="77">
        <f>IF(BaseFinanceira[[#This Row],[Data Regime Competência]]="",0,MONTH(BaseFinanceira[[#This Row],[Data Regime Competência]]))</f>
        <v>0</v>
      </c>
      <c r="C135" s="77">
        <f>IF(BaseFinanceira[[#This Row],[Data Regime de Caixa]]="",0,MONTH(BaseFinanceira[[#This Row],[Data Regime de Caixa]]))</f>
        <v>0</v>
      </c>
      <c r="D135" s="77" t="str">
        <f t="shared" ref="D135:D166" si="25">IF(F135="","",H135&amp;I135&amp;J135)</f>
        <v/>
      </c>
      <c r="E135" s="86"/>
      <c r="F135" s="85"/>
      <c r="G135" s="77"/>
      <c r="H135" s="77"/>
      <c r="I135" s="77"/>
      <c r="J135" s="77"/>
      <c r="K135" s="77"/>
      <c r="L135" s="92"/>
      <c r="M135" s="93"/>
    </row>
    <row r="136" spans="2:13" ht="20.100000000000001" customHeight="1" x14ac:dyDescent="0.25">
      <c r="B136" s="77">
        <f>IF(BaseFinanceira[[#This Row],[Data Regime Competência]]="",0,MONTH(BaseFinanceira[[#This Row],[Data Regime Competência]]))</f>
        <v>0</v>
      </c>
      <c r="C136" s="77">
        <f>IF(BaseFinanceira[[#This Row],[Data Regime de Caixa]]="",0,MONTH(BaseFinanceira[[#This Row],[Data Regime de Caixa]]))</f>
        <v>0</v>
      </c>
      <c r="D136" s="77" t="str">
        <f t="shared" si="25"/>
        <v/>
      </c>
      <c r="E136" s="86"/>
      <c r="F136" s="85"/>
      <c r="G136" s="77"/>
      <c r="H136" s="77"/>
      <c r="I136" s="77"/>
      <c r="J136" s="77"/>
      <c r="K136" s="77"/>
      <c r="L136" s="92"/>
      <c r="M136" s="93"/>
    </row>
    <row r="137" spans="2:13" ht="20.100000000000001" customHeight="1" x14ac:dyDescent="0.25">
      <c r="B137" s="77">
        <f>IF(BaseFinanceira[[#This Row],[Data Regime Competência]]="",0,MONTH(BaseFinanceira[[#This Row],[Data Regime Competência]]))</f>
        <v>0</v>
      </c>
      <c r="C137" s="77">
        <f>IF(BaseFinanceira[[#This Row],[Data Regime de Caixa]]="",0,MONTH(BaseFinanceira[[#This Row],[Data Regime de Caixa]]))</f>
        <v>0</v>
      </c>
      <c r="D137" s="77" t="str">
        <f t="shared" si="25"/>
        <v/>
      </c>
      <c r="E137" s="86"/>
      <c r="F137" s="85"/>
      <c r="G137" s="77"/>
      <c r="H137" s="77"/>
      <c r="I137" s="77"/>
      <c r="J137" s="77"/>
      <c r="K137" s="77"/>
      <c r="L137" s="92"/>
      <c r="M137" s="93"/>
    </row>
    <row r="138" spans="2:13" ht="20.100000000000001" customHeight="1" x14ac:dyDescent="0.25">
      <c r="B138" s="77">
        <f>IF(BaseFinanceira[[#This Row],[Data Regime Competência]]="",0,MONTH(BaseFinanceira[[#This Row],[Data Regime Competência]]))</f>
        <v>0</v>
      </c>
      <c r="C138" s="77">
        <f>IF(BaseFinanceira[[#This Row],[Data Regime de Caixa]]="",0,MONTH(BaseFinanceira[[#This Row],[Data Regime de Caixa]]))</f>
        <v>0</v>
      </c>
      <c r="D138" s="77" t="str">
        <f t="shared" si="25"/>
        <v/>
      </c>
      <c r="E138" s="86"/>
      <c r="F138" s="85"/>
      <c r="G138" s="77"/>
      <c r="H138" s="77"/>
      <c r="I138" s="77"/>
      <c r="J138" s="77"/>
      <c r="K138" s="77"/>
      <c r="L138" s="92"/>
      <c r="M138" s="93"/>
    </row>
    <row r="139" spans="2:13" ht="20.100000000000001" customHeight="1" x14ac:dyDescent="0.25">
      <c r="B139" s="77">
        <f>IF(BaseFinanceira[[#This Row],[Data Regime Competência]]="",0,MONTH(BaseFinanceira[[#This Row],[Data Regime Competência]]))</f>
        <v>0</v>
      </c>
      <c r="C139" s="77">
        <f>IF(BaseFinanceira[[#This Row],[Data Regime de Caixa]]="",0,MONTH(BaseFinanceira[[#This Row],[Data Regime de Caixa]]))</f>
        <v>0</v>
      </c>
      <c r="D139" s="77" t="str">
        <f t="shared" si="25"/>
        <v/>
      </c>
      <c r="E139" s="86"/>
      <c r="F139" s="85"/>
      <c r="G139" s="77"/>
      <c r="H139" s="77"/>
      <c r="I139" s="77"/>
      <c r="J139" s="77"/>
      <c r="K139" s="77"/>
      <c r="L139" s="92"/>
      <c r="M139" s="93"/>
    </row>
    <row r="140" spans="2:13" ht="20.100000000000001" customHeight="1" x14ac:dyDescent="0.25">
      <c r="B140" s="77">
        <f>IF(BaseFinanceira[[#This Row],[Data Regime Competência]]="",0,MONTH(BaseFinanceira[[#This Row],[Data Regime Competência]]))</f>
        <v>0</v>
      </c>
      <c r="C140" s="77">
        <f>IF(BaseFinanceira[[#This Row],[Data Regime de Caixa]]="",0,MONTH(BaseFinanceira[[#This Row],[Data Regime de Caixa]]))</f>
        <v>0</v>
      </c>
      <c r="D140" s="77" t="str">
        <f t="shared" si="25"/>
        <v/>
      </c>
      <c r="E140" s="86"/>
      <c r="F140" s="85"/>
      <c r="G140" s="77"/>
      <c r="H140" s="77"/>
      <c r="I140" s="77"/>
      <c r="J140" s="77"/>
      <c r="K140" s="77"/>
      <c r="L140" s="92"/>
      <c r="M140" s="93"/>
    </row>
    <row r="141" spans="2:13" ht="20.100000000000001" customHeight="1" x14ac:dyDescent="0.25">
      <c r="B141" s="77">
        <f>IF(BaseFinanceira[[#This Row],[Data Regime Competência]]="",0,MONTH(BaseFinanceira[[#This Row],[Data Regime Competência]]))</f>
        <v>0</v>
      </c>
      <c r="C141" s="77">
        <f>IF(BaseFinanceira[[#This Row],[Data Regime de Caixa]]="",0,MONTH(BaseFinanceira[[#This Row],[Data Regime de Caixa]]))</f>
        <v>0</v>
      </c>
      <c r="D141" s="77" t="str">
        <f t="shared" si="25"/>
        <v/>
      </c>
      <c r="E141" s="86"/>
      <c r="F141" s="85"/>
      <c r="G141" s="77"/>
      <c r="H141" s="77"/>
      <c r="I141" s="77"/>
      <c r="J141" s="77"/>
      <c r="K141" s="77"/>
      <c r="L141" s="92"/>
      <c r="M141" s="93"/>
    </row>
    <row r="142" spans="2:13" ht="20.100000000000001" customHeight="1" x14ac:dyDescent="0.25">
      <c r="B142" s="77">
        <f>IF(BaseFinanceira[[#This Row],[Data Regime Competência]]="",0,MONTH(BaseFinanceira[[#This Row],[Data Regime Competência]]))</f>
        <v>0</v>
      </c>
      <c r="C142" s="77">
        <f>IF(BaseFinanceira[[#This Row],[Data Regime de Caixa]]="",0,MONTH(BaseFinanceira[[#This Row],[Data Regime de Caixa]]))</f>
        <v>0</v>
      </c>
      <c r="D142" s="77" t="str">
        <f t="shared" si="25"/>
        <v/>
      </c>
      <c r="E142" s="86"/>
      <c r="F142" s="85"/>
      <c r="G142" s="77"/>
      <c r="H142" s="77"/>
      <c r="I142" s="77"/>
      <c r="J142" s="77"/>
      <c r="K142" s="77"/>
      <c r="L142" s="92"/>
      <c r="M142" s="93"/>
    </row>
    <row r="143" spans="2:13" ht="20.100000000000001" customHeight="1" x14ac:dyDescent="0.25">
      <c r="B143" s="77">
        <f>IF(BaseFinanceira[[#This Row],[Data Regime Competência]]="",0,MONTH(BaseFinanceira[[#This Row],[Data Regime Competência]]))</f>
        <v>0</v>
      </c>
      <c r="C143" s="77">
        <f>IF(BaseFinanceira[[#This Row],[Data Regime de Caixa]]="",0,MONTH(BaseFinanceira[[#This Row],[Data Regime de Caixa]]))</f>
        <v>0</v>
      </c>
      <c r="D143" s="77" t="str">
        <f t="shared" si="25"/>
        <v/>
      </c>
      <c r="E143" s="86"/>
      <c r="F143" s="85"/>
      <c r="G143" s="77"/>
      <c r="H143" s="77"/>
      <c r="I143" s="77"/>
      <c r="J143" s="77"/>
      <c r="K143" s="77"/>
      <c r="L143" s="92"/>
      <c r="M143" s="93"/>
    </row>
    <row r="144" spans="2:13" ht="20.100000000000001" customHeight="1" x14ac:dyDescent="0.25">
      <c r="B144" s="77">
        <f>IF(BaseFinanceira[[#This Row],[Data Regime Competência]]="",0,MONTH(BaseFinanceira[[#This Row],[Data Regime Competência]]))</f>
        <v>0</v>
      </c>
      <c r="C144" s="77">
        <f>IF(BaseFinanceira[[#This Row],[Data Regime de Caixa]]="",0,MONTH(BaseFinanceira[[#This Row],[Data Regime de Caixa]]))</f>
        <v>0</v>
      </c>
      <c r="D144" s="77" t="str">
        <f t="shared" si="25"/>
        <v/>
      </c>
      <c r="E144" s="86"/>
      <c r="F144" s="85"/>
      <c r="G144" s="77"/>
      <c r="H144" s="77"/>
      <c r="I144" s="77"/>
      <c r="J144" s="77"/>
      <c r="K144" s="77"/>
      <c r="L144" s="92"/>
      <c r="M144" s="93"/>
    </row>
    <row r="145" spans="2:13" ht="20.100000000000001" customHeight="1" x14ac:dyDescent="0.25">
      <c r="B145" s="77">
        <f>IF(BaseFinanceira[[#This Row],[Data Regime Competência]]="",0,MONTH(BaseFinanceira[[#This Row],[Data Regime Competência]]))</f>
        <v>0</v>
      </c>
      <c r="C145" s="77">
        <f>IF(BaseFinanceira[[#This Row],[Data Regime de Caixa]]="",0,MONTH(BaseFinanceira[[#This Row],[Data Regime de Caixa]]))</f>
        <v>0</v>
      </c>
      <c r="D145" s="77" t="str">
        <f t="shared" si="25"/>
        <v/>
      </c>
      <c r="E145" s="86"/>
      <c r="F145" s="85"/>
      <c r="G145" s="77"/>
      <c r="H145" s="77"/>
      <c r="I145" s="77"/>
      <c r="J145" s="77"/>
      <c r="K145" s="77"/>
      <c r="L145" s="92"/>
      <c r="M145" s="93"/>
    </row>
    <row r="146" spans="2:13" ht="20.100000000000001" customHeight="1" x14ac:dyDescent="0.25">
      <c r="B146" s="77">
        <f>IF(BaseFinanceira[[#This Row],[Data Regime Competência]]="",0,MONTH(BaseFinanceira[[#This Row],[Data Regime Competência]]))</f>
        <v>0</v>
      </c>
      <c r="C146" s="77">
        <f>IF(BaseFinanceira[[#This Row],[Data Regime de Caixa]]="",0,MONTH(BaseFinanceira[[#This Row],[Data Regime de Caixa]]))</f>
        <v>0</v>
      </c>
      <c r="D146" s="77" t="str">
        <f t="shared" si="25"/>
        <v/>
      </c>
      <c r="E146" s="86"/>
      <c r="F146" s="85"/>
      <c r="G146" s="77"/>
      <c r="H146" s="77"/>
      <c r="I146" s="77"/>
      <c r="J146" s="77"/>
      <c r="K146" s="77"/>
      <c r="L146" s="92"/>
      <c r="M146" s="93"/>
    </row>
    <row r="147" spans="2:13" ht="20.100000000000001" customHeight="1" x14ac:dyDescent="0.25">
      <c r="B147" s="77">
        <f>IF(BaseFinanceira[[#This Row],[Data Regime Competência]]="",0,MONTH(BaseFinanceira[[#This Row],[Data Regime Competência]]))</f>
        <v>0</v>
      </c>
      <c r="C147" s="77">
        <f>IF(BaseFinanceira[[#This Row],[Data Regime de Caixa]]="",0,MONTH(BaseFinanceira[[#This Row],[Data Regime de Caixa]]))</f>
        <v>0</v>
      </c>
      <c r="D147" s="77" t="str">
        <f t="shared" si="25"/>
        <v/>
      </c>
      <c r="E147" s="86"/>
      <c r="F147" s="85"/>
      <c r="G147" s="77"/>
      <c r="H147" s="77"/>
      <c r="I147" s="77"/>
      <c r="J147" s="77"/>
      <c r="K147" s="77"/>
      <c r="L147" s="92"/>
      <c r="M147" s="93"/>
    </row>
    <row r="148" spans="2:13" ht="20.100000000000001" customHeight="1" x14ac:dyDescent="0.25">
      <c r="B148" s="77">
        <f>IF(BaseFinanceira[[#This Row],[Data Regime Competência]]="",0,MONTH(BaseFinanceira[[#This Row],[Data Regime Competência]]))</f>
        <v>0</v>
      </c>
      <c r="C148" s="77">
        <f>IF(BaseFinanceira[[#This Row],[Data Regime de Caixa]]="",0,MONTH(BaseFinanceira[[#This Row],[Data Regime de Caixa]]))</f>
        <v>0</v>
      </c>
      <c r="D148" s="77" t="str">
        <f t="shared" si="25"/>
        <v/>
      </c>
      <c r="E148" s="86"/>
      <c r="F148" s="85"/>
      <c r="G148" s="77"/>
      <c r="H148" s="77"/>
      <c r="I148" s="77"/>
      <c r="J148" s="77"/>
      <c r="K148" s="77"/>
      <c r="L148" s="92"/>
      <c r="M148" s="93"/>
    </row>
    <row r="149" spans="2:13" ht="20.100000000000001" customHeight="1" x14ac:dyDescent="0.25">
      <c r="B149" s="77">
        <f>IF(BaseFinanceira[[#This Row],[Data Regime Competência]]="",0,MONTH(BaseFinanceira[[#This Row],[Data Regime Competência]]))</f>
        <v>0</v>
      </c>
      <c r="C149" s="77">
        <f>IF(BaseFinanceira[[#This Row],[Data Regime de Caixa]]="",0,MONTH(BaseFinanceira[[#This Row],[Data Regime de Caixa]]))</f>
        <v>0</v>
      </c>
      <c r="D149" s="77" t="str">
        <f t="shared" si="25"/>
        <v/>
      </c>
      <c r="E149" s="86"/>
      <c r="F149" s="85"/>
      <c r="G149" s="77"/>
      <c r="H149" s="77"/>
      <c r="I149" s="77"/>
      <c r="J149" s="77"/>
      <c r="K149" s="77"/>
      <c r="L149" s="92"/>
      <c r="M149" s="93"/>
    </row>
    <row r="150" spans="2:13" ht="20.100000000000001" customHeight="1" x14ac:dyDescent="0.25">
      <c r="B150" s="77">
        <f>IF(BaseFinanceira[[#This Row],[Data Regime Competência]]="",0,MONTH(BaseFinanceira[[#This Row],[Data Regime Competência]]))</f>
        <v>0</v>
      </c>
      <c r="C150" s="77">
        <f>IF(BaseFinanceira[[#This Row],[Data Regime de Caixa]]="",0,MONTH(BaseFinanceira[[#This Row],[Data Regime de Caixa]]))</f>
        <v>0</v>
      </c>
      <c r="D150" s="77" t="str">
        <f t="shared" si="25"/>
        <v/>
      </c>
      <c r="E150" s="86"/>
      <c r="F150" s="85"/>
      <c r="G150" s="77"/>
      <c r="H150" s="77"/>
      <c r="I150" s="77"/>
      <c r="J150" s="77"/>
      <c r="K150" s="77"/>
      <c r="L150" s="92"/>
      <c r="M150" s="93"/>
    </row>
    <row r="151" spans="2:13" ht="20.100000000000001" customHeight="1" x14ac:dyDescent="0.25">
      <c r="B151" s="77">
        <f>IF(BaseFinanceira[[#This Row],[Data Regime Competência]]="",0,MONTH(BaseFinanceira[[#This Row],[Data Regime Competência]]))</f>
        <v>0</v>
      </c>
      <c r="C151" s="77">
        <f>IF(BaseFinanceira[[#This Row],[Data Regime de Caixa]]="",0,MONTH(BaseFinanceira[[#This Row],[Data Regime de Caixa]]))</f>
        <v>0</v>
      </c>
      <c r="D151" s="77" t="str">
        <f t="shared" si="25"/>
        <v/>
      </c>
      <c r="E151" s="86"/>
      <c r="F151" s="85"/>
      <c r="G151" s="77"/>
      <c r="H151" s="77"/>
      <c r="I151" s="77"/>
      <c r="J151" s="77"/>
      <c r="K151" s="77"/>
      <c r="L151" s="92"/>
      <c r="M151" s="93"/>
    </row>
    <row r="152" spans="2:13" ht="20.100000000000001" customHeight="1" x14ac:dyDescent="0.25">
      <c r="B152" s="77">
        <f>IF(BaseFinanceira[[#This Row],[Data Regime Competência]]="",0,MONTH(BaseFinanceira[[#This Row],[Data Regime Competência]]))</f>
        <v>0</v>
      </c>
      <c r="C152" s="77">
        <f>IF(BaseFinanceira[[#This Row],[Data Regime de Caixa]]="",0,MONTH(BaseFinanceira[[#This Row],[Data Regime de Caixa]]))</f>
        <v>0</v>
      </c>
      <c r="D152" s="77" t="str">
        <f t="shared" si="25"/>
        <v/>
      </c>
      <c r="E152" s="86"/>
      <c r="F152" s="85"/>
      <c r="G152" s="77"/>
      <c r="H152" s="77"/>
      <c r="I152" s="77"/>
      <c r="J152" s="77"/>
      <c r="K152" s="77"/>
      <c r="L152" s="92"/>
      <c r="M152" s="93"/>
    </row>
    <row r="153" spans="2:13" ht="20.100000000000001" customHeight="1" x14ac:dyDescent="0.25">
      <c r="B153" s="77">
        <f>IF(BaseFinanceira[[#This Row],[Data Regime Competência]]="",0,MONTH(BaseFinanceira[[#This Row],[Data Regime Competência]]))</f>
        <v>0</v>
      </c>
      <c r="C153" s="77">
        <f>IF(BaseFinanceira[[#This Row],[Data Regime de Caixa]]="",0,MONTH(BaseFinanceira[[#This Row],[Data Regime de Caixa]]))</f>
        <v>0</v>
      </c>
      <c r="D153" s="77" t="str">
        <f t="shared" si="25"/>
        <v/>
      </c>
      <c r="E153" s="86"/>
      <c r="F153" s="85"/>
      <c r="G153" s="77"/>
      <c r="H153" s="77"/>
      <c r="I153" s="77"/>
      <c r="J153" s="77"/>
      <c r="K153" s="77"/>
      <c r="L153" s="92"/>
      <c r="M153" s="93"/>
    </row>
    <row r="154" spans="2:13" ht="20.100000000000001" customHeight="1" x14ac:dyDescent="0.25">
      <c r="B154" s="77">
        <f>IF(BaseFinanceira[[#This Row],[Data Regime Competência]]="",0,MONTH(BaseFinanceira[[#This Row],[Data Regime Competência]]))</f>
        <v>0</v>
      </c>
      <c r="C154" s="77">
        <f>IF(BaseFinanceira[[#This Row],[Data Regime de Caixa]]="",0,MONTH(BaseFinanceira[[#This Row],[Data Regime de Caixa]]))</f>
        <v>0</v>
      </c>
      <c r="D154" s="77" t="str">
        <f t="shared" si="25"/>
        <v/>
      </c>
      <c r="E154" s="86"/>
      <c r="F154" s="85"/>
      <c r="G154" s="77"/>
      <c r="H154" s="77"/>
      <c r="I154" s="77"/>
      <c r="J154" s="77"/>
      <c r="K154" s="77"/>
      <c r="L154" s="92"/>
      <c r="M154" s="93"/>
    </row>
    <row r="155" spans="2:13" ht="20.100000000000001" customHeight="1" x14ac:dyDescent="0.25">
      <c r="B155" s="77">
        <f>IF(BaseFinanceira[[#This Row],[Data Regime Competência]]="",0,MONTH(BaseFinanceira[[#This Row],[Data Regime Competência]]))</f>
        <v>0</v>
      </c>
      <c r="C155" s="77">
        <f>IF(BaseFinanceira[[#This Row],[Data Regime de Caixa]]="",0,MONTH(BaseFinanceira[[#This Row],[Data Regime de Caixa]]))</f>
        <v>0</v>
      </c>
      <c r="D155" s="77" t="str">
        <f t="shared" si="25"/>
        <v/>
      </c>
      <c r="E155" s="86"/>
      <c r="F155" s="85"/>
      <c r="G155" s="77"/>
      <c r="H155" s="77"/>
      <c r="I155" s="77"/>
      <c r="J155" s="77"/>
      <c r="K155" s="77"/>
      <c r="L155" s="92"/>
      <c r="M155" s="93"/>
    </row>
    <row r="156" spans="2:13" ht="20.100000000000001" customHeight="1" x14ac:dyDescent="0.25">
      <c r="B156" s="77">
        <f>IF(BaseFinanceira[[#This Row],[Data Regime Competência]]="",0,MONTH(BaseFinanceira[[#This Row],[Data Regime Competência]]))</f>
        <v>0</v>
      </c>
      <c r="C156" s="77">
        <f>IF(BaseFinanceira[[#This Row],[Data Regime de Caixa]]="",0,MONTH(BaseFinanceira[[#This Row],[Data Regime de Caixa]]))</f>
        <v>0</v>
      </c>
      <c r="D156" s="77" t="str">
        <f t="shared" si="25"/>
        <v/>
      </c>
      <c r="E156" s="86"/>
      <c r="F156" s="85"/>
      <c r="G156" s="77"/>
      <c r="H156" s="77"/>
      <c r="I156" s="77"/>
      <c r="J156" s="77"/>
      <c r="K156" s="77"/>
      <c r="L156" s="92"/>
      <c r="M156" s="93"/>
    </row>
    <row r="157" spans="2:13" ht="20.100000000000001" customHeight="1" x14ac:dyDescent="0.25">
      <c r="B157" s="77">
        <f>IF(BaseFinanceira[[#This Row],[Data Regime Competência]]="",0,MONTH(BaseFinanceira[[#This Row],[Data Regime Competência]]))</f>
        <v>0</v>
      </c>
      <c r="C157" s="77">
        <f>IF(BaseFinanceira[[#This Row],[Data Regime de Caixa]]="",0,MONTH(BaseFinanceira[[#This Row],[Data Regime de Caixa]]))</f>
        <v>0</v>
      </c>
      <c r="D157" s="77" t="str">
        <f t="shared" si="25"/>
        <v/>
      </c>
      <c r="E157" s="86"/>
      <c r="F157" s="85"/>
      <c r="G157" s="77"/>
      <c r="H157" s="77"/>
      <c r="I157" s="77"/>
      <c r="J157" s="77"/>
      <c r="K157" s="77"/>
      <c r="L157" s="92"/>
      <c r="M157" s="93"/>
    </row>
    <row r="158" spans="2:13" ht="20.100000000000001" customHeight="1" x14ac:dyDescent="0.25">
      <c r="B158" s="77">
        <f>IF(BaseFinanceira[[#This Row],[Data Regime Competência]]="",0,MONTH(BaseFinanceira[[#This Row],[Data Regime Competência]]))</f>
        <v>0</v>
      </c>
      <c r="C158" s="77">
        <f>IF(BaseFinanceira[[#This Row],[Data Regime de Caixa]]="",0,MONTH(BaseFinanceira[[#This Row],[Data Regime de Caixa]]))</f>
        <v>0</v>
      </c>
      <c r="D158" s="77" t="str">
        <f t="shared" si="25"/>
        <v/>
      </c>
      <c r="E158" s="86"/>
      <c r="F158" s="85"/>
      <c r="G158" s="77"/>
      <c r="H158" s="77"/>
      <c r="I158" s="77"/>
      <c r="J158" s="77"/>
      <c r="K158" s="77"/>
      <c r="L158" s="92"/>
      <c r="M158" s="93"/>
    </row>
    <row r="159" spans="2:13" ht="20.100000000000001" customHeight="1" x14ac:dyDescent="0.25">
      <c r="B159" s="77">
        <f>IF(BaseFinanceira[[#This Row],[Data Regime Competência]]="",0,MONTH(BaseFinanceira[[#This Row],[Data Regime Competência]]))</f>
        <v>0</v>
      </c>
      <c r="C159" s="77">
        <f>IF(BaseFinanceira[[#This Row],[Data Regime de Caixa]]="",0,MONTH(BaseFinanceira[[#This Row],[Data Regime de Caixa]]))</f>
        <v>0</v>
      </c>
      <c r="D159" s="77" t="str">
        <f t="shared" si="25"/>
        <v/>
      </c>
      <c r="E159" s="86"/>
      <c r="F159" s="85"/>
      <c r="G159" s="77"/>
      <c r="H159" s="77"/>
      <c r="I159" s="77"/>
      <c r="J159" s="77"/>
      <c r="K159" s="77"/>
      <c r="L159" s="92"/>
      <c r="M159" s="93"/>
    </row>
    <row r="160" spans="2:13" ht="20.100000000000001" customHeight="1" x14ac:dyDescent="0.25">
      <c r="B160" s="77">
        <f>IF(BaseFinanceira[[#This Row],[Data Regime Competência]]="",0,MONTH(BaseFinanceira[[#This Row],[Data Regime Competência]]))</f>
        <v>0</v>
      </c>
      <c r="C160" s="77">
        <f>IF(BaseFinanceira[[#This Row],[Data Regime de Caixa]]="",0,MONTH(BaseFinanceira[[#This Row],[Data Regime de Caixa]]))</f>
        <v>0</v>
      </c>
      <c r="D160" s="77" t="str">
        <f t="shared" si="25"/>
        <v/>
      </c>
      <c r="E160" s="86"/>
      <c r="F160" s="85"/>
      <c r="G160" s="77"/>
      <c r="H160" s="77"/>
      <c r="I160" s="77"/>
      <c r="J160" s="77"/>
      <c r="K160" s="77"/>
      <c r="L160" s="92"/>
      <c r="M160" s="93"/>
    </row>
    <row r="161" spans="2:13" ht="20.100000000000001" customHeight="1" x14ac:dyDescent="0.25">
      <c r="B161" s="77">
        <f>IF(BaseFinanceira[[#This Row],[Data Regime Competência]]="",0,MONTH(BaseFinanceira[[#This Row],[Data Regime Competência]]))</f>
        <v>0</v>
      </c>
      <c r="C161" s="77">
        <f>IF(BaseFinanceira[[#This Row],[Data Regime de Caixa]]="",0,MONTH(BaseFinanceira[[#This Row],[Data Regime de Caixa]]))</f>
        <v>0</v>
      </c>
      <c r="D161" s="77" t="str">
        <f t="shared" si="25"/>
        <v/>
      </c>
      <c r="E161" s="86"/>
      <c r="F161" s="85"/>
      <c r="G161" s="77"/>
      <c r="H161" s="77"/>
      <c r="I161" s="77"/>
      <c r="J161" s="77"/>
      <c r="K161" s="77"/>
      <c r="L161" s="92"/>
      <c r="M161" s="93"/>
    </row>
    <row r="162" spans="2:13" ht="20.100000000000001" customHeight="1" x14ac:dyDescent="0.25">
      <c r="B162" s="77">
        <f>IF(BaseFinanceira[[#This Row],[Data Regime Competência]]="",0,MONTH(BaseFinanceira[[#This Row],[Data Regime Competência]]))</f>
        <v>0</v>
      </c>
      <c r="C162" s="77">
        <f>IF(BaseFinanceira[[#This Row],[Data Regime de Caixa]]="",0,MONTH(BaseFinanceira[[#This Row],[Data Regime de Caixa]]))</f>
        <v>0</v>
      </c>
      <c r="D162" s="77" t="str">
        <f t="shared" si="25"/>
        <v/>
      </c>
      <c r="E162" s="86"/>
      <c r="F162" s="85"/>
      <c r="G162" s="77"/>
      <c r="H162" s="77"/>
      <c r="I162" s="77"/>
      <c r="J162" s="77"/>
      <c r="K162" s="77"/>
      <c r="L162" s="92"/>
      <c r="M162" s="93"/>
    </row>
    <row r="163" spans="2:13" ht="20.100000000000001" customHeight="1" x14ac:dyDescent="0.25">
      <c r="B163" s="77">
        <f>IF(BaseFinanceira[[#This Row],[Data Regime Competência]]="",0,MONTH(BaseFinanceira[[#This Row],[Data Regime Competência]]))</f>
        <v>0</v>
      </c>
      <c r="C163" s="77">
        <f>IF(BaseFinanceira[[#This Row],[Data Regime de Caixa]]="",0,MONTH(BaseFinanceira[[#This Row],[Data Regime de Caixa]]))</f>
        <v>0</v>
      </c>
      <c r="D163" s="77" t="str">
        <f t="shared" si="25"/>
        <v/>
      </c>
      <c r="E163" s="86"/>
      <c r="F163" s="85"/>
      <c r="G163" s="77"/>
      <c r="H163" s="77"/>
      <c r="I163" s="77"/>
      <c r="J163" s="77"/>
      <c r="K163" s="77"/>
      <c r="L163" s="92"/>
      <c r="M163" s="93"/>
    </row>
    <row r="164" spans="2:13" ht="20.100000000000001" customHeight="1" x14ac:dyDescent="0.25">
      <c r="B164" s="77">
        <f>IF(BaseFinanceira[[#This Row],[Data Regime Competência]]="",0,MONTH(BaseFinanceira[[#This Row],[Data Regime Competência]]))</f>
        <v>0</v>
      </c>
      <c r="C164" s="77">
        <f>IF(BaseFinanceira[[#This Row],[Data Regime de Caixa]]="",0,MONTH(BaseFinanceira[[#This Row],[Data Regime de Caixa]]))</f>
        <v>0</v>
      </c>
      <c r="D164" s="77" t="str">
        <f t="shared" si="25"/>
        <v/>
      </c>
      <c r="E164" s="86"/>
      <c r="F164" s="85"/>
      <c r="G164" s="77"/>
      <c r="H164" s="77"/>
      <c r="I164" s="77"/>
      <c r="J164" s="77"/>
      <c r="K164" s="77"/>
      <c r="L164" s="92"/>
      <c r="M164" s="93"/>
    </row>
    <row r="165" spans="2:13" ht="20.100000000000001" customHeight="1" x14ac:dyDescent="0.25">
      <c r="B165" s="77">
        <f>IF(BaseFinanceira[[#This Row],[Data Regime Competência]]="",0,MONTH(BaseFinanceira[[#This Row],[Data Regime Competência]]))</f>
        <v>0</v>
      </c>
      <c r="C165" s="77">
        <f>IF(BaseFinanceira[[#This Row],[Data Regime de Caixa]]="",0,MONTH(BaseFinanceira[[#This Row],[Data Regime de Caixa]]))</f>
        <v>0</v>
      </c>
      <c r="D165" s="77" t="str">
        <f t="shared" si="25"/>
        <v/>
      </c>
      <c r="E165" s="86"/>
      <c r="F165" s="85"/>
      <c r="G165" s="77"/>
      <c r="H165" s="77"/>
      <c r="I165" s="77"/>
      <c r="J165" s="77"/>
      <c r="K165" s="77"/>
      <c r="L165" s="92"/>
      <c r="M165" s="93"/>
    </row>
    <row r="166" spans="2:13" ht="20.100000000000001" customHeight="1" x14ac:dyDescent="0.25">
      <c r="B166" s="77">
        <f>IF(BaseFinanceira[[#This Row],[Data Regime Competência]]="",0,MONTH(BaseFinanceira[[#This Row],[Data Regime Competência]]))</f>
        <v>0</v>
      </c>
      <c r="C166" s="77">
        <f>IF(BaseFinanceira[[#This Row],[Data Regime de Caixa]]="",0,MONTH(BaseFinanceira[[#This Row],[Data Regime de Caixa]]))</f>
        <v>0</v>
      </c>
      <c r="D166" s="77" t="str">
        <f t="shared" si="25"/>
        <v/>
      </c>
      <c r="E166" s="86"/>
      <c r="F166" s="85"/>
      <c r="G166" s="77"/>
      <c r="H166" s="77"/>
      <c r="I166" s="77"/>
      <c r="J166" s="77"/>
      <c r="K166" s="77"/>
      <c r="L166" s="92"/>
      <c r="M166" s="93"/>
    </row>
    <row r="167" spans="2:13" ht="20.100000000000001" customHeight="1" x14ac:dyDescent="0.25">
      <c r="B167" s="77">
        <f>IF(BaseFinanceira[[#This Row],[Data Regime Competência]]="",0,MONTH(BaseFinanceira[[#This Row],[Data Regime Competência]]))</f>
        <v>0</v>
      </c>
      <c r="C167" s="77">
        <f>IF(BaseFinanceira[[#This Row],[Data Regime de Caixa]]="",0,MONTH(BaseFinanceira[[#This Row],[Data Regime de Caixa]]))</f>
        <v>0</v>
      </c>
      <c r="D167" s="77" t="str">
        <f t="shared" ref="D167:D186" si="26">IF(F167="","",H167&amp;I167&amp;J167)</f>
        <v/>
      </c>
      <c r="E167" s="86"/>
      <c r="F167" s="85"/>
      <c r="G167" s="77"/>
      <c r="H167" s="77"/>
      <c r="I167" s="77"/>
      <c r="J167" s="77"/>
      <c r="K167" s="77"/>
      <c r="L167" s="92"/>
      <c r="M167" s="93"/>
    </row>
    <row r="168" spans="2:13" ht="20.100000000000001" customHeight="1" x14ac:dyDescent="0.25">
      <c r="B168" s="77">
        <f>IF(BaseFinanceira[[#This Row],[Data Regime Competência]]="",0,MONTH(BaseFinanceira[[#This Row],[Data Regime Competência]]))</f>
        <v>0</v>
      </c>
      <c r="C168" s="77">
        <f>IF(BaseFinanceira[[#This Row],[Data Regime de Caixa]]="",0,MONTH(BaseFinanceira[[#This Row],[Data Regime de Caixa]]))</f>
        <v>0</v>
      </c>
      <c r="D168" s="77" t="str">
        <f t="shared" si="26"/>
        <v/>
      </c>
      <c r="E168" s="86"/>
      <c r="F168" s="85"/>
      <c r="G168" s="77"/>
      <c r="H168" s="77"/>
      <c r="I168" s="77"/>
      <c r="J168" s="77"/>
      <c r="K168" s="77"/>
      <c r="L168" s="92"/>
      <c r="M168" s="93"/>
    </row>
    <row r="169" spans="2:13" ht="20.100000000000001" customHeight="1" x14ac:dyDescent="0.25">
      <c r="B169" s="77">
        <f>IF(BaseFinanceira[[#This Row],[Data Regime Competência]]="",0,MONTH(BaseFinanceira[[#This Row],[Data Regime Competência]]))</f>
        <v>0</v>
      </c>
      <c r="C169" s="77">
        <f>IF(BaseFinanceira[[#This Row],[Data Regime de Caixa]]="",0,MONTH(BaseFinanceira[[#This Row],[Data Regime de Caixa]]))</f>
        <v>0</v>
      </c>
      <c r="D169" s="77" t="str">
        <f t="shared" si="26"/>
        <v/>
      </c>
      <c r="E169" s="86"/>
      <c r="F169" s="85"/>
      <c r="G169" s="77"/>
      <c r="H169" s="77"/>
      <c r="I169" s="77"/>
      <c r="J169" s="77"/>
      <c r="K169" s="77"/>
      <c r="L169" s="92"/>
      <c r="M169" s="93"/>
    </row>
    <row r="170" spans="2:13" ht="20.100000000000001" customHeight="1" x14ac:dyDescent="0.25">
      <c r="B170" s="77">
        <f>IF(BaseFinanceira[[#This Row],[Data Regime Competência]]="",0,MONTH(BaseFinanceira[[#This Row],[Data Regime Competência]]))</f>
        <v>0</v>
      </c>
      <c r="C170" s="77">
        <f>IF(BaseFinanceira[[#This Row],[Data Regime de Caixa]]="",0,MONTH(BaseFinanceira[[#This Row],[Data Regime de Caixa]]))</f>
        <v>0</v>
      </c>
      <c r="D170" s="77" t="str">
        <f t="shared" si="26"/>
        <v/>
      </c>
      <c r="E170" s="86"/>
      <c r="F170" s="85"/>
      <c r="G170" s="77"/>
      <c r="H170" s="77"/>
      <c r="I170" s="77"/>
      <c r="J170" s="77"/>
      <c r="K170" s="77"/>
      <c r="L170" s="92"/>
      <c r="M170" s="93"/>
    </row>
    <row r="171" spans="2:13" ht="20.100000000000001" customHeight="1" x14ac:dyDescent="0.25">
      <c r="B171" s="77">
        <f>IF(BaseFinanceira[[#This Row],[Data Regime Competência]]="",0,MONTH(BaseFinanceira[[#This Row],[Data Regime Competência]]))</f>
        <v>0</v>
      </c>
      <c r="C171" s="77">
        <f>IF(BaseFinanceira[[#This Row],[Data Regime de Caixa]]="",0,MONTH(BaseFinanceira[[#This Row],[Data Regime de Caixa]]))</f>
        <v>0</v>
      </c>
      <c r="D171" s="77" t="str">
        <f t="shared" si="26"/>
        <v/>
      </c>
      <c r="E171" s="86"/>
      <c r="F171" s="85"/>
      <c r="G171" s="77"/>
      <c r="H171" s="77"/>
      <c r="I171" s="77"/>
      <c r="J171" s="77"/>
      <c r="K171" s="77"/>
      <c r="L171" s="92"/>
      <c r="M171" s="93"/>
    </row>
    <row r="172" spans="2:13" ht="20.100000000000001" customHeight="1" x14ac:dyDescent="0.25">
      <c r="B172" s="77">
        <f>IF(BaseFinanceira[[#This Row],[Data Regime Competência]]="",0,MONTH(BaseFinanceira[[#This Row],[Data Regime Competência]]))</f>
        <v>0</v>
      </c>
      <c r="C172" s="77">
        <f>IF(BaseFinanceira[[#This Row],[Data Regime de Caixa]]="",0,MONTH(BaseFinanceira[[#This Row],[Data Regime de Caixa]]))</f>
        <v>0</v>
      </c>
      <c r="D172" s="77" t="str">
        <f t="shared" si="26"/>
        <v/>
      </c>
      <c r="E172" s="86"/>
      <c r="F172" s="85"/>
      <c r="G172" s="77"/>
      <c r="H172" s="77"/>
      <c r="I172" s="77"/>
      <c r="J172" s="77"/>
      <c r="K172" s="77"/>
      <c r="L172" s="92"/>
      <c r="M172" s="93"/>
    </row>
    <row r="173" spans="2:13" ht="20.100000000000001" customHeight="1" x14ac:dyDescent="0.25">
      <c r="B173" s="77">
        <f>IF(BaseFinanceira[[#This Row],[Data Regime Competência]]="",0,MONTH(BaseFinanceira[[#This Row],[Data Regime Competência]]))</f>
        <v>0</v>
      </c>
      <c r="C173" s="77">
        <f>IF(BaseFinanceira[[#This Row],[Data Regime de Caixa]]="",0,MONTH(BaseFinanceira[[#This Row],[Data Regime de Caixa]]))</f>
        <v>0</v>
      </c>
      <c r="D173" s="77" t="str">
        <f t="shared" si="26"/>
        <v/>
      </c>
      <c r="E173" s="86"/>
      <c r="F173" s="85"/>
      <c r="G173" s="77"/>
      <c r="H173" s="77"/>
      <c r="I173" s="77"/>
      <c r="J173" s="77"/>
      <c r="K173" s="77"/>
      <c r="L173" s="92"/>
      <c r="M173" s="93"/>
    </row>
    <row r="174" spans="2:13" ht="20.100000000000001" customHeight="1" x14ac:dyDescent="0.25">
      <c r="B174" s="77">
        <f>IF(BaseFinanceira[[#This Row],[Data Regime Competência]]="",0,MONTH(BaseFinanceira[[#This Row],[Data Regime Competência]]))</f>
        <v>0</v>
      </c>
      <c r="C174" s="77">
        <f>IF(BaseFinanceira[[#This Row],[Data Regime de Caixa]]="",0,MONTH(BaseFinanceira[[#This Row],[Data Regime de Caixa]]))</f>
        <v>0</v>
      </c>
      <c r="D174" s="77" t="str">
        <f t="shared" si="26"/>
        <v/>
      </c>
      <c r="E174" s="86"/>
      <c r="F174" s="85"/>
      <c r="G174" s="77"/>
      <c r="H174" s="77"/>
      <c r="I174" s="77"/>
      <c r="J174" s="77"/>
      <c r="K174" s="77"/>
      <c r="L174" s="92"/>
      <c r="M174" s="93"/>
    </row>
    <row r="175" spans="2:13" ht="20.100000000000001" customHeight="1" x14ac:dyDescent="0.25">
      <c r="B175" s="77">
        <f>IF(BaseFinanceira[[#This Row],[Data Regime Competência]]="",0,MONTH(BaseFinanceira[[#This Row],[Data Regime Competência]]))</f>
        <v>0</v>
      </c>
      <c r="C175" s="77">
        <f>IF(BaseFinanceira[[#This Row],[Data Regime de Caixa]]="",0,MONTH(BaseFinanceira[[#This Row],[Data Regime de Caixa]]))</f>
        <v>0</v>
      </c>
      <c r="D175" s="77" t="str">
        <f t="shared" si="26"/>
        <v/>
      </c>
      <c r="E175" s="86"/>
      <c r="F175" s="85"/>
      <c r="G175" s="77"/>
      <c r="H175" s="77"/>
      <c r="I175" s="77"/>
      <c r="J175" s="77"/>
      <c r="K175" s="77"/>
      <c r="L175" s="92"/>
      <c r="M175" s="93"/>
    </row>
    <row r="176" spans="2:13" ht="20.100000000000001" customHeight="1" x14ac:dyDescent="0.25">
      <c r="B176" s="77">
        <f>IF(BaseFinanceira[[#This Row],[Data Regime Competência]]="",0,MONTH(BaseFinanceira[[#This Row],[Data Regime Competência]]))</f>
        <v>0</v>
      </c>
      <c r="C176" s="77">
        <f>IF(BaseFinanceira[[#This Row],[Data Regime de Caixa]]="",0,MONTH(BaseFinanceira[[#This Row],[Data Regime de Caixa]]))</f>
        <v>0</v>
      </c>
      <c r="D176" s="77" t="str">
        <f t="shared" si="26"/>
        <v/>
      </c>
      <c r="E176" s="86"/>
      <c r="F176" s="85"/>
      <c r="G176" s="77"/>
      <c r="H176" s="77"/>
      <c r="I176" s="77"/>
      <c r="J176" s="77"/>
      <c r="K176" s="77"/>
      <c r="L176" s="92"/>
      <c r="M176" s="93"/>
    </row>
    <row r="177" spans="2:13" ht="20.100000000000001" customHeight="1" x14ac:dyDescent="0.25">
      <c r="B177" s="77">
        <f>IF(BaseFinanceira[[#This Row],[Data Regime Competência]]="",0,MONTH(BaseFinanceira[[#This Row],[Data Regime Competência]]))</f>
        <v>0</v>
      </c>
      <c r="C177" s="77">
        <f>IF(BaseFinanceira[[#This Row],[Data Regime de Caixa]]="",0,MONTH(BaseFinanceira[[#This Row],[Data Regime de Caixa]]))</f>
        <v>0</v>
      </c>
      <c r="D177" s="77" t="str">
        <f t="shared" si="26"/>
        <v/>
      </c>
      <c r="E177" s="86"/>
      <c r="F177" s="85"/>
      <c r="G177" s="77"/>
      <c r="H177" s="77"/>
      <c r="I177" s="77"/>
      <c r="J177" s="77"/>
      <c r="K177" s="77"/>
      <c r="L177" s="92"/>
      <c r="M177" s="93"/>
    </row>
    <row r="178" spans="2:13" ht="20.100000000000001" customHeight="1" x14ac:dyDescent="0.25">
      <c r="B178" s="77">
        <f>IF(BaseFinanceira[[#This Row],[Data Regime Competência]]="",0,MONTH(BaseFinanceira[[#This Row],[Data Regime Competência]]))</f>
        <v>0</v>
      </c>
      <c r="C178" s="77">
        <f>IF(BaseFinanceira[[#This Row],[Data Regime de Caixa]]="",0,MONTH(BaseFinanceira[[#This Row],[Data Regime de Caixa]]))</f>
        <v>0</v>
      </c>
      <c r="D178" s="77" t="str">
        <f t="shared" si="26"/>
        <v/>
      </c>
      <c r="E178" s="86"/>
      <c r="F178" s="85"/>
      <c r="G178" s="77"/>
      <c r="H178" s="77"/>
      <c r="I178" s="77"/>
      <c r="J178" s="77"/>
      <c r="K178" s="77"/>
      <c r="L178" s="92"/>
      <c r="M178" s="93"/>
    </row>
    <row r="179" spans="2:13" ht="20.100000000000001" customHeight="1" x14ac:dyDescent="0.25">
      <c r="B179" s="77">
        <f>IF(BaseFinanceira[[#This Row],[Data Regime Competência]]="",0,MONTH(BaseFinanceira[[#This Row],[Data Regime Competência]]))</f>
        <v>0</v>
      </c>
      <c r="C179" s="77">
        <f>IF(BaseFinanceira[[#This Row],[Data Regime de Caixa]]="",0,MONTH(BaseFinanceira[[#This Row],[Data Regime de Caixa]]))</f>
        <v>0</v>
      </c>
      <c r="D179" s="77" t="str">
        <f t="shared" si="26"/>
        <v/>
      </c>
      <c r="E179" s="86"/>
      <c r="F179" s="85"/>
      <c r="G179" s="77"/>
      <c r="H179" s="77"/>
      <c r="I179" s="77"/>
      <c r="J179" s="77"/>
      <c r="K179" s="77"/>
      <c r="L179" s="92"/>
      <c r="M179" s="93"/>
    </row>
    <row r="180" spans="2:13" ht="20.100000000000001" customHeight="1" x14ac:dyDescent="0.25">
      <c r="B180" s="77">
        <f>IF(BaseFinanceira[[#This Row],[Data Regime Competência]]="",0,MONTH(BaseFinanceira[[#This Row],[Data Regime Competência]]))</f>
        <v>0</v>
      </c>
      <c r="C180" s="77">
        <f>IF(BaseFinanceira[[#This Row],[Data Regime de Caixa]]="",0,MONTH(BaseFinanceira[[#This Row],[Data Regime de Caixa]]))</f>
        <v>0</v>
      </c>
      <c r="D180" s="77" t="str">
        <f t="shared" si="26"/>
        <v/>
      </c>
      <c r="E180" s="86"/>
      <c r="F180" s="85"/>
      <c r="G180" s="77"/>
      <c r="H180" s="77"/>
      <c r="I180" s="77"/>
      <c r="J180" s="77"/>
      <c r="K180" s="77"/>
      <c r="L180" s="92"/>
      <c r="M180" s="93"/>
    </row>
    <row r="181" spans="2:13" ht="20.100000000000001" customHeight="1" x14ac:dyDescent="0.25">
      <c r="B181" s="77">
        <f>IF(BaseFinanceira[[#This Row],[Data Regime Competência]]="",0,MONTH(BaseFinanceira[[#This Row],[Data Regime Competência]]))</f>
        <v>0</v>
      </c>
      <c r="C181" s="77">
        <f>IF(BaseFinanceira[[#This Row],[Data Regime de Caixa]]="",0,MONTH(BaseFinanceira[[#This Row],[Data Regime de Caixa]]))</f>
        <v>0</v>
      </c>
      <c r="D181" s="77" t="str">
        <f t="shared" si="26"/>
        <v/>
      </c>
      <c r="E181" s="86"/>
      <c r="F181" s="85"/>
      <c r="G181" s="77"/>
      <c r="H181" s="77"/>
      <c r="I181" s="77"/>
      <c r="J181" s="77"/>
      <c r="K181" s="77"/>
      <c r="L181" s="92"/>
      <c r="M181" s="93"/>
    </row>
    <row r="182" spans="2:13" ht="20.100000000000001" customHeight="1" x14ac:dyDescent="0.25">
      <c r="B182" s="77">
        <f>IF(BaseFinanceira[[#This Row],[Data Regime Competência]]="",0,MONTH(BaseFinanceira[[#This Row],[Data Regime Competência]]))</f>
        <v>0</v>
      </c>
      <c r="C182" s="77">
        <f>IF(BaseFinanceira[[#This Row],[Data Regime de Caixa]]="",0,MONTH(BaseFinanceira[[#This Row],[Data Regime de Caixa]]))</f>
        <v>0</v>
      </c>
      <c r="D182" s="77" t="str">
        <f t="shared" si="26"/>
        <v/>
      </c>
      <c r="E182" s="86"/>
      <c r="F182" s="85"/>
      <c r="G182" s="77"/>
      <c r="H182" s="77"/>
      <c r="I182" s="77"/>
      <c r="J182" s="77"/>
      <c r="K182" s="77"/>
      <c r="L182" s="92"/>
      <c r="M182" s="93"/>
    </row>
    <row r="183" spans="2:13" ht="20.100000000000001" customHeight="1" x14ac:dyDescent="0.25">
      <c r="B183" s="77">
        <f>IF(BaseFinanceira[[#This Row],[Data Regime Competência]]="",0,MONTH(BaseFinanceira[[#This Row],[Data Regime Competência]]))</f>
        <v>0</v>
      </c>
      <c r="C183" s="77">
        <f>IF(BaseFinanceira[[#This Row],[Data Regime de Caixa]]="",0,MONTH(BaseFinanceira[[#This Row],[Data Regime de Caixa]]))</f>
        <v>0</v>
      </c>
      <c r="D183" s="77" t="str">
        <f t="shared" si="26"/>
        <v/>
      </c>
      <c r="E183" s="86"/>
      <c r="F183" s="85"/>
      <c r="G183" s="77"/>
      <c r="H183" s="77"/>
      <c r="I183" s="77"/>
      <c r="J183" s="77"/>
      <c r="K183" s="77"/>
      <c r="L183" s="92"/>
      <c r="M183" s="93"/>
    </row>
    <row r="184" spans="2:13" ht="20.100000000000001" customHeight="1" x14ac:dyDescent="0.25">
      <c r="B184" s="77">
        <f>IF(BaseFinanceira[[#This Row],[Data Regime Competência]]="",0,MONTH(BaseFinanceira[[#This Row],[Data Regime Competência]]))</f>
        <v>0</v>
      </c>
      <c r="C184" s="77">
        <f>IF(BaseFinanceira[[#This Row],[Data Regime de Caixa]]="",0,MONTH(BaseFinanceira[[#This Row],[Data Regime de Caixa]]))</f>
        <v>0</v>
      </c>
      <c r="D184" s="77" t="str">
        <f t="shared" si="26"/>
        <v/>
      </c>
      <c r="E184" s="86"/>
      <c r="F184" s="85"/>
      <c r="G184" s="77"/>
      <c r="H184" s="77"/>
      <c r="I184" s="77"/>
      <c r="J184" s="77"/>
      <c r="K184" s="77"/>
      <c r="L184" s="92"/>
      <c r="M184" s="93"/>
    </row>
    <row r="185" spans="2:13" ht="20.100000000000001" customHeight="1" x14ac:dyDescent="0.25">
      <c r="B185" s="77">
        <f>IF(BaseFinanceira[[#This Row],[Data Regime Competência]]="",0,MONTH(BaseFinanceira[[#This Row],[Data Regime Competência]]))</f>
        <v>0</v>
      </c>
      <c r="C185" s="77">
        <f>IF(BaseFinanceira[[#This Row],[Data Regime de Caixa]]="",0,MONTH(BaseFinanceira[[#This Row],[Data Regime de Caixa]]))</f>
        <v>0</v>
      </c>
      <c r="D185" s="77" t="str">
        <f t="shared" si="26"/>
        <v/>
      </c>
      <c r="E185" s="86"/>
      <c r="F185" s="85"/>
      <c r="G185" s="77"/>
      <c r="H185" s="77"/>
      <c r="I185" s="77"/>
      <c r="J185" s="77"/>
      <c r="K185" s="77"/>
      <c r="L185" s="92"/>
      <c r="M185" s="93"/>
    </row>
    <row r="186" spans="2:13" ht="20.100000000000001" customHeight="1" x14ac:dyDescent="0.25">
      <c r="B186" s="77">
        <f>IF(BaseFinanceira[[#This Row],[Data Regime Competência]]="",0,MONTH(BaseFinanceira[[#This Row],[Data Regime Competência]]))</f>
        <v>0</v>
      </c>
      <c r="C186" s="77">
        <f>IF(BaseFinanceira[[#This Row],[Data Regime de Caixa]]="",0,MONTH(BaseFinanceira[[#This Row],[Data Regime de Caixa]]))</f>
        <v>0</v>
      </c>
      <c r="D186" s="77" t="str">
        <f t="shared" si="26"/>
        <v/>
      </c>
      <c r="E186" s="86"/>
      <c r="F186" s="85"/>
      <c r="G186" s="77"/>
      <c r="H186" s="77"/>
      <c r="I186" s="77"/>
      <c r="J186" s="77"/>
      <c r="K186" s="77"/>
      <c r="L186" s="92"/>
      <c r="M186" s="93"/>
    </row>
  </sheetData>
  <sheetProtection sort="0" autoFilter="0"/>
  <mergeCells count="2">
    <mergeCell ref="B2:D3"/>
    <mergeCell ref="E2:G3"/>
  </mergeCells>
  <phoneticPr fontId="4" type="noConversion"/>
  <conditionalFormatting sqref="L7:L186">
    <cfRule type="expression" dxfId="156" priority="3">
      <formula>ISEVEN(ROW($L7))</formula>
    </cfRule>
  </conditionalFormatting>
  <conditionalFormatting sqref="M7:M186">
    <cfRule type="expression" dxfId="155" priority="1">
      <formula>ISEVEN(ROW($M7))</formula>
    </cfRule>
  </conditionalFormatting>
  <dataValidations count="4">
    <dataValidation type="list" allowBlank="1" showInputMessage="1" showErrorMessage="1" sqref="K7:K186" xr:uid="{00000000-0002-0000-0100-000002000000}">
      <formula1>INDIRECT("TabCustos")</formula1>
    </dataValidation>
    <dataValidation type="list" allowBlank="1" showInputMessage="1" showErrorMessage="1" sqref="J7:J186" xr:uid="{00000000-0002-0000-0100-000003000000}">
      <formula1>Categoria</formula1>
    </dataValidation>
    <dataValidation type="list" allowBlank="1" showInputMessage="1" showErrorMessage="1" sqref="I7:I186" xr:uid="{00000000-0002-0000-0100-000004000000}">
      <formula1>SubGrupo</formula1>
    </dataValidation>
    <dataValidation type="list" allowBlank="1" showInputMessage="1" showErrorMessage="1" sqref="H7:H186" xr:uid="{00000000-0002-0000-0100-000005000000}">
      <formula1>Grupo</formula1>
    </dataValidation>
  </dataValidations>
  <pageMargins left="0.511811024" right="0.511811024" top="0.78740157499999996" bottom="0.78740157499999996" header="0.31496062000000002" footer="0.31496062000000002"/>
  <pageSetup paperSize="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7">
    <tabColor rgb="FF82D68E"/>
  </sheetPr>
  <dimension ref="A1:AI420"/>
  <sheetViews>
    <sheetView showGridLines="0" topLeftCell="A234" zoomScale="80" zoomScaleNormal="80" workbookViewId="0">
      <selection activeCell="C234" sqref="C1:C1048576"/>
    </sheetView>
  </sheetViews>
  <sheetFormatPr defaultColWidth="9.140625" defaultRowHeight="20.100000000000001" customHeight="1" x14ac:dyDescent="0.25"/>
  <cols>
    <col min="1" max="1" width="1.7109375" style="6" customWidth="1"/>
    <col min="2" max="2" width="35.7109375" style="6" customWidth="1"/>
    <col min="3" max="3" width="61.140625" style="6" hidden="1" customWidth="1"/>
    <col min="4" max="4" width="1.7109375" style="6" customWidth="1"/>
    <col min="5" max="5" width="12.140625" style="6" customWidth="1"/>
    <col min="6" max="7" width="12.140625" style="6" bestFit="1" customWidth="1"/>
    <col min="8" max="8" width="11.42578125" style="6" bestFit="1" customWidth="1"/>
    <col min="9" max="9" width="11" style="6" bestFit="1" customWidth="1"/>
    <col min="10" max="10" width="11.42578125" style="6" bestFit="1" customWidth="1"/>
    <col min="11" max="11" width="11" style="6" bestFit="1" customWidth="1"/>
    <col min="12" max="12" width="11.42578125" style="6" bestFit="1" customWidth="1"/>
    <col min="13" max="13" width="11" style="6" bestFit="1" customWidth="1"/>
    <col min="14" max="14" width="11.42578125" style="6" bestFit="1" customWidth="1"/>
    <col min="15" max="15" width="11" style="6" bestFit="1" customWidth="1"/>
    <col min="16" max="16" width="11.42578125" style="6" bestFit="1" customWidth="1"/>
    <col min="17" max="17" width="11" style="6" bestFit="1" customWidth="1"/>
    <col min="18" max="18" width="11.42578125" style="6" bestFit="1" customWidth="1"/>
    <col min="19" max="19" width="11" style="6" bestFit="1" customWidth="1"/>
    <col min="20" max="20" width="11.42578125" style="6" bestFit="1" customWidth="1"/>
    <col min="21" max="21" width="11" style="6" bestFit="1" customWidth="1"/>
    <col min="22" max="22" width="11.42578125" style="6" bestFit="1" customWidth="1"/>
    <col min="23" max="23" width="11" style="6" bestFit="1" customWidth="1"/>
    <col min="24" max="24" width="11.42578125" style="6" bestFit="1" customWidth="1"/>
    <col min="25" max="28" width="12.7109375" style="6" customWidth="1"/>
    <col min="29" max="29" width="1.7109375" style="6" customWidth="1"/>
    <col min="30" max="30" width="13.7109375" style="6" bestFit="1" customWidth="1"/>
    <col min="31" max="32" width="12.7109375" style="6" customWidth="1"/>
    <col min="33" max="33" width="1.7109375" style="6" customWidth="1"/>
    <col min="34" max="35" width="12.7109375" style="6" customWidth="1"/>
    <col min="36" max="36" width="5.7109375" style="6" customWidth="1"/>
    <col min="37" max="16384" width="9.140625" style="6"/>
  </cols>
  <sheetData>
    <row r="1" spans="1:35" s="2" customFormat="1" ht="9.9499999999999993" customHeight="1" x14ac:dyDescent="0.25">
      <c r="A1" s="11"/>
      <c r="B1" s="11"/>
      <c r="C1" s="43"/>
      <c r="D1" s="11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11"/>
      <c r="AD1" s="11"/>
      <c r="AE1" s="11"/>
      <c r="AF1" s="11"/>
      <c r="AG1" s="11"/>
      <c r="AH1" s="11"/>
      <c r="AI1" s="11"/>
    </row>
    <row r="2" spans="1:35" s="2" customFormat="1" ht="30" customHeight="1" x14ac:dyDescent="0.25">
      <c r="A2" s="11"/>
      <c r="B2" s="81" t="s">
        <v>110</v>
      </c>
      <c r="C2" s="78"/>
      <c r="D2" s="44"/>
      <c r="E2" s="97" t="s">
        <v>48</v>
      </c>
      <c r="F2" s="97"/>
      <c r="G2" s="97" t="s">
        <v>49</v>
      </c>
      <c r="H2" s="97"/>
      <c r="I2" s="97" t="s">
        <v>50</v>
      </c>
      <c r="J2" s="97"/>
      <c r="K2" s="97" t="s">
        <v>51</v>
      </c>
      <c r="L2" s="97"/>
      <c r="M2" s="97" t="s">
        <v>52</v>
      </c>
      <c r="N2" s="97"/>
      <c r="O2" s="97" t="s">
        <v>53</v>
      </c>
      <c r="P2" s="97"/>
      <c r="Q2" s="97" t="s">
        <v>54</v>
      </c>
      <c r="R2" s="97"/>
      <c r="S2" s="97" t="s">
        <v>55</v>
      </c>
      <c r="T2" s="97"/>
      <c r="U2" s="97" t="s">
        <v>56</v>
      </c>
      <c r="V2" s="97"/>
      <c r="W2" s="97" t="s">
        <v>57</v>
      </c>
      <c r="X2" s="97"/>
      <c r="Y2" s="97" t="s">
        <v>58</v>
      </c>
      <c r="Z2" s="97"/>
      <c r="AA2" s="97" t="s">
        <v>59</v>
      </c>
      <c r="AB2" s="97"/>
      <c r="AC2" s="11"/>
      <c r="AD2" s="105" t="s">
        <v>3</v>
      </c>
      <c r="AE2" s="106"/>
      <c r="AF2" s="107"/>
      <c r="AG2" s="11"/>
      <c r="AH2" s="97" t="s">
        <v>4</v>
      </c>
      <c r="AI2" s="97"/>
    </row>
    <row r="3" spans="1:35" s="2" customFormat="1" ht="30" customHeight="1" x14ac:dyDescent="0.25">
      <c r="A3" s="12"/>
      <c r="B3" s="82" t="s">
        <v>109</v>
      </c>
      <c r="C3" s="78"/>
      <c r="D3" s="11"/>
      <c r="E3" s="63" t="s">
        <v>19</v>
      </c>
      <c r="F3" s="64" t="s">
        <v>18</v>
      </c>
      <c r="G3" s="63" t="s">
        <v>19</v>
      </c>
      <c r="H3" s="64" t="s">
        <v>18</v>
      </c>
      <c r="I3" s="63" t="s">
        <v>19</v>
      </c>
      <c r="J3" s="64" t="s">
        <v>18</v>
      </c>
      <c r="K3" s="63" t="s">
        <v>19</v>
      </c>
      <c r="L3" s="64" t="s">
        <v>18</v>
      </c>
      <c r="M3" s="63" t="s">
        <v>19</v>
      </c>
      <c r="N3" s="64" t="s">
        <v>18</v>
      </c>
      <c r="O3" s="63" t="s">
        <v>19</v>
      </c>
      <c r="P3" s="64" t="s">
        <v>18</v>
      </c>
      <c r="Q3" s="63" t="s">
        <v>19</v>
      </c>
      <c r="R3" s="64" t="s">
        <v>18</v>
      </c>
      <c r="S3" s="63" t="s">
        <v>19</v>
      </c>
      <c r="T3" s="64" t="s">
        <v>18</v>
      </c>
      <c r="U3" s="63" t="s">
        <v>19</v>
      </c>
      <c r="V3" s="64" t="s">
        <v>18</v>
      </c>
      <c r="W3" s="63" t="s">
        <v>19</v>
      </c>
      <c r="X3" s="64" t="s">
        <v>18</v>
      </c>
      <c r="Y3" s="63" t="s">
        <v>19</v>
      </c>
      <c r="Z3" s="64" t="s">
        <v>18</v>
      </c>
      <c r="AA3" s="63" t="s">
        <v>19</v>
      </c>
      <c r="AB3" s="64" t="s">
        <v>18</v>
      </c>
      <c r="AC3" s="11"/>
      <c r="AD3" s="67" t="s">
        <v>19</v>
      </c>
      <c r="AE3" s="68" t="s">
        <v>18</v>
      </c>
      <c r="AF3" s="67" t="s">
        <v>62</v>
      </c>
      <c r="AG3" s="11"/>
      <c r="AH3" s="63" t="s">
        <v>19</v>
      </c>
      <c r="AI3" s="64" t="s">
        <v>18</v>
      </c>
    </row>
    <row r="4" spans="1:35" s="2" customFormat="1" ht="5.0999999999999996" customHeight="1" x14ac:dyDescent="0.25">
      <c r="A4" s="41"/>
      <c r="B4" s="41"/>
      <c r="C4" s="42"/>
      <c r="D4" s="11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11"/>
      <c r="AD4" s="42"/>
      <c r="AE4" s="42"/>
      <c r="AF4" s="42"/>
      <c r="AG4" s="11"/>
      <c r="AH4" s="42"/>
      <c r="AI4" s="42"/>
    </row>
    <row r="5" spans="1:35" s="2" customFormat="1" ht="20.100000000000001" customHeight="1" x14ac:dyDescent="0.25">
      <c r="A5" s="41"/>
      <c r="B5" s="41"/>
      <c r="C5" s="42"/>
      <c r="D5" s="11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11"/>
      <c r="AD5" s="42"/>
      <c r="AE5" s="42"/>
      <c r="AF5" s="42"/>
      <c r="AG5" s="11"/>
      <c r="AH5" s="42"/>
      <c r="AI5" s="42"/>
    </row>
    <row r="6" spans="1:35" s="2" customFormat="1" ht="20.100000000000001" hidden="1" customHeight="1" x14ac:dyDescent="0.25">
      <c r="A6" s="41"/>
      <c r="B6" s="41"/>
      <c r="C6" s="42"/>
      <c r="D6" s="11"/>
      <c r="E6" s="94">
        <v>1</v>
      </c>
      <c r="F6" s="94">
        <v>1</v>
      </c>
      <c r="G6" s="94">
        <v>2</v>
      </c>
      <c r="H6" s="94">
        <v>2</v>
      </c>
      <c r="I6" s="94">
        <v>3</v>
      </c>
      <c r="J6" s="94">
        <v>3</v>
      </c>
      <c r="K6" s="94">
        <v>4</v>
      </c>
      <c r="L6" s="94">
        <v>4</v>
      </c>
      <c r="M6" s="94">
        <v>5</v>
      </c>
      <c r="N6" s="94">
        <v>5</v>
      </c>
      <c r="O6" s="94">
        <v>6</v>
      </c>
      <c r="P6" s="94">
        <v>6</v>
      </c>
      <c r="Q6" s="94">
        <v>7</v>
      </c>
      <c r="R6" s="94">
        <v>7</v>
      </c>
      <c r="S6" s="94">
        <v>8</v>
      </c>
      <c r="T6" s="94">
        <v>8</v>
      </c>
      <c r="U6" s="94">
        <v>9</v>
      </c>
      <c r="V6" s="94">
        <v>9</v>
      </c>
      <c r="W6" s="94">
        <v>10</v>
      </c>
      <c r="X6" s="94">
        <v>10</v>
      </c>
      <c r="Y6" s="94">
        <v>11</v>
      </c>
      <c r="Z6" s="94">
        <v>11</v>
      </c>
      <c r="AA6" s="94">
        <v>12</v>
      </c>
      <c r="AB6" s="94">
        <v>12</v>
      </c>
      <c r="AC6" s="11"/>
      <c r="AD6" s="42"/>
      <c r="AE6" s="42"/>
      <c r="AF6" s="42"/>
      <c r="AG6" s="11"/>
      <c r="AH6" s="42"/>
      <c r="AI6" s="42"/>
    </row>
    <row r="7" spans="1:35" s="2" customFormat="1" ht="35.1" customHeight="1" x14ac:dyDescent="0.25">
      <c r="B7" s="32" t="str">
        <f>IF('Plano Contas'!B7="","",'Plano Contas'!B7)</f>
        <v>Receita Bruta Operacional</v>
      </c>
      <c r="C7" s="48"/>
      <c r="D7" s="20"/>
      <c r="E7" s="35">
        <f>SUM(E8,E29,E50)</f>
        <v>1</v>
      </c>
      <c r="F7" s="36">
        <f t="shared" ref="F7:AB7" si="0">SUM(F8,F29,F50)</f>
        <v>1</v>
      </c>
      <c r="G7" s="36">
        <f t="shared" si="0"/>
        <v>2</v>
      </c>
      <c r="H7" s="36">
        <f t="shared" si="0"/>
        <v>2</v>
      </c>
      <c r="I7" s="36">
        <f t="shared" si="0"/>
        <v>3</v>
      </c>
      <c r="J7" s="36">
        <f t="shared" si="0"/>
        <v>3</v>
      </c>
      <c r="K7" s="36">
        <f t="shared" si="0"/>
        <v>4</v>
      </c>
      <c r="L7" s="36">
        <f t="shared" si="0"/>
        <v>4</v>
      </c>
      <c r="M7" s="36">
        <f t="shared" si="0"/>
        <v>5</v>
      </c>
      <c r="N7" s="36">
        <f t="shared" si="0"/>
        <v>5</v>
      </c>
      <c r="O7" s="36">
        <f t="shared" si="0"/>
        <v>6</v>
      </c>
      <c r="P7" s="36">
        <f t="shared" si="0"/>
        <v>6</v>
      </c>
      <c r="Q7" s="36">
        <f t="shared" si="0"/>
        <v>7</v>
      </c>
      <c r="R7" s="36">
        <f t="shared" si="0"/>
        <v>7</v>
      </c>
      <c r="S7" s="36">
        <f t="shared" si="0"/>
        <v>8</v>
      </c>
      <c r="T7" s="36">
        <f t="shared" si="0"/>
        <v>8</v>
      </c>
      <c r="U7" s="36">
        <f t="shared" si="0"/>
        <v>9</v>
      </c>
      <c r="V7" s="36">
        <f t="shared" si="0"/>
        <v>9</v>
      </c>
      <c r="W7" s="36">
        <f t="shared" si="0"/>
        <v>10</v>
      </c>
      <c r="X7" s="36">
        <f t="shared" si="0"/>
        <v>10</v>
      </c>
      <c r="Y7" s="36">
        <f t="shared" si="0"/>
        <v>11</v>
      </c>
      <c r="Z7" s="36">
        <f t="shared" si="0"/>
        <v>11</v>
      </c>
      <c r="AA7" s="36">
        <f t="shared" si="0"/>
        <v>12</v>
      </c>
      <c r="AB7" s="37">
        <f t="shared" si="0"/>
        <v>12</v>
      </c>
      <c r="AD7" s="35">
        <f t="shared" ref="AD7" si="1">SUM(AD8,AD29,AD50)</f>
        <v>78</v>
      </c>
      <c r="AE7" s="36">
        <f t="shared" ref="AE7" si="2">SUM(AE8,AE29,AE50)</f>
        <v>78</v>
      </c>
      <c r="AF7" s="40">
        <f t="shared" ref="AF7" si="3">SUM(AF8,AF29,AF50)</f>
        <v>1</v>
      </c>
      <c r="AH7" s="36">
        <f t="shared" ref="AH7" si="4">AH8</f>
        <v>6.5</v>
      </c>
      <c r="AI7" s="36">
        <f t="shared" ref="AI7" si="5">AI8</f>
        <v>6.5</v>
      </c>
    </row>
    <row r="8" spans="1:35" s="2" customFormat="1" ht="20.100000000000001" customHeight="1" x14ac:dyDescent="0.25">
      <c r="B8" s="33" t="str">
        <f>'Plano Contas'!B8</f>
        <v>Venda de Mercadoria</v>
      </c>
      <c r="C8" s="49"/>
      <c r="D8" s="20"/>
      <c r="E8" s="34">
        <f>SUM(E9:E28)</f>
        <v>1</v>
      </c>
      <c r="F8" s="34">
        <f t="shared" ref="F8:AB8" si="6">SUM(F9:F28)</f>
        <v>1</v>
      </c>
      <c r="G8" s="34">
        <f t="shared" si="6"/>
        <v>2</v>
      </c>
      <c r="H8" s="34">
        <f t="shared" si="6"/>
        <v>2</v>
      </c>
      <c r="I8" s="34">
        <f t="shared" si="6"/>
        <v>3</v>
      </c>
      <c r="J8" s="34">
        <f t="shared" si="6"/>
        <v>3</v>
      </c>
      <c r="K8" s="34">
        <f t="shared" si="6"/>
        <v>4</v>
      </c>
      <c r="L8" s="34">
        <f t="shared" si="6"/>
        <v>4</v>
      </c>
      <c r="M8" s="34">
        <f t="shared" si="6"/>
        <v>5</v>
      </c>
      <c r="N8" s="34">
        <f t="shared" si="6"/>
        <v>5</v>
      </c>
      <c r="O8" s="34">
        <f t="shared" si="6"/>
        <v>6</v>
      </c>
      <c r="P8" s="34">
        <f t="shared" si="6"/>
        <v>6</v>
      </c>
      <c r="Q8" s="34">
        <f t="shared" si="6"/>
        <v>7</v>
      </c>
      <c r="R8" s="34">
        <f t="shared" si="6"/>
        <v>7</v>
      </c>
      <c r="S8" s="34">
        <f t="shared" si="6"/>
        <v>8</v>
      </c>
      <c r="T8" s="34">
        <f t="shared" si="6"/>
        <v>8</v>
      </c>
      <c r="U8" s="34">
        <f t="shared" si="6"/>
        <v>9</v>
      </c>
      <c r="V8" s="34">
        <f t="shared" si="6"/>
        <v>9</v>
      </c>
      <c r="W8" s="34">
        <f t="shared" si="6"/>
        <v>10</v>
      </c>
      <c r="X8" s="34">
        <f t="shared" si="6"/>
        <v>10</v>
      </c>
      <c r="Y8" s="34">
        <f t="shared" si="6"/>
        <v>11</v>
      </c>
      <c r="Z8" s="34">
        <f t="shared" si="6"/>
        <v>11</v>
      </c>
      <c r="AA8" s="34">
        <f t="shared" si="6"/>
        <v>12</v>
      </c>
      <c r="AB8" s="34">
        <f t="shared" si="6"/>
        <v>12</v>
      </c>
      <c r="AD8" s="34">
        <f>SUMIF($E$3:$AB$3,AD$3,$E8:$AB8)</f>
        <v>78</v>
      </c>
      <c r="AE8" s="34">
        <f>SUMIF($E$3:$AB$3,AE$3,$E8:$AB8)</f>
        <v>78</v>
      </c>
      <c r="AF8" s="38">
        <f t="shared" ref="AF8:AF9" si="7">IFERROR(AD8/$AD$7,0)</f>
        <v>1</v>
      </c>
      <c r="AH8" s="34">
        <f>IFERROR(SUMIF($E$3:$AB$3,AH$3,$E8:$AB8)/COUNTIFS($E8:$AB8,"&gt;0",$E$3:$AB$3,AH$3),0)</f>
        <v>6.5</v>
      </c>
      <c r="AI8" s="34">
        <f>IFERROR(SUMIF($E$3:$AB$3,AI$3,$E8:$AB8)/COUNTIFS($E8:$AB8,"&gt;0",$E$3:$AB$3,AI$3),0)</f>
        <v>6.5</v>
      </c>
    </row>
    <row r="9" spans="1:35" s="2" customFormat="1" ht="20.100000000000001" customHeight="1" x14ac:dyDescent="0.25">
      <c r="B9" s="23" t="str">
        <f>IF('Plano Contas'!B9="","",'Plano Contas'!B9)</f>
        <v>À vista</v>
      </c>
      <c r="C9" s="46" t="str">
        <f>B7&amp;B8&amp;B9</f>
        <v>Receita Bruta OperacionalVenda de MercadoriaÀ vista</v>
      </c>
      <c r="D9" s="20"/>
      <c r="E9" s="24">
        <f>IF($B9="","",ABS(
SUMIFS(BaseFinanceira[Valor Previsto],
IF('DRE Financeira'!$B$3=Configurações!$D$7,BaseFinanceira[Mês Caixa],BaseFinanceira[Mês Comp.]),E$6,
BaseFinanceira[Plano Contas],'DRE Financeira'!$C9,
BaseFinanceira[Centro Custo],IF($B$2=Configurações!$B$7,"&lt;&gt;""",'DRE Financeira'!$B$2))))</f>
        <v>1</v>
      </c>
      <c r="F9" s="26">
        <f>IF($B9="","",ABS(
SUMIFS(BaseFinanceira[Valor Realizado],
IF('DRE Financeira'!$B$3=Configurações!$D$7,BaseFinanceira[Mês Caixa],BaseFinanceira[Mês Comp.]),F$6,
BaseFinanceira[Plano Contas],'DRE Financeira'!$C9,
BaseFinanceira[Centro Custo],IF($B$2=Configurações!$B$7,"&lt;&gt;""",'DRE Financeira'!$B$2))))</f>
        <v>1</v>
      </c>
      <c r="G9" s="24">
        <f>IF($B9="","",ABS(
SUMIFS(BaseFinanceira[Valor Previsto],
IF('DRE Financeira'!$B$3=Configurações!$D$7,BaseFinanceira[Mês Caixa],BaseFinanceira[Mês Comp.]),G$6,
BaseFinanceira[Plano Contas],'DRE Financeira'!$C9,
BaseFinanceira[Centro Custo],IF($B$2=Configurações!$B$7,"&lt;&gt;""",'DRE Financeira'!$B$2))))</f>
        <v>2</v>
      </c>
      <c r="H9" s="26">
        <f>IF($B9="","",ABS(
SUMIFS(BaseFinanceira[Valor Realizado],
IF('DRE Financeira'!$B$3=Configurações!$D$7,BaseFinanceira[Mês Caixa],BaseFinanceira[Mês Comp.]),H$6,
BaseFinanceira[Plano Contas],'DRE Financeira'!$C9,
BaseFinanceira[Centro Custo],IF($B$2=Configurações!$B$7,"&lt;&gt;""",'DRE Financeira'!$B$2))))</f>
        <v>2</v>
      </c>
      <c r="I9" s="24">
        <f>IF($B9="","",ABS(
SUMIFS(BaseFinanceira[Valor Previsto],
IF('DRE Financeira'!$B$3=Configurações!$D$7,BaseFinanceira[Mês Caixa],BaseFinanceira[Mês Comp.]),I$6,
BaseFinanceira[Plano Contas],'DRE Financeira'!$C9,
BaseFinanceira[Centro Custo],IF($B$2=Configurações!$B$7,"&lt;&gt;""",'DRE Financeira'!$B$2))))</f>
        <v>3</v>
      </c>
      <c r="J9" s="26">
        <f>IF($B9="","",ABS(
SUMIFS(BaseFinanceira[Valor Realizado],
IF('DRE Financeira'!$B$3=Configurações!$D$7,BaseFinanceira[Mês Caixa],BaseFinanceira[Mês Comp.]),J$6,
BaseFinanceira[Plano Contas],'DRE Financeira'!$C9,
BaseFinanceira[Centro Custo],IF($B$2=Configurações!$B$7,"&lt;&gt;""",'DRE Financeira'!$B$2))))</f>
        <v>3</v>
      </c>
      <c r="K9" s="24">
        <f>IF($B9="","",ABS(
SUMIFS(BaseFinanceira[Valor Previsto],
IF('DRE Financeira'!$B$3=Configurações!$D$7,BaseFinanceira[Mês Caixa],BaseFinanceira[Mês Comp.]),K$6,
BaseFinanceira[Plano Contas],'DRE Financeira'!$C9,
BaseFinanceira[Centro Custo],IF($B$2=Configurações!$B$7,"&lt;&gt;""",'DRE Financeira'!$B$2))))</f>
        <v>4</v>
      </c>
      <c r="L9" s="26">
        <f>IF($B9="","",ABS(
SUMIFS(BaseFinanceira[Valor Realizado],
IF('DRE Financeira'!$B$3=Configurações!$D$7,BaseFinanceira[Mês Caixa],BaseFinanceira[Mês Comp.]),L$6,
BaseFinanceira[Plano Contas],'DRE Financeira'!$C9,
BaseFinanceira[Centro Custo],IF($B$2=Configurações!$B$7,"&lt;&gt;""",'DRE Financeira'!$B$2))))</f>
        <v>4</v>
      </c>
      <c r="M9" s="24">
        <f>IF($B9="","",ABS(
SUMIFS(BaseFinanceira[Valor Previsto],
IF('DRE Financeira'!$B$3=Configurações!$D$7,BaseFinanceira[Mês Caixa],BaseFinanceira[Mês Comp.]),M$6,
BaseFinanceira[Plano Contas],'DRE Financeira'!$C9,
BaseFinanceira[Centro Custo],IF($B$2=Configurações!$B$7,"&lt;&gt;""",'DRE Financeira'!$B$2))))</f>
        <v>5</v>
      </c>
      <c r="N9" s="26">
        <f>IF($B9="","",ABS(
SUMIFS(BaseFinanceira[Valor Realizado],
IF('DRE Financeira'!$B$3=Configurações!$D$7,BaseFinanceira[Mês Caixa],BaseFinanceira[Mês Comp.]),N$6,
BaseFinanceira[Plano Contas],'DRE Financeira'!$C9,
BaseFinanceira[Centro Custo],IF($B$2=Configurações!$B$7,"&lt;&gt;""",'DRE Financeira'!$B$2))))</f>
        <v>5</v>
      </c>
      <c r="O9" s="24">
        <f>IF($B9="","",ABS(
SUMIFS(BaseFinanceira[Valor Previsto],
IF('DRE Financeira'!$B$3=Configurações!$D$7,BaseFinanceira[Mês Caixa],BaseFinanceira[Mês Comp.]),O$6,
BaseFinanceira[Plano Contas],'DRE Financeira'!$C9,
BaseFinanceira[Centro Custo],IF($B$2=Configurações!$B$7,"&lt;&gt;""",'DRE Financeira'!$B$2))))</f>
        <v>6</v>
      </c>
      <c r="P9" s="26">
        <f>IF($B9="","",ABS(
SUMIFS(BaseFinanceira[Valor Realizado],
IF('DRE Financeira'!$B$3=Configurações!$D$7,BaseFinanceira[Mês Caixa],BaseFinanceira[Mês Comp.]),P$6,
BaseFinanceira[Plano Contas],'DRE Financeira'!$C9,
BaseFinanceira[Centro Custo],IF($B$2=Configurações!$B$7,"&lt;&gt;""",'DRE Financeira'!$B$2))))</f>
        <v>6</v>
      </c>
      <c r="Q9" s="24">
        <f>IF($B9="","",ABS(
SUMIFS(BaseFinanceira[Valor Previsto],
IF('DRE Financeira'!$B$3=Configurações!$D$7,BaseFinanceira[Mês Caixa],BaseFinanceira[Mês Comp.]),Q$6,
BaseFinanceira[Plano Contas],'DRE Financeira'!$C9,
BaseFinanceira[Centro Custo],IF($B$2=Configurações!$B$7,"&lt;&gt;""",'DRE Financeira'!$B$2))))</f>
        <v>7</v>
      </c>
      <c r="R9" s="26">
        <f>IF($B9="","",ABS(
SUMIFS(BaseFinanceira[Valor Realizado],
IF('DRE Financeira'!$B$3=Configurações!$D$7,BaseFinanceira[Mês Caixa],BaseFinanceira[Mês Comp.]),R$6,
BaseFinanceira[Plano Contas],'DRE Financeira'!$C9,
BaseFinanceira[Centro Custo],IF($B$2=Configurações!$B$7,"&lt;&gt;""",'DRE Financeira'!$B$2))))</f>
        <v>7</v>
      </c>
      <c r="S9" s="24">
        <f>IF($B9="","",ABS(
SUMIFS(BaseFinanceira[Valor Previsto],
IF('DRE Financeira'!$B$3=Configurações!$D$7,BaseFinanceira[Mês Caixa],BaseFinanceira[Mês Comp.]),S$6,
BaseFinanceira[Plano Contas],'DRE Financeira'!$C9,
BaseFinanceira[Centro Custo],IF($B$2=Configurações!$B$7,"&lt;&gt;""",'DRE Financeira'!$B$2))))</f>
        <v>8</v>
      </c>
      <c r="T9" s="26">
        <f>IF($B9="","",ABS(
SUMIFS(BaseFinanceira[Valor Realizado],
IF('DRE Financeira'!$B$3=Configurações!$D$7,BaseFinanceira[Mês Caixa],BaseFinanceira[Mês Comp.]),T$6,
BaseFinanceira[Plano Contas],'DRE Financeira'!$C9,
BaseFinanceira[Centro Custo],IF($B$2=Configurações!$B$7,"&lt;&gt;""",'DRE Financeira'!$B$2))))</f>
        <v>8</v>
      </c>
      <c r="U9" s="24">
        <f>IF($B9="","",ABS(
SUMIFS(BaseFinanceira[Valor Previsto],
IF('DRE Financeira'!$B$3=Configurações!$D$7,BaseFinanceira[Mês Caixa],BaseFinanceira[Mês Comp.]),U$6,
BaseFinanceira[Plano Contas],'DRE Financeira'!$C9,
BaseFinanceira[Centro Custo],IF($B$2=Configurações!$B$7,"&lt;&gt;""",'DRE Financeira'!$B$2))))</f>
        <v>9</v>
      </c>
      <c r="V9" s="26">
        <f>IF($B9="","",ABS(
SUMIFS(BaseFinanceira[Valor Realizado],
IF('DRE Financeira'!$B$3=Configurações!$D$7,BaseFinanceira[Mês Caixa],BaseFinanceira[Mês Comp.]),V$6,
BaseFinanceira[Plano Contas],'DRE Financeira'!$C9,
BaseFinanceira[Centro Custo],IF($B$2=Configurações!$B$7,"&lt;&gt;""",'DRE Financeira'!$B$2))))</f>
        <v>9</v>
      </c>
      <c r="W9" s="24">
        <f>IF($B9="","",ABS(
SUMIFS(BaseFinanceira[Valor Previsto],
IF('DRE Financeira'!$B$3=Configurações!$D$7,BaseFinanceira[Mês Caixa],BaseFinanceira[Mês Comp.]),W$6,
BaseFinanceira[Plano Contas],'DRE Financeira'!$C9,
BaseFinanceira[Centro Custo],IF($B$2=Configurações!$B$7,"&lt;&gt;""",'DRE Financeira'!$B$2))))</f>
        <v>10</v>
      </c>
      <c r="X9" s="26">
        <f>IF($B9="","",ABS(
SUMIFS(BaseFinanceira[Valor Realizado],
IF('DRE Financeira'!$B$3=Configurações!$D$7,BaseFinanceira[Mês Caixa],BaseFinanceira[Mês Comp.]),X$6,
BaseFinanceira[Plano Contas],'DRE Financeira'!$C9,
BaseFinanceira[Centro Custo],IF($B$2=Configurações!$B$7,"&lt;&gt;""",'DRE Financeira'!$B$2))))</f>
        <v>10</v>
      </c>
      <c r="Y9" s="24">
        <f>IF($B9="","",ABS(
SUMIFS(BaseFinanceira[Valor Previsto],
IF('DRE Financeira'!$B$3=Configurações!$D$7,BaseFinanceira[Mês Caixa],BaseFinanceira[Mês Comp.]),Y$6,
BaseFinanceira[Plano Contas],'DRE Financeira'!$C9,
BaseFinanceira[Centro Custo],IF($B$2=Configurações!$B$7,"&lt;&gt;""",'DRE Financeira'!$B$2))))</f>
        <v>11</v>
      </c>
      <c r="Z9" s="26">
        <f>IF($B9="","",ABS(
SUMIFS(BaseFinanceira[Valor Realizado],
IF('DRE Financeira'!$B$3=Configurações!$D$7,BaseFinanceira[Mês Caixa],BaseFinanceira[Mês Comp.]),Z$6,
BaseFinanceira[Plano Contas],'DRE Financeira'!$C9,
BaseFinanceira[Centro Custo],IF($B$2=Configurações!$B$7,"&lt;&gt;""",'DRE Financeira'!$B$2))))</f>
        <v>11</v>
      </c>
      <c r="AA9" s="24">
        <f>IF($B9="","",ABS(
SUMIFS(BaseFinanceira[Valor Previsto],
IF('DRE Financeira'!$B$3=Configurações!$D$7,BaseFinanceira[Mês Caixa],BaseFinanceira[Mês Comp.]),AA$6,
BaseFinanceira[Plano Contas],'DRE Financeira'!$C9,
BaseFinanceira[Centro Custo],IF($B$2=Configurações!$B$7,"&lt;&gt;""",'DRE Financeira'!$B$2))))</f>
        <v>12</v>
      </c>
      <c r="AB9" s="26">
        <f>IF($B9="","",ABS(
SUMIFS(BaseFinanceira[Valor Realizado],
IF('DRE Financeira'!$B$3=Configurações!$D$7,BaseFinanceira[Mês Caixa],BaseFinanceira[Mês Comp.]),AB$6,
BaseFinanceira[Plano Contas],'DRE Financeira'!$C9,
BaseFinanceira[Centro Custo],IF($B$2=Configurações!$B$7,"&lt;&gt;""",'DRE Financeira'!$B$2))))</f>
        <v>12</v>
      </c>
      <c r="AD9" s="24">
        <f t="shared" ref="AD9:AE24" si="8">SUMIF($E$3:$AB$3,AD$3,$E9:$AB9)</f>
        <v>78</v>
      </c>
      <c r="AE9" s="26">
        <f t="shared" si="8"/>
        <v>78</v>
      </c>
      <c r="AF9" s="39">
        <f t="shared" si="7"/>
        <v>1</v>
      </c>
      <c r="AH9" s="24">
        <f t="shared" ref="AH9:AI24" si="9">IFERROR(SUMIF($E$3:$AB$3,AH$3,$E9:$AB9)/COUNTIFS($E9:$AB9,"&gt;0",$E$3:$AB$3,AH$3),0)</f>
        <v>6.5</v>
      </c>
      <c r="AI9" s="26">
        <f t="shared" si="9"/>
        <v>6.5</v>
      </c>
    </row>
    <row r="10" spans="1:35" s="2" customFormat="1" ht="20.100000000000001" customHeight="1" x14ac:dyDescent="0.25">
      <c r="B10" s="23" t="str">
        <f>IF('Plano Contas'!B10="","",'Plano Contas'!B10)</f>
        <v>Cartão débito/Crédito</v>
      </c>
      <c r="C10" s="46" t="str">
        <f>B7&amp;B8&amp;B10</f>
        <v>Receita Bruta OperacionalVenda de MercadoriaCartão débito/Crédito</v>
      </c>
      <c r="D10" s="20"/>
      <c r="E10" s="24">
        <f>IF($B10="","",ABS(
SUMIFS(BaseFinanceira[Valor Previsto],
IF('DRE Financeira'!$B$3=Configurações!$D$7,BaseFinanceira[Mês Caixa],BaseFinanceira[Mês Comp.]),E$6,
BaseFinanceira[Plano Contas],'DRE Financeira'!$C10,
BaseFinanceira[Centro Custo],IF($B$2=Configurações!$B$7,"&lt;&gt;""",'DRE Financeira'!$B$2))))</f>
        <v>0</v>
      </c>
      <c r="F10" s="26">
        <f>IF($B10="","",ABS(
SUMIFS(BaseFinanceira[Valor Realizado],
IF('DRE Financeira'!$B$3=Configurações!$D$7,BaseFinanceira[Mês Caixa],BaseFinanceira[Mês Comp.]),F$6,
BaseFinanceira[Plano Contas],'DRE Financeira'!$C10,
BaseFinanceira[Centro Custo],IF($B$2=Configurações!$B$7,"&lt;&gt;""",'DRE Financeira'!$B$2))))</f>
        <v>0</v>
      </c>
      <c r="G10" s="24">
        <f>IF($B10="","",ABS(
SUMIFS(BaseFinanceira[Valor Previsto],
IF('DRE Financeira'!$B$3=Configurações!$D$7,BaseFinanceira[Mês Caixa],BaseFinanceira[Mês Comp.]),G$6,
BaseFinanceira[Plano Contas],'DRE Financeira'!$C10,
BaseFinanceira[Centro Custo],IF($B$2=Configurações!$B$7,"&lt;&gt;""",'DRE Financeira'!$B$2))))</f>
        <v>0</v>
      </c>
      <c r="H10" s="26">
        <f>IF($B10="","",ABS(
SUMIFS(BaseFinanceira[Valor Realizado],
IF('DRE Financeira'!$B$3=Configurações!$D$7,BaseFinanceira[Mês Caixa],BaseFinanceira[Mês Comp.]),H$6,
BaseFinanceira[Plano Contas],'DRE Financeira'!$C10,
BaseFinanceira[Centro Custo],IF($B$2=Configurações!$B$7,"&lt;&gt;""",'DRE Financeira'!$B$2))))</f>
        <v>0</v>
      </c>
      <c r="I10" s="24">
        <f>IF($B10="","",ABS(
SUMIFS(BaseFinanceira[Valor Previsto],
IF('DRE Financeira'!$B$3=Configurações!$D$7,BaseFinanceira[Mês Caixa],BaseFinanceira[Mês Comp.]),I$6,
BaseFinanceira[Plano Contas],'DRE Financeira'!$C10,
BaseFinanceira[Centro Custo],IF($B$2=Configurações!$B$7,"&lt;&gt;""",'DRE Financeira'!$B$2))))</f>
        <v>0</v>
      </c>
      <c r="J10" s="26">
        <f>IF($B10="","",ABS(
SUMIFS(BaseFinanceira[Valor Realizado],
IF('DRE Financeira'!$B$3=Configurações!$D$7,BaseFinanceira[Mês Caixa],BaseFinanceira[Mês Comp.]),J$6,
BaseFinanceira[Plano Contas],'DRE Financeira'!$C10,
BaseFinanceira[Centro Custo],IF($B$2=Configurações!$B$7,"&lt;&gt;""",'DRE Financeira'!$B$2))))</f>
        <v>0</v>
      </c>
      <c r="K10" s="24">
        <f>IF($B10="","",ABS(
SUMIFS(BaseFinanceira[Valor Previsto],
IF('DRE Financeira'!$B$3=Configurações!$D$7,BaseFinanceira[Mês Caixa],BaseFinanceira[Mês Comp.]),K$6,
BaseFinanceira[Plano Contas],'DRE Financeira'!$C10,
BaseFinanceira[Centro Custo],IF($B$2=Configurações!$B$7,"&lt;&gt;""",'DRE Financeira'!$B$2))))</f>
        <v>0</v>
      </c>
      <c r="L10" s="26">
        <f>IF($B10="","",ABS(
SUMIFS(BaseFinanceira[Valor Realizado],
IF('DRE Financeira'!$B$3=Configurações!$D$7,BaseFinanceira[Mês Caixa],BaseFinanceira[Mês Comp.]),L$6,
BaseFinanceira[Plano Contas],'DRE Financeira'!$C10,
BaseFinanceira[Centro Custo],IF($B$2=Configurações!$B$7,"&lt;&gt;""",'DRE Financeira'!$B$2))))</f>
        <v>0</v>
      </c>
      <c r="M10" s="24">
        <f>IF($B10="","",ABS(
SUMIFS(BaseFinanceira[Valor Previsto],
IF('DRE Financeira'!$B$3=Configurações!$D$7,BaseFinanceira[Mês Caixa],BaseFinanceira[Mês Comp.]),M$6,
BaseFinanceira[Plano Contas],'DRE Financeira'!$C10,
BaseFinanceira[Centro Custo],IF($B$2=Configurações!$B$7,"&lt;&gt;""",'DRE Financeira'!$B$2))))</f>
        <v>0</v>
      </c>
      <c r="N10" s="26">
        <f>IF($B10="","",ABS(
SUMIFS(BaseFinanceira[Valor Realizado],
IF('DRE Financeira'!$B$3=Configurações!$D$7,BaseFinanceira[Mês Caixa],BaseFinanceira[Mês Comp.]),N$6,
BaseFinanceira[Plano Contas],'DRE Financeira'!$C10,
BaseFinanceira[Centro Custo],IF($B$2=Configurações!$B$7,"&lt;&gt;""",'DRE Financeira'!$B$2))))</f>
        <v>0</v>
      </c>
      <c r="O10" s="24">
        <f>IF($B10="","",ABS(
SUMIFS(BaseFinanceira[Valor Previsto],
IF('DRE Financeira'!$B$3=Configurações!$D$7,BaseFinanceira[Mês Caixa],BaseFinanceira[Mês Comp.]),O$6,
BaseFinanceira[Plano Contas],'DRE Financeira'!$C10,
BaseFinanceira[Centro Custo],IF($B$2=Configurações!$B$7,"&lt;&gt;""",'DRE Financeira'!$B$2))))</f>
        <v>0</v>
      </c>
      <c r="P10" s="26">
        <f>IF($B10="","",ABS(
SUMIFS(BaseFinanceira[Valor Realizado],
IF('DRE Financeira'!$B$3=Configurações!$D$7,BaseFinanceira[Mês Caixa],BaseFinanceira[Mês Comp.]),P$6,
BaseFinanceira[Plano Contas],'DRE Financeira'!$C10,
BaseFinanceira[Centro Custo],IF($B$2=Configurações!$B$7,"&lt;&gt;""",'DRE Financeira'!$B$2))))</f>
        <v>0</v>
      </c>
      <c r="Q10" s="24">
        <f>IF($B10="","",ABS(
SUMIFS(BaseFinanceira[Valor Previsto],
IF('DRE Financeira'!$B$3=Configurações!$D$7,BaseFinanceira[Mês Caixa],BaseFinanceira[Mês Comp.]),Q$6,
BaseFinanceira[Plano Contas],'DRE Financeira'!$C10,
BaseFinanceira[Centro Custo],IF($B$2=Configurações!$B$7,"&lt;&gt;""",'DRE Financeira'!$B$2))))</f>
        <v>0</v>
      </c>
      <c r="R10" s="26">
        <f>IF($B10="","",ABS(
SUMIFS(BaseFinanceira[Valor Realizado],
IF('DRE Financeira'!$B$3=Configurações!$D$7,BaseFinanceira[Mês Caixa],BaseFinanceira[Mês Comp.]),R$6,
BaseFinanceira[Plano Contas],'DRE Financeira'!$C10,
BaseFinanceira[Centro Custo],IF($B$2=Configurações!$B$7,"&lt;&gt;""",'DRE Financeira'!$B$2))))</f>
        <v>0</v>
      </c>
      <c r="S10" s="24">
        <f>IF($B10="","",ABS(
SUMIFS(BaseFinanceira[Valor Previsto],
IF('DRE Financeira'!$B$3=Configurações!$D$7,BaseFinanceira[Mês Caixa],BaseFinanceira[Mês Comp.]),S$6,
BaseFinanceira[Plano Contas],'DRE Financeira'!$C10,
BaseFinanceira[Centro Custo],IF($B$2=Configurações!$B$7,"&lt;&gt;""",'DRE Financeira'!$B$2))))</f>
        <v>0</v>
      </c>
      <c r="T10" s="26">
        <f>IF($B10="","",ABS(
SUMIFS(BaseFinanceira[Valor Realizado],
IF('DRE Financeira'!$B$3=Configurações!$D$7,BaseFinanceira[Mês Caixa],BaseFinanceira[Mês Comp.]),T$6,
BaseFinanceira[Plano Contas],'DRE Financeira'!$C10,
BaseFinanceira[Centro Custo],IF($B$2=Configurações!$B$7,"&lt;&gt;""",'DRE Financeira'!$B$2))))</f>
        <v>0</v>
      </c>
      <c r="U10" s="24">
        <f>IF($B10="","",ABS(
SUMIFS(BaseFinanceira[Valor Previsto],
IF('DRE Financeira'!$B$3=Configurações!$D$7,BaseFinanceira[Mês Caixa],BaseFinanceira[Mês Comp.]),U$6,
BaseFinanceira[Plano Contas],'DRE Financeira'!$C10,
BaseFinanceira[Centro Custo],IF($B$2=Configurações!$B$7,"&lt;&gt;""",'DRE Financeira'!$B$2))))</f>
        <v>0</v>
      </c>
      <c r="V10" s="26">
        <f>IF($B10="","",ABS(
SUMIFS(BaseFinanceira[Valor Realizado],
IF('DRE Financeira'!$B$3=Configurações!$D$7,BaseFinanceira[Mês Caixa],BaseFinanceira[Mês Comp.]),V$6,
BaseFinanceira[Plano Contas],'DRE Financeira'!$C10,
BaseFinanceira[Centro Custo],IF($B$2=Configurações!$B$7,"&lt;&gt;""",'DRE Financeira'!$B$2))))</f>
        <v>0</v>
      </c>
      <c r="W10" s="24">
        <f>IF($B10="","",ABS(
SUMIFS(BaseFinanceira[Valor Previsto],
IF('DRE Financeira'!$B$3=Configurações!$D$7,BaseFinanceira[Mês Caixa],BaseFinanceira[Mês Comp.]),W$6,
BaseFinanceira[Plano Contas],'DRE Financeira'!$C10,
BaseFinanceira[Centro Custo],IF($B$2=Configurações!$B$7,"&lt;&gt;""",'DRE Financeira'!$B$2))))</f>
        <v>0</v>
      </c>
      <c r="X10" s="26">
        <f>IF($B10="","",ABS(
SUMIFS(BaseFinanceira[Valor Realizado],
IF('DRE Financeira'!$B$3=Configurações!$D$7,BaseFinanceira[Mês Caixa],BaseFinanceira[Mês Comp.]),X$6,
BaseFinanceira[Plano Contas],'DRE Financeira'!$C10,
BaseFinanceira[Centro Custo],IF($B$2=Configurações!$B$7,"&lt;&gt;""",'DRE Financeira'!$B$2))))</f>
        <v>0</v>
      </c>
      <c r="Y10" s="24">
        <f>IF($B10="","",ABS(
SUMIFS(BaseFinanceira[Valor Previsto],
IF('DRE Financeira'!$B$3=Configurações!$D$7,BaseFinanceira[Mês Caixa],BaseFinanceira[Mês Comp.]),Y$6,
BaseFinanceira[Plano Contas],'DRE Financeira'!$C10,
BaseFinanceira[Centro Custo],IF($B$2=Configurações!$B$7,"&lt;&gt;""",'DRE Financeira'!$B$2))))</f>
        <v>0</v>
      </c>
      <c r="Z10" s="26">
        <f>IF($B10="","",ABS(
SUMIFS(BaseFinanceira[Valor Realizado],
IF('DRE Financeira'!$B$3=Configurações!$D$7,BaseFinanceira[Mês Caixa],BaseFinanceira[Mês Comp.]),Z$6,
BaseFinanceira[Plano Contas],'DRE Financeira'!$C10,
BaseFinanceira[Centro Custo],IF($B$2=Configurações!$B$7,"&lt;&gt;""",'DRE Financeira'!$B$2))))</f>
        <v>0</v>
      </c>
      <c r="AA10" s="24">
        <f>IF($B10="","",ABS(
SUMIFS(BaseFinanceira[Valor Previsto],
IF('DRE Financeira'!$B$3=Configurações!$D$7,BaseFinanceira[Mês Caixa],BaseFinanceira[Mês Comp.]),AA$6,
BaseFinanceira[Plano Contas],'DRE Financeira'!$C10,
BaseFinanceira[Centro Custo],IF($B$2=Configurações!$B$7,"&lt;&gt;""",'DRE Financeira'!$B$2))))</f>
        <v>0</v>
      </c>
      <c r="AB10" s="26">
        <f>IF($B10="","",ABS(
SUMIFS(BaseFinanceira[Valor Realizado],
IF('DRE Financeira'!$B$3=Configurações!$D$7,BaseFinanceira[Mês Caixa],BaseFinanceira[Mês Comp.]),AB$6,
BaseFinanceira[Plano Contas],'DRE Financeira'!$C10,
BaseFinanceira[Centro Custo],IF($B$2=Configurações!$B$7,"&lt;&gt;""",'DRE Financeira'!$B$2))))</f>
        <v>0</v>
      </c>
      <c r="AD10" s="24">
        <f t="shared" si="8"/>
        <v>0</v>
      </c>
      <c r="AE10" s="26">
        <f t="shared" si="8"/>
        <v>0</v>
      </c>
      <c r="AF10" s="39">
        <f t="shared" ref="AF10:AF28" si="10">IFERROR(AD10/$AD$7,0)</f>
        <v>0</v>
      </c>
      <c r="AH10" s="24">
        <f t="shared" si="9"/>
        <v>0</v>
      </c>
      <c r="AI10" s="26">
        <f t="shared" si="9"/>
        <v>0</v>
      </c>
    </row>
    <row r="11" spans="1:35" s="2" customFormat="1" ht="20.100000000000001" customHeight="1" x14ac:dyDescent="0.25">
      <c r="B11" s="23" t="str">
        <f>IF('Plano Contas'!B11="","",'Plano Contas'!B11)</f>
        <v>Vale</v>
      </c>
      <c r="C11" s="46" t="str">
        <f>B7&amp;B8&amp;B11</f>
        <v>Receita Bruta OperacionalVenda de MercadoriaVale</v>
      </c>
      <c r="D11" s="20"/>
      <c r="E11" s="24">
        <f>IF($B11="","",ABS(
SUMIFS(BaseFinanceira[Valor Previsto],
IF('DRE Financeira'!$B$3=Configurações!$D$7,BaseFinanceira[Mês Caixa],BaseFinanceira[Mês Comp.]),E$6,
BaseFinanceira[Plano Contas],'DRE Financeira'!$C11,
BaseFinanceira[Centro Custo],IF($B$2=Configurações!$B$7,"&lt;&gt;""",'DRE Financeira'!$B$2))))</f>
        <v>0</v>
      </c>
      <c r="F11" s="26">
        <f>IF($B11="","",ABS(
SUMIFS(BaseFinanceira[Valor Realizado],
IF('DRE Financeira'!$B$3=Configurações!$D$7,BaseFinanceira[Mês Caixa],BaseFinanceira[Mês Comp.]),F$6,
BaseFinanceira[Plano Contas],'DRE Financeira'!$C11,
BaseFinanceira[Centro Custo],IF($B$2=Configurações!$B$7,"&lt;&gt;""",'DRE Financeira'!$B$2))))</f>
        <v>0</v>
      </c>
      <c r="G11" s="24">
        <f>IF($B11="","",ABS(
SUMIFS(BaseFinanceira[Valor Previsto],
IF('DRE Financeira'!$B$3=Configurações!$D$7,BaseFinanceira[Mês Caixa],BaseFinanceira[Mês Comp.]),G$6,
BaseFinanceira[Plano Contas],'DRE Financeira'!$C11,
BaseFinanceira[Centro Custo],IF($B$2=Configurações!$B$7,"&lt;&gt;""",'DRE Financeira'!$B$2))))</f>
        <v>0</v>
      </c>
      <c r="H11" s="26">
        <f>IF($B11="","",ABS(
SUMIFS(BaseFinanceira[Valor Realizado],
IF('DRE Financeira'!$B$3=Configurações!$D$7,BaseFinanceira[Mês Caixa],BaseFinanceira[Mês Comp.]),H$6,
BaseFinanceira[Plano Contas],'DRE Financeira'!$C11,
BaseFinanceira[Centro Custo],IF($B$2=Configurações!$B$7,"&lt;&gt;""",'DRE Financeira'!$B$2))))</f>
        <v>0</v>
      </c>
      <c r="I11" s="24">
        <f>IF($B11="","",ABS(
SUMIFS(BaseFinanceira[Valor Previsto],
IF('DRE Financeira'!$B$3=Configurações!$D$7,BaseFinanceira[Mês Caixa],BaseFinanceira[Mês Comp.]),I$6,
BaseFinanceira[Plano Contas],'DRE Financeira'!$C11,
BaseFinanceira[Centro Custo],IF($B$2=Configurações!$B$7,"&lt;&gt;""",'DRE Financeira'!$B$2))))</f>
        <v>0</v>
      </c>
      <c r="J11" s="26">
        <f>IF($B11="","",ABS(
SUMIFS(BaseFinanceira[Valor Realizado],
IF('DRE Financeira'!$B$3=Configurações!$D$7,BaseFinanceira[Mês Caixa],BaseFinanceira[Mês Comp.]),J$6,
BaseFinanceira[Plano Contas],'DRE Financeira'!$C11,
BaseFinanceira[Centro Custo],IF($B$2=Configurações!$B$7,"&lt;&gt;""",'DRE Financeira'!$B$2))))</f>
        <v>0</v>
      </c>
      <c r="K11" s="24">
        <f>IF($B11="","",ABS(
SUMIFS(BaseFinanceira[Valor Previsto],
IF('DRE Financeira'!$B$3=Configurações!$D$7,BaseFinanceira[Mês Caixa],BaseFinanceira[Mês Comp.]),K$6,
BaseFinanceira[Plano Contas],'DRE Financeira'!$C11,
BaseFinanceira[Centro Custo],IF($B$2=Configurações!$B$7,"&lt;&gt;""",'DRE Financeira'!$B$2))))</f>
        <v>0</v>
      </c>
      <c r="L11" s="26">
        <f>IF($B11="","",ABS(
SUMIFS(BaseFinanceira[Valor Realizado],
IF('DRE Financeira'!$B$3=Configurações!$D$7,BaseFinanceira[Mês Caixa],BaseFinanceira[Mês Comp.]),L$6,
BaseFinanceira[Plano Contas],'DRE Financeira'!$C11,
BaseFinanceira[Centro Custo],IF($B$2=Configurações!$B$7,"&lt;&gt;""",'DRE Financeira'!$B$2))))</f>
        <v>0</v>
      </c>
      <c r="M11" s="24">
        <f>IF($B11="","",ABS(
SUMIFS(BaseFinanceira[Valor Previsto],
IF('DRE Financeira'!$B$3=Configurações!$D$7,BaseFinanceira[Mês Caixa],BaseFinanceira[Mês Comp.]),M$6,
BaseFinanceira[Plano Contas],'DRE Financeira'!$C11,
BaseFinanceira[Centro Custo],IF($B$2=Configurações!$B$7,"&lt;&gt;""",'DRE Financeira'!$B$2))))</f>
        <v>0</v>
      </c>
      <c r="N11" s="26">
        <f>IF($B11="","",ABS(
SUMIFS(BaseFinanceira[Valor Realizado],
IF('DRE Financeira'!$B$3=Configurações!$D$7,BaseFinanceira[Mês Caixa],BaseFinanceira[Mês Comp.]),N$6,
BaseFinanceira[Plano Contas],'DRE Financeira'!$C11,
BaseFinanceira[Centro Custo],IF($B$2=Configurações!$B$7,"&lt;&gt;""",'DRE Financeira'!$B$2))))</f>
        <v>0</v>
      </c>
      <c r="O11" s="24">
        <f>IF($B11="","",ABS(
SUMIFS(BaseFinanceira[Valor Previsto],
IF('DRE Financeira'!$B$3=Configurações!$D$7,BaseFinanceira[Mês Caixa],BaseFinanceira[Mês Comp.]),O$6,
BaseFinanceira[Plano Contas],'DRE Financeira'!$C11,
BaseFinanceira[Centro Custo],IF($B$2=Configurações!$B$7,"&lt;&gt;""",'DRE Financeira'!$B$2))))</f>
        <v>0</v>
      </c>
      <c r="P11" s="26">
        <f>IF($B11="","",ABS(
SUMIFS(BaseFinanceira[Valor Realizado],
IF('DRE Financeira'!$B$3=Configurações!$D$7,BaseFinanceira[Mês Caixa],BaseFinanceira[Mês Comp.]),P$6,
BaseFinanceira[Plano Contas],'DRE Financeira'!$C11,
BaseFinanceira[Centro Custo],IF($B$2=Configurações!$B$7,"&lt;&gt;""",'DRE Financeira'!$B$2))))</f>
        <v>0</v>
      </c>
      <c r="Q11" s="24">
        <f>IF($B11="","",ABS(
SUMIFS(BaseFinanceira[Valor Previsto],
IF('DRE Financeira'!$B$3=Configurações!$D$7,BaseFinanceira[Mês Caixa],BaseFinanceira[Mês Comp.]),Q$6,
BaseFinanceira[Plano Contas],'DRE Financeira'!$C11,
BaseFinanceira[Centro Custo],IF($B$2=Configurações!$B$7,"&lt;&gt;""",'DRE Financeira'!$B$2))))</f>
        <v>0</v>
      </c>
      <c r="R11" s="26">
        <f>IF($B11="","",ABS(
SUMIFS(BaseFinanceira[Valor Realizado],
IF('DRE Financeira'!$B$3=Configurações!$D$7,BaseFinanceira[Mês Caixa],BaseFinanceira[Mês Comp.]),R$6,
BaseFinanceira[Plano Contas],'DRE Financeira'!$C11,
BaseFinanceira[Centro Custo],IF($B$2=Configurações!$B$7,"&lt;&gt;""",'DRE Financeira'!$B$2))))</f>
        <v>0</v>
      </c>
      <c r="S11" s="24">
        <f>IF($B11="","",ABS(
SUMIFS(BaseFinanceira[Valor Previsto],
IF('DRE Financeira'!$B$3=Configurações!$D$7,BaseFinanceira[Mês Caixa],BaseFinanceira[Mês Comp.]),S$6,
BaseFinanceira[Plano Contas],'DRE Financeira'!$C11,
BaseFinanceira[Centro Custo],IF($B$2=Configurações!$B$7,"&lt;&gt;""",'DRE Financeira'!$B$2))))</f>
        <v>0</v>
      </c>
      <c r="T11" s="26">
        <f>IF($B11="","",ABS(
SUMIFS(BaseFinanceira[Valor Realizado],
IF('DRE Financeira'!$B$3=Configurações!$D$7,BaseFinanceira[Mês Caixa],BaseFinanceira[Mês Comp.]),T$6,
BaseFinanceira[Plano Contas],'DRE Financeira'!$C11,
BaseFinanceira[Centro Custo],IF($B$2=Configurações!$B$7,"&lt;&gt;""",'DRE Financeira'!$B$2))))</f>
        <v>0</v>
      </c>
      <c r="U11" s="24">
        <f>IF($B11="","",ABS(
SUMIFS(BaseFinanceira[Valor Previsto],
IF('DRE Financeira'!$B$3=Configurações!$D$7,BaseFinanceira[Mês Caixa],BaseFinanceira[Mês Comp.]),U$6,
BaseFinanceira[Plano Contas],'DRE Financeira'!$C11,
BaseFinanceira[Centro Custo],IF($B$2=Configurações!$B$7,"&lt;&gt;""",'DRE Financeira'!$B$2))))</f>
        <v>0</v>
      </c>
      <c r="V11" s="26">
        <f>IF($B11="","",ABS(
SUMIFS(BaseFinanceira[Valor Realizado],
IF('DRE Financeira'!$B$3=Configurações!$D$7,BaseFinanceira[Mês Caixa],BaseFinanceira[Mês Comp.]),V$6,
BaseFinanceira[Plano Contas],'DRE Financeira'!$C11,
BaseFinanceira[Centro Custo],IF($B$2=Configurações!$B$7,"&lt;&gt;""",'DRE Financeira'!$B$2))))</f>
        <v>0</v>
      </c>
      <c r="W11" s="24">
        <f>IF($B11="","",ABS(
SUMIFS(BaseFinanceira[Valor Previsto],
IF('DRE Financeira'!$B$3=Configurações!$D$7,BaseFinanceira[Mês Caixa],BaseFinanceira[Mês Comp.]),W$6,
BaseFinanceira[Plano Contas],'DRE Financeira'!$C11,
BaseFinanceira[Centro Custo],IF($B$2=Configurações!$B$7,"&lt;&gt;""",'DRE Financeira'!$B$2))))</f>
        <v>0</v>
      </c>
      <c r="X11" s="26">
        <f>IF($B11="","",ABS(
SUMIFS(BaseFinanceira[Valor Realizado],
IF('DRE Financeira'!$B$3=Configurações!$D$7,BaseFinanceira[Mês Caixa],BaseFinanceira[Mês Comp.]),X$6,
BaseFinanceira[Plano Contas],'DRE Financeira'!$C11,
BaseFinanceira[Centro Custo],IF($B$2=Configurações!$B$7,"&lt;&gt;""",'DRE Financeira'!$B$2))))</f>
        <v>0</v>
      </c>
      <c r="Y11" s="24">
        <f>IF($B11="","",ABS(
SUMIFS(BaseFinanceira[Valor Previsto],
IF('DRE Financeira'!$B$3=Configurações!$D$7,BaseFinanceira[Mês Caixa],BaseFinanceira[Mês Comp.]),Y$6,
BaseFinanceira[Plano Contas],'DRE Financeira'!$C11,
BaseFinanceira[Centro Custo],IF($B$2=Configurações!$B$7,"&lt;&gt;""",'DRE Financeira'!$B$2))))</f>
        <v>0</v>
      </c>
      <c r="Z11" s="26">
        <f>IF($B11="","",ABS(
SUMIFS(BaseFinanceira[Valor Realizado],
IF('DRE Financeira'!$B$3=Configurações!$D$7,BaseFinanceira[Mês Caixa],BaseFinanceira[Mês Comp.]),Z$6,
BaseFinanceira[Plano Contas],'DRE Financeira'!$C11,
BaseFinanceira[Centro Custo],IF($B$2=Configurações!$B$7,"&lt;&gt;""",'DRE Financeira'!$B$2))))</f>
        <v>0</v>
      </c>
      <c r="AA11" s="24">
        <f>IF($B11="","",ABS(
SUMIFS(BaseFinanceira[Valor Previsto],
IF('DRE Financeira'!$B$3=Configurações!$D$7,BaseFinanceira[Mês Caixa],BaseFinanceira[Mês Comp.]),AA$6,
BaseFinanceira[Plano Contas],'DRE Financeira'!$C11,
BaseFinanceira[Centro Custo],IF($B$2=Configurações!$B$7,"&lt;&gt;""",'DRE Financeira'!$B$2))))</f>
        <v>0</v>
      </c>
      <c r="AB11" s="26">
        <f>IF($B11="","",ABS(
SUMIFS(BaseFinanceira[Valor Realizado],
IF('DRE Financeira'!$B$3=Configurações!$D$7,BaseFinanceira[Mês Caixa],BaseFinanceira[Mês Comp.]),AB$6,
BaseFinanceira[Plano Contas],'DRE Financeira'!$C11,
BaseFinanceira[Centro Custo],IF($B$2=Configurações!$B$7,"&lt;&gt;""",'DRE Financeira'!$B$2))))</f>
        <v>0</v>
      </c>
      <c r="AD11" s="24">
        <f t="shared" si="8"/>
        <v>0</v>
      </c>
      <c r="AE11" s="26">
        <f t="shared" si="8"/>
        <v>0</v>
      </c>
      <c r="AF11" s="39">
        <f t="shared" si="10"/>
        <v>0</v>
      </c>
      <c r="AH11" s="24">
        <f t="shared" si="9"/>
        <v>0</v>
      </c>
      <c r="AI11" s="26">
        <f t="shared" si="9"/>
        <v>0</v>
      </c>
    </row>
    <row r="12" spans="1:35" s="2" customFormat="1" ht="20.100000000000001" hidden="1" customHeight="1" x14ac:dyDescent="0.25">
      <c r="B12" s="23" t="str">
        <f>IF('Plano Contas'!B12="","",'Plano Contas'!B12)</f>
        <v/>
      </c>
      <c r="C12" s="46" t="str">
        <f>B7&amp;B8&amp;B12</f>
        <v>Receita Bruta OperacionalVenda de Mercadoria</v>
      </c>
      <c r="D12" s="20"/>
      <c r="E12" s="24" t="str">
        <f>IF($B12="","",ABS(
SUMIFS(BaseFinanceira[Valor Previsto],
IF('DRE Financeira'!$B$3=Configurações!$D$7,BaseFinanceira[Mês Caixa],BaseFinanceira[Mês Comp.]),E$6,
BaseFinanceira[Plano Contas],'DRE Financeira'!$C12,
BaseFinanceira[Centro Custo],IF($B$2=Configurações!$B$7,"&lt;&gt;""",'DRE Financeira'!$B$2))))</f>
        <v/>
      </c>
      <c r="F12" s="26" t="str">
        <f>IF($B12="","",ABS(
SUMIFS(BaseFinanceira[Valor Realizado],
IF('DRE Financeira'!$B$3=Configurações!$D$7,BaseFinanceira[Mês Caixa],BaseFinanceira[Mês Comp.]),F$6,
BaseFinanceira[Plano Contas],'DRE Financeira'!$C12,
BaseFinanceira[Centro Custo],IF($B$2=Configurações!$B$7,"&lt;&gt;""",'DRE Financeira'!$B$2))))</f>
        <v/>
      </c>
      <c r="G12" s="24" t="str">
        <f>IF($B12="","",ABS(
SUMIFS(BaseFinanceira[Valor Previsto],
IF('DRE Financeira'!$B$3=Configurações!$D$7,BaseFinanceira[Mês Caixa],BaseFinanceira[Mês Comp.]),G$6,
BaseFinanceira[Plano Contas],'DRE Financeira'!$C12,
BaseFinanceira[Centro Custo],IF($B$2=Configurações!$B$7,"&lt;&gt;""",'DRE Financeira'!$B$2))))</f>
        <v/>
      </c>
      <c r="H12" s="26" t="str">
        <f>IF($B12="","",ABS(
SUMIFS(BaseFinanceira[Valor Realizado],
IF('DRE Financeira'!$B$3=Configurações!$D$7,BaseFinanceira[Mês Caixa],BaseFinanceira[Mês Comp.]),H$6,
BaseFinanceira[Plano Contas],'DRE Financeira'!$C12,
BaseFinanceira[Centro Custo],IF($B$2=Configurações!$B$7,"&lt;&gt;""",'DRE Financeira'!$B$2))))</f>
        <v/>
      </c>
      <c r="I12" s="24" t="str">
        <f>IF($B12="","",ABS(
SUMIFS(BaseFinanceira[Valor Previsto],
IF('DRE Financeira'!$B$3=Configurações!$D$7,BaseFinanceira[Mês Caixa],BaseFinanceira[Mês Comp.]),I$6,
BaseFinanceira[Plano Contas],'DRE Financeira'!$C12,
BaseFinanceira[Centro Custo],IF($B$2=Configurações!$B$7,"&lt;&gt;""",'DRE Financeira'!$B$2))))</f>
        <v/>
      </c>
      <c r="J12" s="26" t="str">
        <f>IF($B12="","",ABS(
SUMIFS(BaseFinanceira[Valor Realizado],
IF('DRE Financeira'!$B$3=Configurações!$D$7,BaseFinanceira[Mês Caixa],BaseFinanceira[Mês Comp.]),J$6,
BaseFinanceira[Plano Contas],'DRE Financeira'!$C12,
BaseFinanceira[Centro Custo],IF($B$2=Configurações!$B$7,"&lt;&gt;""",'DRE Financeira'!$B$2))))</f>
        <v/>
      </c>
      <c r="K12" s="24" t="str">
        <f>IF($B12="","",ABS(
SUMIFS(BaseFinanceira[Valor Previsto],
IF('DRE Financeira'!$B$3=Configurações!$D$7,BaseFinanceira[Mês Caixa],BaseFinanceira[Mês Comp.]),K$6,
BaseFinanceira[Plano Contas],'DRE Financeira'!$C12,
BaseFinanceira[Centro Custo],IF($B$2=Configurações!$B$7,"&lt;&gt;""",'DRE Financeira'!$B$2))))</f>
        <v/>
      </c>
      <c r="L12" s="26" t="str">
        <f>IF($B12="","",ABS(
SUMIFS(BaseFinanceira[Valor Realizado],
IF('DRE Financeira'!$B$3=Configurações!$D$7,BaseFinanceira[Mês Caixa],BaseFinanceira[Mês Comp.]),L$6,
BaseFinanceira[Plano Contas],'DRE Financeira'!$C12,
BaseFinanceira[Centro Custo],IF($B$2=Configurações!$B$7,"&lt;&gt;""",'DRE Financeira'!$B$2))))</f>
        <v/>
      </c>
      <c r="M12" s="24" t="str">
        <f>IF($B12="","",ABS(
SUMIFS(BaseFinanceira[Valor Previsto],
IF('DRE Financeira'!$B$3=Configurações!$D$7,BaseFinanceira[Mês Caixa],BaseFinanceira[Mês Comp.]),M$6,
BaseFinanceira[Plano Contas],'DRE Financeira'!$C12,
BaseFinanceira[Centro Custo],IF($B$2=Configurações!$B$7,"&lt;&gt;""",'DRE Financeira'!$B$2))))</f>
        <v/>
      </c>
      <c r="N12" s="26" t="str">
        <f>IF($B12="","",ABS(
SUMIFS(BaseFinanceira[Valor Realizado],
IF('DRE Financeira'!$B$3=Configurações!$D$7,BaseFinanceira[Mês Caixa],BaseFinanceira[Mês Comp.]),N$6,
BaseFinanceira[Plano Contas],'DRE Financeira'!$C12,
BaseFinanceira[Centro Custo],IF($B$2=Configurações!$B$7,"&lt;&gt;""",'DRE Financeira'!$B$2))))</f>
        <v/>
      </c>
      <c r="O12" s="24" t="str">
        <f>IF($B12="","",ABS(
SUMIFS(BaseFinanceira[Valor Previsto],
IF('DRE Financeira'!$B$3=Configurações!$D$7,BaseFinanceira[Mês Caixa],BaseFinanceira[Mês Comp.]),O$6,
BaseFinanceira[Plano Contas],'DRE Financeira'!$C12,
BaseFinanceira[Centro Custo],IF($B$2=Configurações!$B$7,"&lt;&gt;""",'DRE Financeira'!$B$2))))</f>
        <v/>
      </c>
      <c r="P12" s="26" t="str">
        <f>IF($B12="","",ABS(
SUMIFS(BaseFinanceira[Valor Realizado],
IF('DRE Financeira'!$B$3=Configurações!$D$7,BaseFinanceira[Mês Caixa],BaseFinanceira[Mês Comp.]),P$6,
BaseFinanceira[Plano Contas],'DRE Financeira'!$C12,
BaseFinanceira[Centro Custo],IF($B$2=Configurações!$B$7,"&lt;&gt;""",'DRE Financeira'!$B$2))))</f>
        <v/>
      </c>
      <c r="Q12" s="24" t="str">
        <f>IF($B12="","",ABS(
SUMIFS(BaseFinanceira[Valor Previsto],
IF('DRE Financeira'!$B$3=Configurações!$D$7,BaseFinanceira[Mês Caixa],BaseFinanceira[Mês Comp.]),Q$6,
BaseFinanceira[Plano Contas],'DRE Financeira'!$C12,
BaseFinanceira[Centro Custo],IF($B$2=Configurações!$B$7,"&lt;&gt;""",'DRE Financeira'!$B$2))))</f>
        <v/>
      </c>
      <c r="R12" s="26" t="str">
        <f>IF($B12="","",ABS(
SUMIFS(BaseFinanceira[Valor Realizado],
IF('DRE Financeira'!$B$3=Configurações!$D$7,BaseFinanceira[Mês Caixa],BaseFinanceira[Mês Comp.]),R$6,
BaseFinanceira[Plano Contas],'DRE Financeira'!$C12,
BaseFinanceira[Centro Custo],IF($B$2=Configurações!$B$7,"&lt;&gt;""",'DRE Financeira'!$B$2))))</f>
        <v/>
      </c>
      <c r="S12" s="24" t="str">
        <f>IF($B12="","",ABS(
SUMIFS(BaseFinanceira[Valor Previsto],
IF('DRE Financeira'!$B$3=Configurações!$D$7,BaseFinanceira[Mês Caixa],BaseFinanceira[Mês Comp.]),S$6,
BaseFinanceira[Plano Contas],'DRE Financeira'!$C12,
BaseFinanceira[Centro Custo],IF($B$2=Configurações!$B$7,"&lt;&gt;""",'DRE Financeira'!$B$2))))</f>
        <v/>
      </c>
      <c r="T12" s="26" t="str">
        <f>IF($B12="","",ABS(
SUMIFS(BaseFinanceira[Valor Realizado],
IF('DRE Financeira'!$B$3=Configurações!$D$7,BaseFinanceira[Mês Caixa],BaseFinanceira[Mês Comp.]),T$6,
BaseFinanceira[Plano Contas],'DRE Financeira'!$C12,
BaseFinanceira[Centro Custo],IF($B$2=Configurações!$B$7,"&lt;&gt;""",'DRE Financeira'!$B$2))))</f>
        <v/>
      </c>
      <c r="U12" s="24" t="str">
        <f>IF($B12="","",ABS(
SUMIFS(BaseFinanceira[Valor Previsto],
IF('DRE Financeira'!$B$3=Configurações!$D$7,BaseFinanceira[Mês Caixa],BaseFinanceira[Mês Comp.]),U$6,
BaseFinanceira[Plano Contas],'DRE Financeira'!$C12,
BaseFinanceira[Centro Custo],IF($B$2=Configurações!$B$7,"&lt;&gt;""",'DRE Financeira'!$B$2))))</f>
        <v/>
      </c>
      <c r="V12" s="26" t="str">
        <f>IF($B12="","",ABS(
SUMIFS(BaseFinanceira[Valor Realizado],
IF('DRE Financeira'!$B$3=Configurações!$D$7,BaseFinanceira[Mês Caixa],BaseFinanceira[Mês Comp.]),V$6,
BaseFinanceira[Plano Contas],'DRE Financeira'!$C12,
BaseFinanceira[Centro Custo],IF($B$2=Configurações!$B$7,"&lt;&gt;""",'DRE Financeira'!$B$2))))</f>
        <v/>
      </c>
      <c r="W12" s="24" t="str">
        <f>IF($B12="","",ABS(
SUMIFS(BaseFinanceira[Valor Previsto],
IF('DRE Financeira'!$B$3=Configurações!$D$7,BaseFinanceira[Mês Caixa],BaseFinanceira[Mês Comp.]),W$6,
BaseFinanceira[Plano Contas],'DRE Financeira'!$C12,
BaseFinanceira[Centro Custo],IF($B$2=Configurações!$B$7,"&lt;&gt;""",'DRE Financeira'!$B$2))))</f>
        <v/>
      </c>
      <c r="X12" s="26" t="str">
        <f>IF($B12="","",ABS(
SUMIFS(BaseFinanceira[Valor Realizado],
IF('DRE Financeira'!$B$3=Configurações!$D$7,BaseFinanceira[Mês Caixa],BaseFinanceira[Mês Comp.]),X$6,
BaseFinanceira[Plano Contas],'DRE Financeira'!$C12,
BaseFinanceira[Centro Custo],IF($B$2=Configurações!$B$7,"&lt;&gt;""",'DRE Financeira'!$B$2))))</f>
        <v/>
      </c>
      <c r="Y12" s="24" t="str">
        <f>IF($B12="","",ABS(
SUMIFS(BaseFinanceira[Valor Previsto],
IF('DRE Financeira'!$B$3=Configurações!$D$7,BaseFinanceira[Mês Caixa],BaseFinanceira[Mês Comp.]),Y$6,
BaseFinanceira[Plano Contas],'DRE Financeira'!$C12,
BaseFinanceira[Centro Custo],IF($B$2=Configurações!$B$7,"&lt;&gt;""",'DRE Financeira'!$B$2))))</f>
        <v/>
      </c>
      <c r="Z12" s="26" t="str">
        <f>IF($B12="","",ABS(
SUMIFS(BaseFinanceira[Valor Realizado],
IF('DRE Financeira'!$B$3=Configurações!$D$7,BaseFinanceira[Mês Caixa],BaseFinanceira[Mês Comp.]),Z$6,
BaseFinanceira[Plano Contas],'DRE Financeira'!$C12,
BaseFinanceira[Centro Custo],IF($B$2=Configurações!$B$7,"&lt;&gt;""",'DRE Financeira'!$B$2))))</f>
        <v/>
      </c>
      <c r="AA12" s="24" t="str">
        <f>IF($B12="","",ABS(
SUMIFS(BaseFinanceira[Valor Previsto],
IF('DRE Financeira'!$B$3=Configurações!$D$7,BaseFinanceira[Mês Caixa],BaseFinanceira[Mês Comp.]),AA$6,
BaseFinanceira[Plano Contas],'DRE Financeira'!$C12,
BaseFinanceira[Centro Custo],IF($B$2=Configurações!$B$7,"&lt;&gt;""",'DRE Financeira'!$B$2))))</f>
        <v/>
      </c>
      <c r="AB12" s="26" t="str">
        <f>IF($B12="","",ABS(
SUMIFS(BaseFinanceira[Valor Realizado],
IF('DRE Financeira'!$B$3=Configurações!$D$7,BaseFinanceira[Mês Caixa],BaseFinanceira[Mês Comp.]),AB$6,
BaseFinanceira[Plano Contas],'DRE Financeira'!$C12,
BaseFinanceira[Centro Custo],IF($B$2=Configurações!$B$7,"&lt;&gt;""",'DRE Financeira'!$B$2))))</f>
        <v/>
      </c>
      <c r="AD12" s="24">
        <f t="shared" si="8"/>
        <v>0</v>
      </c>
      <c r="AE12" s="26">
        <f t="shared" si="8"/>
        <v>0</v>
      </c>
      <c r="AF12" s="39">
        <f t="shared" si="10"/>
        <v>0</v>
      </c>
      <c r="AH12" s="24">
        <f t="shared" si="9"/>
        <v>0</v>
      </c>
      <c r="AI12" s="26">
        <f t="shared" si="9"/>
        <v>0</v>
      </c>
    </row>
    <row r="13" spans="1:35" s="2" customFormat="1" ht="20.100000000000001" hidden="1" customHeight="1" x14ac:dyDescent="0.25">
      <c r="B13" s="23" t="str">
        <f>IF('Plano Contas'!B13="","",'Plano Contas'!B13)</f>
        <v/>
      </c>
      <c r="C13" s="46" t="str">
        <f>B7&amp;B8&amp;B13</f>
        <v>Receita Bruta OperacionalVenda de Mercadoria</v>
      </c>
      <c r="D13" s="20"/>
      <c r="E13" s="24" t="str">
        <f>IF($B13="","",ABS(
SUMIFS(BaseFinanceira[Valor Previsto],
IF('DRE Financeira'!$B$3=Configurações!$D$7,BaseFinanceira[Mês Caixa],BaseFinanceira[Mês Comp.]),E$6,
BaseFinanceira[Plano Contas],'DRE Financeira'!$C13,
BaseFinanceira[Centro Custo],IF($B$2=Configurações!$B$7,"&lt;&gt;""",'DRE Financeira'!$B$2))))</f>
        <v/>
      </c>
      <c r="F13" s="26" t="str">
        <f>IF($B13="","",ABS(
SUMIFS(BaseFinanceira[Valor Realizado],
IF('DRE Financeira'!$B$3=Configurações!$D$7,BaseFinanceira[Mês Caixa],BaseFinanceira[Mês Comp.]),F$6,
BaseFinanceira[Plano Contas],'DRE Financeira'!$C13,
BaseFinanceira[Centro Custo],IF($B$2=Configurações!$B$7,"&lt;&gt;""",'DRE Financeira'!$B$2))))</f>
        <v/>
      </c>
      <c r="G13" s="24" t="str">
        <f>IF($B13="","",ABS(
SUMIFS(BaseFinanceira[Valor Previsto],
IF('DRE Financeira'!$B$3=Configurações!$D$7,BaseFinanceira[Mês Caixa],BaseFinanceira[Mês Comp.]),G$6,
BaseFinanceira[Plano Contas],'DRE Financeira'!$C13,
BaseFinanceira[Centro Custo],IF($B$2=Configurações!$B$7,"&lt;&gt;""",'DRE Financeira'!$B$2))))</f>
        <v/>
      </c>
      <c r="H13" s="26" t="str">
        <f>IF($B13="","",ABS(
SUMIFS(BaseFinanceira[Valor Realizado],
IF('DRE Financeira'!$B$3=Configurações!$D$7,BaseFinanceira[Mês Caixa],BaseFinanceira[Mês Comp.]),H$6,
BaseFinanceira[Plano Contas],'DRE Financeira'!$C13,
BaseFinanceira[Centro Custo],IF($B$2=Configurações!$B$7,"&lt;&gt;""",'DRE Financeira'!$B$2))))</f>
        <v/>
      </c>
      <c r="I13" s="24" t="str">
        <f>IF($B13="","",ABS(
SUMIFS(BaseFinanceira[Valor Previsto],
IF('DRE Financeira'!$B$3=Configurações!$D$7,BaseFinanceira[Mês Caixa],BaseFinanceira[Mês Comp.]),I$6,
BaseFinanceira[Plano Contas],'DRE Financeira'!$C13,
BaseFinanceira[Centro Custo],IF($B$2=Configurações!$B$7,"&lt;&gt;""",'DRE Financeira'!$B$2))))</f>
        <v/>
      </c>
      <c r="J13" s="26" t="str">
        <f>IF($B13="","",ABS(
SUMIFS(BaseFinanceira[Valor Realizado],
IF('DRE Financeira'!$B$3=Configurações!$D$7,BaseFinanceira[Mês Caixa],BaseFinanceira[Mês Comp.]),J$6,
BaseFinanceira[Plano Contas],'DRE Financeira'!$C13,
BaseFinanceira[Centro Custo],IF($B$2=Configurações!$B$7,"&lt;&gt;""",'DRE Financeira'!$B$2))))</f>
        <v/>
      </c>
      <c r="K13" s="24" t="str">
        <f>IF($B13="","",ABS(
SUMIFS(BaseFinanceira[Valor Previsto],
IF('DRE Financeira'!$B$3=Configurações!$D$7,BaseFinanceira[Mês Caixa],BaseFinanceira[Mês Comp.]),K$6,
BaseFinanceira[Plano Contas],'DRE Financeira'!$C13,
BaseFinanceira[Centro Custo],IF($B$2=Configurações!$B$7,"&lt;&gt;""",'DRE Financeira'!$B$2))))</f>
        <v/>
      </c>
      <c r="L13" s="26" t="str">
        <f>IF($B13="","",ABS(
SUMIFS(BaseFinanceira[Valor Realizado],
IF('DRE Financeira'!$B$3=Configurações!$D$7,BaseFinanceira[Mês Caixa],BaseFinanceira[Mês Comp.]),L$6,
BaseFinanceira[Plano Contas],'DRE Financeira'!$C13,
BaseFinanceira[Centro Custo],IF($B$2=Configurações!$B$7,"&lt;&gt;""",'DRE Financeira'!$B$2))))</f>
        <v/>
      </c>
      <c r="M13" s="24" t="str">
        <f>IF($B13="","",ABS(
SUMIFS(BaseFinanceira[Valor Previsto],
IF('DRE Financeira'!$B$3=Configurações!$D$7,BaseFinanceira[Mês Caixa],BaseFinanceira[Mês Comp.]),M$6,
BaseFinanceira[Plano Contas],'DRE Financeira'!$C13,
BaseFinanceira[Centro Custo],IF($B$2=Configurações!$B$7,"&lt;&gt;""",'DRE Financeira'!$B$2))))</f>
        <v/>
      </c>
      <c r="N13" s="26" t="str">
        <f>IF($B13="","",ABS(
SUMIFS(BaseFinanceira[Valor Realizado],
IF('DRE Financeira'!$B$3=Configurações!$D$7,BaseFinanceira[Mês Caixa],BaseFinanceira[Mês Comp.]),N$6,
BaseFinanceira[Plano Contas],'DRE Financeira'!$C13,
BaseFinanceira[Centro Custo],IF($B$2=Configurações!$B$7,"&lt;&gt;""",'DRE Financeira'!$B$2))))</f>
        <v/>
      </c>
      <c r="O13" s="24" t="str">
        <f>IF($B13="","",ABS(
SUMIFS(BaseFinanceira[Valor Previsto],
IF('DRE Financeira'!$B$3=Configurações!$D$7,BaseFinanceira[Mês Caixa],BaseFinanceira[Mês Comp.]),O$6,
BaseFinanceira[Plano Contas],'DRE Financeira'!$C13,
BaseFinanceira[Centro Custo],IF($B$2=Configurações!$B$7,"&lt;&gt;""",'DRE Financeira'!$B$2))))</f>
        <v/>
      </c>
      <c r="P13" s="26" t="str">
        <f>IF($B13="","",ABS(
SUMIFS(BaseFinanceira[Valor Realizado],
IF('DRE Financeira'!$B$3=Configurações!$D$7,BaseFinanceira[Mês Caixa],BaseFinanceira[Mês Comp.]),P$6,
BaseFinanceira[Plano Contas],'DRE Financeira'!$C13,
BaseFinanceira[Centro Custo],IF($B$2=Configurações!$B$7,"&lt;&gt;""",'DRE Financeira'!$B$2))))</f>
        <v/>
      </c>
      <c r="Q13" s="24" t="str">
        <f>IF($B13="","",ABS(
SUMIFS(BaseFinanceira[Valor Previsto],
IF('DRE Financeira'!$B$3=Configurações!$D$7,BaseFinanceira[Mês Caixa],BaseFinanceira[Mês Comp.]),Q$6,
BaseFinanceira[Plano Contas],'DRE Financeira'!$C13,
BaseFinanceira[Centro Custo],IF($B$2=Configurações!$B$7,"&lt;&gt;""",'DRE Financeira'!$B$2))))</f>
        <v/>
      </c>
      <c r="R13" s="26" t="str">
        <f>IF($B13="","",ABS(
SUMIFS(BaseFinanceira[Valor Realizado],
IF('DRE Financeira'!$B$3=Configurações!$D$7,BaseFinanceira[Mês Caixa],BaseFinanceira[Mês Comp.]),R$6,
BaseFinanceira[Plano Contas],'DRE Financeira'!$C13,
BaseFinanceira[Centro Custo],IF($B$2=Configurações!$B$7,"&lt;&gt;""",'DRE Financeira'!$B$2))))</f>
        <v/>
      </c>
      <c r="S13" s="24" t="str">
        <f>IF($B13="","",ABS(
SUMIFS(BaseFinanceira[Valor Previsto],
IF('DRE Financeira'!$B$3=Configurações!$D$7,BaseFinanceira[Mês Caixa],BaseFinanceira[Mês Comp.]),S$6,
BaseFinanceira[Plano Contas],'DRE Financeira'!$C13,
BaseFinanceira[Centro Custo],IF($B$2=Configurações!$B$7,"&lt;&gt;""",'DRE Financeira'!$B$2))))</f>
        <v/>
      </c>
      <c r="T13" s="26" t="str">
        <f>IF($B13="","",ABS(
SUMIFS(BaseFinanceira[Valor Realizado],
IF('DRE Financeira'!$B$3=Configurações!$D$7,BaseFinanceira[Mês Caixa],BaseFinanceira[Mês Comp.]),T$6,
BaseFinanceira[Plano Contas],'DRE Financeira'!$C13,
BaseFinanceira[Centro Custo],IF($B$2=Configurações!$B$7,"&lt;&gt;""",'DRE Financeira'!$B$2))))</f>
        <v/>
      </c>
      <c r="U13" s="24" t="str">
        <f>IF($B13="","",ABS(
SUMIFS(BaseFinanceira[Valor Previsto],
IF('DRE Financeira'!$B$3=Configurações!$D$7,BaseFinanceira[Mês Caixa],BaseFinanceira[Mês Comp.]),U$6,
BaseFinanceira[Plano Contas],'DRE Financeira'!$C13,
BaseFinanceira[Centro Custo],IF($B$2=Configurações!$B$7,"&lt;&gt;""",'DRE Financeira'!$B$2))))</f>
        <v/>
      </c>
      <c r="V13" s="26" t="str">
        <f>IF($B13="","",ABS(
SUMIFS(BaseFinanceira[Valor Realizado],
IF('DRE Financeira'!$B$3=Configurações!$D$7,BaseFinanceira[Mês Caixa],BaseFinanceira[Mês Comp.]),V$6,
BaseFinanceira[Plano Contas],'DRE Financeira'!$C13,
BaseFinanceira[Centro Custo],IF($B$2=Configurações!$B$7,"&lt;&gt;""",'DRE Financeira'!$B$2))))</f>
        <v/>
      </c>
      <c r="W13" s="24" t="str">
        <f>IF($B13="","",ABS(
SUMIFS(BaseFinanceira[Valor Previsto],
IF('DRE Financeira'!$B$3=Configurações!$D$7,BaseFinanceira[Mês Caixa],BaseFinanceira[Mês Comp.]),W$6,
BaseFinanceira[Plano Contas],'DRE Financeira'!$C13,
BaseFinanceira[Centro Custo],IF($B$2=Configurações!$B$7,"&lt;&gt;""",'DRE Financeira'!$B$2))))</f>
        <v/>
      </c>
      <c r="X13" s="26" t="str">
        <f>IF($B13="","",ABS(
SUMIFS(BaseFinanceira[Valor Realizado],
IF('DRE Financeira'!$B$3=Configurações!$D$7,BaseFinanceira[Mês Caixa],BaseFinanceira[Mês Comp.]),X$6,
BaseFinanceira[Plano Contas],'DRE Financeira'!$C13,
BaseFinanceira[Centro Custo],IF($B$2=Configurações!$B$7,"&lt;&gt;""",'DRE Financeira'!$B$2))))</f>
        <v/>
      </c>
      <c r="Y13" s="24" t="str">
        <f>IF($B13="","",ABS(
SUMIFS(BaseFinanceira[Valor Previsto],
IF('DRE Financeira'!$B$3=Configurações!$D$7,BaseFinanceira[Mês Caixa],BaseFinanceira[Mês Comp.]),Y$6,
BaseFinanceira[Plano Contas],'DRE Financeira'!$C13,
BaseFinanceira[Centro Custo],IF($B$2=Configurações!$B$7,"&lt;&gt;""",'DRE Financeira'!$B$2))))</f>
        <v/>
      </c>
      <c r="Z13" s="26" t="str">
        <f>IF($B13="","",ABS(
SUMIFS(BaseFinanceira[Valor Realizado],
IF('DRE Financeira'!$B$3=Configurações!$D$7,BaseFinanceira[Mês Caixa],BaseFinanceira[Mês Comp.]),Z$6,
BaseFinanceira[Plano Contas],'DRE Financeira'!$C13,
BaseFinanceira[Centro Custo],IF($B$2=Configurações!$B$7,"&lt;&gt;""",'DRE Financeira'!$B$2))))</f>
        <v/>
      </c>
      <c r="AA13" s="24" t="str">
        <f>IF($B13="","",ABS(
SUMIFS(BaseFinanceira[Valor Previsto],
IF('DRE Financeira'!$B$3=Configurações!$D$7,BaseFinanceira[Mês Caixa],BaseFinanceira[Mês Comp.]),AA$6,
BaseFinanceira[Plano Contas],'DRE Financeira'!$C13,
BaseFinanceira[Centro Custo],IF($B$2=Configurações!$B$7,"&lt;&gt;""",'DRE Financeira'!$B$2))))</f>
        <v/>
      </c>
      <c r="AB13" s="26" t="str">
        <f>IF($B13="","",ABS(
SUMIFS(BaseFinanceira[Valor Realizado],
IF('DRE Financeira'!$B$3=Configurações!$D$7,BaseFinanceira[Mês Caixa],BaseFinanceira[Mês Comp.]),AB$6,
BaseFinanceira[Plano Contas],'DRE Financeira'!$C13,
BaseFinanceira[Centro Custo],IF($B$2=Configurações!$B$7,"&lt;&gt;""",'DRE Financeira'!$B$2))))</f>
        <v/>
      </c>
      <c r="AD13" s="24">
        <f t="shared" si="8"/>
        <v>0</v>
      </c>
      <c r="AE13" s="26">
        <f t="shared" si="8"/>
        <v>0</v>
      </c>
      <c r="AF13" s="39">
        <f t="shared" si="10"/>
        <v>0</v>
      </c>
      <c r="AH13" s="24">
        <f t="shared" si="9"/>
        <v>0</v>
      </c>
      <c r="AI13" s="26">
        <f t="shared" si="9"/>
        <v>0</v>
      </c>
    </row>
    <row r="14" spans="1:35" s="2" customFormat="1" ht="20.100000000000001" hidden="1" customHeight="1" x14ac:dyDescent="0.25">
      <c r="B14" s="23" t="str">
        <f>IF('Plano Contas'!B14="","",'Plano Contas'!B14)</f>
        <v/>
      </c>
      <c r="C14" s="46" t="str">
        <f>B7&amp;B8&amp;B14</f>
        <v>Receita Bruta OperacionalVenda de Mercadoria</v>
      </c>
      <c r="D14" s="20"/>
      <c r="E14" s="24" t="str">
        <f>IF($B14="","",ABS(
SUMIFS(BaseFinanceira[Valor Previsto],
IF('DRE Financeira'!$B$3=Configurações!$D$7,BaseFinanceira[Mês Caixa],BaseFinanceira[Mês Comp.]),E$6,
BaseFinanceira[Plano Contas],'DRE Financeira'!$C14,
BaseFinanceira[Centro Custo],IF($B$2=Configurações!$B$7,"&lt;&gt;""",'DRE Financeira'!$B$2))))</f>
        <v/>
      </c>
      <c r="F14" s="26" t="str">
        <f>IF($B14="","",ABS(
SUMIFS(BaseFinanceira[Valor Realizado],
IF('DRE Financeira'!$B$3=Configurações!$D$7,BaseFinanceira[Mês Caixa],BaseFinanceira[Mês Comp.]),F$6,
BaseFinanceira[Plano Contas],'DRE Financeira'!$C14,
BaseFinanceira[Centro Custo],IF($B$2=Configurações!$B$7,"&lt;&gt;""",'DRE Financeira'!$B$2))))</f>
        <v/>
      </c>
      <c r="G14" s="24" t="str">
        <f>IF($B14="","",ABS(
SUMIFS(BaseFinanceira[Valor Previsto],
IF('DRE Financeira'!$B$3=Configurações!$D$7,BaseFinanceira[Mês Caixa],BaseFinanceira[Mês Comp.]),G$6,
BaseFinanceira[Plano Contas],'DRE Financeira'!$C14,
BaseFinanceira[Centro Custo],IF($B$2=Configurações!$B$7,"&lt;&gt;""",'DRE Financeira'!$B$2))))</f>
        <v/>
      </c>
      <c r="H14" s="26" t="str">
        <f>IF($B14="","",ABS(
SUMIFS(BaseFinanceira[Valor Realizado],
IF('DRE Financeira'!$B$3=Configurações!$D$7,BaseFinanceira[Mês Caixa],BaseFinanceira[Mês Comp.]),H$6,
BaseFinanceira[Plano Contas],'DRE Financeira'!$C14,
BaseFinanceira[Centro Custo],IF($B$2=Configurações!$B$7,"&lt;&gt;""",'DRE Financeira'!$B$2))))</f>
        <v/>
      </c>
      <c r="I14" s="24" t="str">
        <f>IF($B14="","",ABS(
SUMIFS(BaseFinanceira[Valor Previsto],
IF('DRE Financeira'!$B$3=Configurações!$D$7,BaseFinanceira[Mês Caixa],BaseFinanceira[Mês Comp.]),I$6,
BaseFinanceira[Plano Contas],'DRE Financeira'!$C14,
BaseFinanceira[Centro Custo],IF($B$2=Configurações!$B$7,"&lt;&gt;""",'DRE Financeira'!$B$2))))</f>
        <v/>
      </c>
      <c r="J14" s="26" t="str">
        <f>IF($B14="","",ABS(
SUMIFS(BaseFinanceira[Valor Realizado],
IF('DRE Financeira'!$B$3=Configurações!$D$7,BaseFinanceira[Mês Caixa],BaseFinanceira[Mês Comp.]),J$6,
BaseFinanceira[Plano Contas],'DRE Financeira'!$C14,
BaseFinanceira[Centro Custo],IF($B$2=Configurações!$B$7,"&lt;&gt;""",'DRE Financeira'!$B$2))))</f>
        <v/>
      </c>
      <c r="K14" s="24" t="str">
        <f>IF($B14="","",ABS(
SUMIFS(BaseFinanceira[Valor Previsto],
IF('DRE Financeira'!$B$3=Configurações!$D$7,BaseFinanceira[Mês Caixa],BaseFinanceira[Mês Comp.]),K$6,
BaseFinanceira[Plano Contas],'DRE Financeira'!$C14,
BaseFinanceira[Centro Custo],IF($B$2=Configurações!$B$7,"&lt;&gt;""",'DRE Financeira'!$B$2))))</f>
        <v/>
      </c>
      <c r="L14" s="26" t="str">
        <f>IF($B14="","",ABS(
SUMIFS(BaseFinanceira[Valor Realizado],
IF('DRE Financeira'!$B$3=Configurações!$D$7,BaseFinanceira[Mês Caixa],BaseFinanceira[Mês Comp.]),L$6,
BaseFinanceira[Plano Contas],'DRE Financeira'!$C14,
BaseFinanceira[Centro Custo],IF($B$2=Configurações!$B$7,"&lt;&gt;""",'DRE Financeira'!$B$2))))</f>
        <v/>
      </c>
      <c r="M14" s="24" t="str">
        <f>IF($B14="","",ABS(
SUMIFS(BaseFinanceira[Valor Previsto],
IF('DRE Financeira'!$B$3=Configurações!$D$7,BaseFinanceira[Mês Caixa],BaseFinanceira[Mês Comp.]),M$6,
BaseFinanceira[Plano Contas],'DRE Financeira'!$C14,
BaseFinanceira[Centro Custo],IF($B$2=Configurações!$B$7,"&lt;&gt;""",'DRE Financeira'!$B$2))))</f>
        <v/>
      </c>
      <c r="N14" s="26" t="str">
        <f>IF($B14="","",ABS(
SUMIFS(BaseFinanceira[Valor Realizado],
IF('DRE Financeira'!$B$3=Configurações!$D$7,BaseFinanceira[Mês Caixa],BaseFinanceira[Mês Comp.]),N$6,
BaseFinanceira[Plano Contas],'DRE Financeira'!$C14,
BaseFinanceira[Centro Custo],IF($B$2=Configurações!$B$7,"&lt;&gt;""",'DRE Financeira'!$B$2))))</f>
        <v/>
      </c>
      <c r="O14" s="24" t="str">
        <f>IF($B14="","",ABS(
SUMIFS(BaseFinanceira[Valor Previsto],
IF('DRE Financeira'!$B$3=Configurações!$D$7,BaseFinanceira[Mês Caixa],BaseFinanceira[Mês Comp.]),O$6,
BaseFinanceira[Plano Contas],'DRE Financeira'!$C14,
BaseFinanceira[Centro Custo],IF($B$2=Configurações!$B$7,"&lt;&gt;""",'DRE Financeira'!$B$2))))</f>
        <v/>
      </c>
      <c r="P14" s="26" t="str">
        <f>IF($B14="","",ABS(
SUMIFS(BaseFinanceira[Valor Realizado],
IF('DRE Financeira'!$B$3=Configurações!$D$7,BaseFinanceira[Mês Caixa],BaseFinanceira[Mês Comp.]),P$6,
BaseFinanceira[Plano Contas],'DRE Financeira'!$C14,
BaseFinanceira[Centro Custo],IF($B$2=Configurações!$B$7,"&lt;&gt;""",'DRE Financeira'!$B$2))))</f>
        <v/>
      </c>
      <c r="Q14" s="24" t="str">
        <f>IF($B14="","",ABS(
SUMIFS(BaseFinanceira[Valor Previsto],
IF('DRE Financeira'!$B$3=Configurações!$D$7,BaseFinanceira[Mês Caixa],BaseFinanceira[Mês Comp.]),Q$6,
BaseFinanceira[Plano Contas],'DRE Financeira'!$C14,
BaseFinanceira[Centro Custo],IF($B$2=Configurações!$B$7,"&lt;&gt;""",'DRE Financeira'!$B$2))))</f>
        <v/>
      </c>
      <c r="R14" s="26" t="str">
        <f>IF($B14="","",ABS(
SUMIFS(BaseFinanceira[Valor Realizado],
IF('DRE Financeira'!$B$3=Configurações!$D$7,BaseFinanceira[Mês Caixa],BaseFinanceira[Mês Comp.]),R$6,
BaseFinanceira[Plano Contas],'DRE Financeira'!$C14,
BaseFinanceira[Centro Custo],IF($B$2=Configurações!$B$7,"&lt;&gt;""",'DRE Financeira'!$B$2))))</f>
        <v/>
      </c>
      <c r="S14" s="24" t="str">
        <f>IF($B14="","",ABS(
SUMIFS(BaseFinanceira[Valor Previsto],
IF('DRE Financeira'!$B$3=Configurações!$D$7,BaseFinanceira[Mês Caixa],BaseFinanceira[Mês Comp.]),S$6,
BaseFinanceira[Plano Contas],'DRE Financeira'!$C14,
BaseFinanceira[Centro Custo],IF($B$2=Configurações!$B$7,"&lt;&gt;""",'DRE Financeira'!$B$2))))</f>
        <v/>
      </c>
      <c r="T14" s="26" t="str">
        <f>IF($B14="","",ABS(
SUMIFS(BaseFinanceira[Valor Realizado],
IF('DRE Financeira'!$B$3=Configurações!$D$7,BaseFinanceira[Mês Caixa],BaseFinanceira[Mês Comp.]),T$6,
BaseFinanceira[Plano Contas],'DRE Financeira'!$C14,
BaseFinanceira[Centro Custo],IF($B$2=Configurações!$B$7,"&lt;&gt;""",'DRE Financeira'!$B$2))))</f>
        <v/>
      </c>
      <c r="U14" s="24" t="str">
        <f>IF($B14="","",ABS(
SUMIFS(BaseFinanceira[Valor Previsto],
IF('DRE Financeira'!$B$3=Configurações!$D$7,BaseFinanceira[Mês Caixa],BaseFinanceira[Mês Comp.]),U$6,
BaseFinanceira[Plano Contas],'DRE Financeira'!$C14,
BaseFinanceira[Centro Custo],IF($B$2=Configurações!$B$7,"&lt;&gt;""",'DRE Financeira'!$B$2))))</f>
        <v/>
      </c>
      <c r="V14" s="26" t="str">
        <f>IF($B14="","",ABS(
SUMIFS(BaseFinanceira[Valor Realizado],
IF('DRE Financeira'!$B$3=Configurações!$D$7,BaseFinanceira[Mês Caixa],BaseFinanceira[Mês Comp.]),V$6,
BaseFinanceira[Plano Contas],'DRE Financeira'!$C14,
BaseFinanceira[Centro Custo],IF($B$2=Configurações!$B$7,"&lt;&gt;""",'DRE Financeira'!$B$2))))</f>
        <v/>
      </c>
      <c r="W14" s="24" t="str">
        <f>IF($B14="","",ABS(
SUMIFS(BaseFinanceira[Valor Previsto],
IF('DRE Financeira'!$B$3=Configurações!$D$7,BaseFinanceira[Mês Caixa],BaseFinanceira[Mês Comp.]),W$6,
BaseFinanceira[Plano Contas],'DRE Financeira'!$C14,
BaseFinanceira[Centro Custo],IF($B$2=Configurações!$B$7,"&lt;&gt;""",'DRE Financeira'!$B$2))))</f>
        <v/>
      </c>
      <c r="X14" s="26" t="str">
        <f>IF($B14="","",ABS(
SUMIFS(BaseFinanceira[Valor Realizado],
IF('DRE Financeira'!$B$3=Configurações!$D$7,BaseFinanceira[Mês Caixa],BaseFinanceira[Mês Comp.]),X$6,
BaseFinanceira[Plano Contas],'DRE Financeira'!$C14,
BaseFinanceira[Centro Custo],IF($B$2=Configurações!$B$7,"&lt;&gt;""",'DRE Financeira'!$B$2))))</f>
        <v/>
      </c>
      <c r="Y14" s="24" t="str">
        <f>IF($B14="","",ABS(
SUMIFS(BaseFinanceira[Valor Previsto],
IF('DRE Financeira'!$B$3=Configurações!$D$7,BaseFinanceira[Mês Caixa],BaseFinanceira[Mês Comp.]),Y$6,
BaseFinanceira[Plano Contas],'DRE Financeira'!$C14,
BaseFinanceira[Centro Custo],IF($B$2=Configurações!$B$7,"&lt;&gt;""",'DRE Financeira'!$B$2))))</f>
        <v/>
      </c>
      <c r="Z14" s="26" t="str">
        <f>IF($B14="","",ABS(
SUMIFS(BaseFinanceira[Valor Realizado],
IF('DRE Financeira'!$B$3=Configurações!$D$7,BaseFinanceira[Mês Caixa],BaseFinanceira[Mês Comp.]),Z$6,
BaseFinanceira[Plano Contas],'DRE Financeira'!$C14,
BaseFinanceira[Centro Custo],IF($B$2=Configurações!$B$7,"&lt;&gt;""",'DRE Financeira'!$B$2))))</f>
        <v/>
      </c>
      <c r="AA14" s="24" t="str">
        <f>IF($B14="","",ABS(
SUMIFS(BaseFinanceira[Valor Previsto],
IF('DRE Financeira'!$B$3=Configurações!$D$7,BaseFinanceira[Mês Caixa],BaseFinanceira[Mês Comp.]),AA$6,
BaseFinanceira[Plano Contas],'DRE Financeira'!$C14,
BaseFinanceira[Centro Custo],IF($B$2=Configurações!$B$7,"&lt;&gt;""",'DRE Financeira'!$B$2))))</f>
        <v/>
      </c>
      <c r="AB14" s="26" t="str">
        <f>IF($B14="","",ABS(
SUMIFS(BaseFinanceira[Valor Realizado],
IF('DRE Financeira'!$B$3=Configurações!$D$7,BaseFinanceira[Mês Caixa],BaseFinanceira[Mês Comp.]),AB$6,
BaseFinanceira[Plano Contas],'DRE Financeira'!$C14,
BaseFinanceira[Centro Custo],IF($B$2=Configurações!$B$7,"&lt;&gt;""",'DRE Financeira'!$B$2))))</f>
        <v/>
      </c>
      <c r="AD14" s="24">
        <f t="shared" si="8"/>
        <v>0</v>
      </c>
      <c r="AE14" s="26">
        <f t="shared" si="8"/>
        <v>0</v>
      </c>
      <c r="AF14" s="39">
        <f t="shared" si="10"/>
        <v>0</v>
      </c>
      <c r="AH14" s="24">
        <f t="shared" si="9"/>
        <v>0</v>
      </c>
      <c r="AI14" s="26">
        <f t="shared" si="9"/>
        <v>0</v>
      </c>
    </row>
    <row r="15" spans="1:35" s="2" customFormat="1" ht="19.5" hidden="1" customHeight="1" x14ac:dyDescent="0.25">
      <c r="B15" s="23" t="str">
        <f>IF('Plano Contas'!B15="","",'Plano Contas'!B15)</f>
        <v/>
      </c>
      <c r="C15" s="46" t="str">
        <f>B7&amp;B8&amp;B15</f>
        <v>Receita Bruta OperacionalVenda de Mercadoria</v>
      </c>
      <c r="D15" s="20"/>
      <c r="E15" s="24" t="str">
        <f>IF($B15="","",ABS(
SUMIFS(BaseFinanceira[Valor Previsto],
IF('DRE Financeira'!$B$3=Configurações!$D$7,BaseFinanceira[Mês Caixa],BaseFinanceira[Mês Comp.]),E$6,
BaseFinanceira[Plano Contas],'DRE Financeira'!$C15,
BaseFinanceira[Centro Custo],IF($B$2=Configurações!$B$7,"&lt;&gt;""",'DRE Financeira'!$B$2))))</f>
        <v/>
      </c>
      <c r="F15" s="26" t="str">
        <f>IF($B15="","",ABS(
SUMIFS(BaseFinanceira[Valor Realizado],
IF('DRE Financeira'!$B$3=Configurações!$D$7,BaseFinanceira[Mês Caixa],BaseFinanceira[Mês Comp.]),F$6,
BaseFinanceira[Plano Contas],'DRE Financeira'!$C15,
BaseFinanceira[Centro Custo],IF($B$2=Configurações!$B$7,"&lt;&gt;""",'DRE Financeira'!$B$2))))</f>
        <v/>
      </c>
      <c r="G15" s="24" t="str">
        <f>IF($B15="","",ABS(
SUMIFS(BaseFinanceira[Valor Previsto],
IF('DRE Financeira'!$B$3=Configurações!$D$7,BaseFinanceira[Mês Caixa],BaseFinanceira[Mês Comp.]),G$6,
BaseFinanceira[Plano Contas],'DRE Financeira'!$C15,
BaseFinanceira[Centro Custo],IF($B$2=Configurações!$B$7,"&lt;&gt;""",'DRE Financeira'!$B$2))))</f>
        <v/>
      </c>
      <c r="H15" s="26" t="str">
        <f>IF($B15="","",ABS(
SUMIFS(BaseFinanceira[Valor Realizado],
IF('DRE Financeira'!$B$3=Configurações!$D$7,BaseFinanceira[Mês Caixa],BaseFinanceira[Mês Comp.]),H$6,
BaseFinanceira[Plano Contas],'DRE Financeira'!$C15,
BaseFinanceira[Centro Custo],IF($B$2=Configurações!$B$7,"&lt;&gt;""",'DRE Financeira'!$B$2))))</f>
        <v/>
      </c>
      <c r="I15" s="24" t="str">
        <f>IF($B15="","",ABS(
SUMIFS(BaseFinanceira[Valor Previsto],
IF('DRE Financeira'!$B$3=Configurações!$D$7,BaseFinanceira[Mês Caixa],BaseFinanceira[Mês Comp.]),I$6,
BaseFinanceira[Plano Contas],'DRE Financeira'!$C15,
BaseFinanceira[Centro Custo],IF($B$2=Configurações!$B$7,"&lt;&gt;""",'DRE Financeira'!$B$2))))</f>
        <v/>
      </c>
      <c r="J15" s="26" t="str">
        <f>IF($B15="","",ABS(
SUMIFS(BaseFinanceira[Valor Realizado],
IF('DRE Financeira'!$B$3=Configurações!$D$7,BaseFinanceira[Mês Caixa],BaseFinanceira[Mês Comp.]),J$6,
BaseFinanceira[Plano Contas],'DRE Financeira'!$C15,
BaseFinanceira[Centro Custo],IF($B$2=Configurações!$B$7,"&lt;&gt;""",'DRE Financeira'!$B$2))))</f>
        <v/>
      </c>
      <c r="K15" s="24" t="str">
        <f>IF($B15="","",ABS(
SUMIFS(BaseFinanceira[Valor Previsto],
IF('DRE Financeira'!$B$3=Configurações!$D$7,BaseFinanceira[Mês Caixa],BaseFinanceira[Mês Comp.]),K$6,
BaseFinanceira[Plano Contas],'DRE Financeira'!$C15,
BaseFinanceira[Centro Custo],IF($B$2=Configurações!$B$7,"&lt;&gt;""",'DRE Financeira'!$B$2))))</f>
        <v/>
      </c>
      <c r="L15" s="26" t="str">
        <f>IF($B15="","",ABS(
SUMIFS(BaseFinanceira[Valor Realizado],
IF('DRE Financeira'!$B$3=Configurações!$D$7,BaseFinanceira[Mês Caixa],BaseFinanceira[Mês Comp.]),L$6,
BaseFinanceira[Plano Contas],'DRE Financeira'!$C15,
BaseFinanceira[Centro Custo],IF($B$2=Configurações!$B$7,"&lt;&gt;""",'DRE Financeira'!$B$2))))</f>
        <v/>
      </c>
      <c r="M15" s="24" t="str">
        <f>IF($B15="","",ABS(
SUMIFS(BaseFinanceira[Valor Previsto],
IF('DRE Financeira'!$B$3=Configurações!$D$7,BaseFinanceira[Mês Caixa],BaseFinanceira[Mês Comp.]),M$6,
BaseFinanceira[Plano Contas],'DRE Financeira'!$C15,
BaseFinanceira[Centro Custo],IF($B$2=Configurações!$B$7,"&lt;&gt;""",'DRE Financeira'!$B$2))))</f>
        <v/>
      </c>
      <c r="N15" s="26" t="str">
        <f>IF($B15="","",ABS(
SUMIFS(BaseFinanceira[Valor Realizado],
IF('DRE Financeira'!$B$3=Configurações!$D$7,BaseFinanceira[Mês Caixa],BaseFinanceira[Mês Comp.]),N$6,
BaseFinanceira[Plano Contas],'DRE Financeira'!$C15,
BaseFinanceira[Centro Custo],IF($B$2=Configurações!$B$7,"&lt;&gt;""",'DRE Financeira'!$B$2))))</f>
        <v/>
      </c>
      <c r="O15" s="24" t="str">
        <f>IF($B15="","",ABS(
SUMIFS(BaseFinanceira[Valor Previsto],
IF('DRE Financeira'!$B$3=Configurações!$D$7,BaseFinanceira[Mês Caixa],BaseFinanceira[Mês Comp.]),O$6,
BaseFinanceira[Plano Contas],'DRE Financeira'!$C15,
BaseFinanceira[Centro Custo],IF($B$2=Configurações!$B$7,"&lt;&gt;""",'DRE Financeira'!$B$2))))</f>
        <v/>
      </c>
      <c r="P15" s="26" t="str">
        <f>IF($B15="","",ABS(
SUMIFS(BaseFinanceira[Valor Realizado],
IF('DRE Financeira'!$B$3=Configurações!$D$7,BaseFinanceira[Mês Caixa],BaseFinanceira[Mês Comp.]),P$6,
BaseFinanceira[Plano Contas],'DRE Financeira'!$C15,
BaseFinanceira[Centro Custo],IF($B$2=Configurações!$B$7,"&lt;&gt;""",'DRE Financeira'!$B$2))))</f>
        <v/>
      </c>
      <c r="Q15" s="24" t="str">
        <f>IF($B15="","",ABS(
SUMIFS(BaseFinanceira[Valor Previsto],
IF('DRE Financeira'!$B$3=Configurações!$D$7,BaseFinanceira[Mês Caixa],BaseFinanceira[Mês Comp.]),Q$6,
BaseFinanceira[Plano Contas],'DRE Financeira'!$C15,
BaseFinanceira[Centro Custo],IF($B$2=Configurações!$B$7,"&lt;&gt;""",'DRE Financeira'!$B$2))))</f>
        <v/>
      </c>
      <c r="R15" s="26" t="str">
        <f>IF($B15="","",ABS(
SUMIFS(BaseFinanceira[Valor Realizado],
IF('DRE Financeira'!$B$3=Configurações!$D$7,BaseFinanceira[Mês Caixa],BaseFinanceira[Mês Comp.]),R$6,
BaseFinanceira[Plano Contas],'DRE Financeira'!$C15,
BaseFinanceira[Centro Custo],IF($B$2=Configurações!$B$7,"&lt;&gt;""",'DRE Financeira'!$B$2))))</f>
        <v/>
      </c>
      <c r="S15" s="24" t="str">
        <f>IF($B15="","",ABS(
SUMIFS(BaseFinanceira[Valor Previsto],
IF('DRE Financeira'!$B$3=Configurações!$D$7,BaseFinanceira[Mês Caixa],BaseFinanceira[Mês Comp.]),S$6,
BaseFinanceira[Plano Contas],'DRE Financeira'!$C15,
BaseFinanceira[Centro Custo],IF($B$2=Configurações!$B$7,"&lt;&gt;""",'DRE Financeira'!$B$2))))</f>
        <v/>
      </c>
      <c r="T15" s="26" t="str">
        <f>IF($B15="","",ABS(
SUMIFS(BaseFinanceira[Valor Realizado],
IF('DRE Financeira'!$B$3=Configurações!$D$7,BaseFinanceira[Mês Caixa],BaseFinanceira[Mês Comp.]),T$6,
BaseFinanceira[Plano Contas],'DRE Financeira'!$C15,
BaseFinanceira[Centro Custo],IF($B$2=Configurações!$B$7,"&lt;&gt;""",'DRE Financeira'!$B$2))))</f>
        <v/>
      </c>
      <c r="U15" s="24" t="str">
        <f>IF($B15="","",ABS(
SUMIFS(BaseFinanceira[Valor Previsto],
IF('DRE Financeira'!$B$3=Configurações!$D$7,BaseFinanceira[Mês Caixa],BaseFinanceira[Mês Comp.]),U$6,
BaseFinanceira[Plano Contas],'DRE Financeira'!$C15,
BaseFinanceira[Centro Custo],IF($B$2=Configurações!$B$7,"&lt;&gt;""",'DRE Financeira'!$B$2))))</f>
        <v/>
      </c>
      <c r="V15" s="26" t="str">
        <f>IF($B15="","",ABS(
SUMIFS(BaseFinanceira[Valor Realizado],
IF('DRE Financeira'!$B$3=Configurações!$D$7,BaseFinanceira[Mês Caixa],BaseFinanceira[Mês Comp.]),V$6,
BaseFinanceira[Plano Contas],'DRE Financeira'!$C15,
BaseFinanceira[Centro Custo],IF($B$2=Configurações!$B$7,"&lt;&gt;""",'DRE Financeira'!$B$2))))</f>
        <v/>
      </c>
      <c r="W15" s="24" t="str">
        <f>IF($B15="","",ABS(
SUMIFS(BaseFinanceira[Valor Previsto],
IF('DRE Financeira'!$B$3=Configurações!$D$7,BaseFinanceira[Mês Caixa],BaseFinanceira[Mês Comp.]),W$6,
BaseFinanceira[Plano Contas],'DRE Financeira'!$C15,
BaseFinanceira[Centro Custo],IF($B$2=Configurações!$B$7,"&lt;&gt;""",'DRE Financeira'!$B$2))))</f>
        <v/>
      </c>
      <c r="X15" s="26" t="str">
        <f>IF($B15="","",ABS(
SUMIFS(BaseFinanceira[Valor Realizado],
IF('DRE Financeira'!$B$3=Configurações!$D$7,BaseFinanceira[Mês Caixa],BaseFinanceira[Mês Comp.]),X$6,
BaseFinanceira[Plano Contas],'DRE Financeira'!$C15,
BaseFinanceira[Centro Custo],IF($B$2=Configurações!$B$7,"&lt;&gt;""",'DRE Financeira'!$B$2))))</f>
        <v/>
      </c>
      <c r="Y15" s="24" t="str">
        <f>IF($B15="","",ABS(
SUMIFS(BaseFinanceira[Valor Previsto],
IF('DRE Financeira'!$B$3=Configurações!$D$7,BaseFinanceira[Mês Caixa],BaseFinanceira[Mês Comp.]),Y$6,
BaseFinanceira[Plano Contas],'DRE Financeira'!$C15,
BaseFinanceira[Centro Custo],IF($B$2=Configurações!$B$7,"&lt;&gt;""",'DRE Financeira'!$B$2))))</f>
        <v/>
      </c>
      <c r="Z15" s="26" t="str">
        <f>IF($B15="","",ABS(
SUMIFS(BaseFinanceira[Valor Realizado],
IF('DRE Financeira'!$B$3=Configurações!$D$7,BaseFinanceira[Mês Caixa],BaseFinanceira[Mês Comp.]),Z$6,
BaseFinanceira[Plano Contas],'DRE Financeira'!$C15,
BaseFinanceira[Centro Custo],IF($B$2=Configurações!$B$7,"&lt;&gt;""",'DRE Financeira'!$B$2))))</f>
        <v/>
      </c>
      <c r="AA15" s="24" t="str">
        <f>IF($B15="","",ABS(
SUMIFS(BaseFinanceira[Valor Previsto],
IF('DRE Financeira'!$B$3=Configurações!$D$7,BaseFinanceira[Mês Caixa],BaseFinanceira[Mês Comp.]),AA$6,
BaseFinanceira[Plano Contas],'DRE Financeira'!$C15,
BaseFinanceira[Centro Custo],IF($B$2=Configurações!$B$7,"&lt;&gt;""",'DRE Financeira'!$B$2))))</f>
        <v/>
      </c>
      <c r="AB15" s="26" t="str">
        <f>IF($B15="","",ABS(
SUMIFS(BaseFinanceira[Valor Realizado],
IF('DRE Financeira'!$B$3=Configurações!$D$7,BaseFinanceira[Mês Caixa],BaseFinanceira[Mês Comp.]),AB$6,
BaseFinanceira[Plano Contas],'DRE Financeira'!$C15,
BaseFinanceira[Centro Custo],IF($B$2=Configurações!$B$7,"&lt;&gt;""",'DRE Financeira'!$B$2))))</f>
        <v/>
      </c>
      <c r="AD15" s="24">
        <f t="shared" si="8"/>
        <v>0</v>
      </c>
      <c r="AE15" s="26">
        <f t="shared" si="8"/>
        <v>0</v>
      </c>
      <c r="AF15" s="39">
        <f t="shared" si="10"/>
        <v>0</v>
      </c>
      <c r="AH15" s="24">
        <f t="shared" si="9"/>
        <v>0</v>
      </c>
      <c r="AI15" s="26">
        <f t="shared" si="9"/>
        <v>0</v>
      </c>
    </row>
    <row r="16" spans="1:35" s="2" customFormat="1" ht="19.5" hidden="1" customHeight="1" x14ac:dyDescent="0.25">
      <c r="B16" s="23" t="str">
        <f>IF('Plano Contas'!B16="","",'Plano Contas'!B16)</f>
        <v/>
      </c>
      <c r="C16" s="46" t="str">
        <f>B7&amp;B8&amp;B16</f>
        <v>Receita Bruta OperacionalVenda de Mercadoria</v>
      </c>
      <c r="D16" s="20"/>
      <c r="E16" s="24" t="str">
        <f>IF($B16="","",ABS(
SUMIFS(BaseFinanceira[Valor Previsto],
IF('DRE Financeira'!$B$3=Configurações!$D$7,BaseFinanceira[Mês Caixa],BaseFinanceira[Mês Comp.]),E$6,
BaseFinanceira[Plano Contas],'DRE Financeira'!$C16,
BaseFinanceira[Centro Custo],IF($B$2=Configurações!$B$7,"&lt;&gt;""",'DRE Financeira'!$B$2))))</f>
        <v/>
      </c>
      <c r="F16" s="26" t="str">
        <f>IF($B16="","",ABS(
SUMIFS(BaseFinanceira[Valor Realizado],
IF('DRE Financeira'!$B$3=Configurações!$D$7,BaseFinanceira[Mês Caixa],BaseFinanceira[Mês Comp.]),F$6,
BaseFinanceira[Plano Contas],'DRE Financeira'!$C16,
BaseFinanceira[Centro Custo],IF($B$2=Configurações!$B$7,"&lt;&gt;""",'DRE Financeira'!$B$2))))</f>
        <v/>
      </c>
      <c r="G16" s="24" t="str">
        <f>IF($B16="","",ABS(
SUMIFS(BaseFinanceira[Valor Previsto],
IF('DRE Financeira'!$B$3=Configurações!$D$7,BaseFinanceira[Mês Caixa],BaseFinanceira[Mês Comp.]),G$6,
BaseFinanceira[Plano Contas],'DRE Financeira'!$C16,
BaseFinanceira[Centro Custo],IF($B$2=Configurações!$B$7,"&lt;&gt;""",'DRE Financeira'!$B$2))))</f>
        <v/>
      </c>
      <c r="H16" s="26" t="str">
        <f>IF($B16="","",ABS(
SUMIFS(BaseFinanceira[Valor Realizado],
IF('DRE Financeira'!$B$3=Configurações!$D$7,BaseFinanceira[Mês Caixa],BaseFinanceira[Mês Comp.]),H$6,
BaseFinanceira[Plano Contas],'DRE Financeira'!$C16,
BaseFinanceira[Centro Custo],IF($B$2=Configurações!$B$7,"&lt;&gt;""",'DRE Financeira'!$B$2))))</f>
        <v/>
      </c>
      <c r="I16" s="24" t="str">
        <f>IF($B16="","",ABS(
SUMIFS(BaseFinanceira[Valor Previsto],
IF('DRE Financeira'!$B$3=Configurações!$D$7,BaseFinanceira[Mês Caixa],BaseFinanceira[Mês Comp.]),I$6,
BaseFinanceira[Plano Contas],'DRE Financeira'!$C16,
BaseFinanceira[Centro Custo],IF($B$2=Configurações!$B$7,"&lt;&gt;""",'DRE Financeira'!$B$2))))</f>
        <v/>
      </c>
      <c r="J16" s="26" t="str">
        <f>IF($B16="","",ABS(
SUMIFS(BaseFinanceira[Valor Realizado],
IF('DRE Financeira'!$B$3=Configurações!$D$7,BaseFinanceira[Mês Caixa],BaseFinanceira[Mês Comp.]),J$6,
BaseFinanceira[Plano Contas],'DRE Financeira'!$C16,
BaseFinanceira[Centro Custo],IF($B$2=Configurações!$B$7,"&lt;&gt;""",'DRE Financeira'!$B$2))))</f>
        <v/>
      </c>
      <c r="K16" s="24" t="str">
        <f>IF($B16="","",ABS(
SUMIFS(BaseFinanceira[Valor Previsto],
IF('DRE Financeira'!$B$3=Configurações!$D$7,BaseFinanceira[Mês Caixa],BaseFinanceira[Mês Comp.]),K$6,
BaseFinanceira[Plano Contas],'DRE Financeira'!$C16,
BaseFinanceira[Centro Custo],IF($B$2=Configurações!$B$7,"&lt;&gt;""",'DRE Financeira'!$B$2))))</f>
        <v/>
      </c>
      <c r="L16" s="26" t="str">
        <f>IF($B16="","",ABS(
SUMIFS(BaseFinanceira[Valor Realizado],
IF('DRE Financeira'!$B$3=Configurações!$D$7,BaseFinanceira[Mês Caixa],BaseFinanceira[Mês Comp.]),L$6,
BaseFinanceira[Plano Contas],'DRE Financeira'!$C16,
BaseFinanceira[Centro Custo],IF($B$2=Configurações!$B$7,"&lt;&gt;""",'DRE Financeira'!$B$2))))</f>
        <v/>
      </c>
      <c r="M16" s="24" t="str">
        <f>IF($B16="","",ABS(
SUMIFS(BaseFinanceira[Valor Previsto],
IF('DRE Financeira'!$B$3=Configurações!$D$7,BaseFinanceira[Mês Caixa],BaseFinanceira[Mês Comp.]),M$6,
BaseFinanceira[Plano Contas],'DRE Financeira'!$C16,
BaseFinanceira[Centro Custo],IF($B$2=Configurações!$B$7,"&lt;&gt;""",'DRE Financeira'!$B$2))))</f>
        <v/>
      </c>
      <c r="N16" s="26" t="str">
        <f>IF($B16="","",ABS(
SUMIFS(BaseFinanceira[Valor Realizado],
IF('DRE Financeira'!$B$3=Configurações!$D$7,BaseFinanceira[Mês Caixa],BaseFinanceira[Mês Comp.]),N$6,
BaseFinanceira[Plano Contas],'DRE Financeira'!$C16,
BaseFinanceira[Centro Custo],IF($B$2=Configurações!$B$7,"&lt;&gt;""",'DRE Financeira'!$B$2))))</f>
        <v/>
      </c>
      <c r="O16" s="24" t="str">
        <f>IF($B16="","",ABS(
SUMIFS(BaseFinanceira[Valor Previsto],
IF('DRE Financeira'!$B$3=Configurações!$D$7,BaseFinanceira[Mês Caixa],BaseFinanceira[Mês Comp.]),O$6,
BaseFinanceira[Plano Contas],'DRE Financeira'!$C16,
BaseFinanceira[Centro Custo],IF($B$2=Configurações!$B$7,"&lt;&gt;""",'DRE Financeira'!$B$2))))</f>
        <v/>
      </c>
      <c r="P16" s="26" t="str">
        <f>IF($B16="","",ABS(
SUMIFS(BaseFinanceira[Valor Realizado],
IF('DRE Financeira'!$B$3=Configurações!$D$7,BaseFinanceira[Mês Caixa],BaseFinanceira[Mês Comp.]),P$6,
BaseFinanceira[Plano Contas],'DRE Financeira'!$C16,
BaseFinanceira[Centro Custo],IF($B$2=Configurações!$B$7,"&lt;&gt;""",'DRE Financeira'!$B$2))))</f>
        <v/>
      </c>
      <c r="Q16" s="24" t="str">
        <f>IF($B16="","",ABS(
SUMIFS(BaseFinanceira[Valor Previsto],
IF('DRE Financeira'!$B$3=Configurações!$D$7,BaseFinanceira[Mês Caixa],BaseFinanceira[Mês Comp.]),Q$6,
BaseFinanceira[Plano Contas],'DRE Financeira'!$C16,
BaseFinanceira[Centro Custo],IF($B$2=Configurações!$B$7,"&lt;&gt;""",'DRE Financeira'!$B$2))))</f>
        <v/>
      </c>
      <c r="R16" s="26" t="str">
        <f>IF($B16="","",ABS(
SUMIFS(BaseFinanceira[Valor Realizado],
IF('DRE Financeira'!$B$3=Configurações!$D$7,BaseFinanceira[Mês Caixa],BaseFinanceira[Mês Comp.]),R$6,
BaseFinanceira[Plano Contas],'DRE Financeira'!$C16,
BaseFinanceira[Centro Custo],IF($B$2=Configurações!$B$7,"&lt;&gt;""",'DRE Financeira'!$B$2))))</f>
        <v/>
      </c>
      <c r="S16" s="24" t="str">
        <f>IF($B16="","",ABS(
SUMIFS(BaseFinanceira[Valor Previsto],
IF('DRE Financeira'!$B$3=Configurações!$D$7,BaseFinanceira[Mês Caixa],BaseFinanceira[Mês Comp.]),S$6,
BaseFinanceira[Plano Contas],'DRE Financeira'!$C16,
BaseFinanceira[Centro Custo],IF($B$2=Configurações!$B$7,"&lt;&gt;""",'DRE Financeira'!$B$2))))</f>
        <v/>
      </c>
      <c r="T16" s="26" t="str">
        <f>IF($B16="","",ABS(
SUMIFS(BaseFinanceira[Valor Realizado],
IF('DRE Financeira'!$B$3=Configurações!$D$7,BaseFinanceira[Mês Caixa],BaseFinanceira[Mês Comp.]),T$6,
BaseFinanceira[Plano Contas],'DRE Financeira'!$C16,
BaseFinanceira[Centro Custo],IF($B$2=Configurações!$B$7,"&lt;&gt;""",'DRE Financeira'!$B$2))))</f>
        <v/>
      </c>
      <c r="U16" s="24" t="str">
        <f>IF($B16="","",ABS(
SUMIFS(BaseFinanceira[Valor Previsto],
IF('DRE Financeira'!$B$3=Configurações!$D$7,BaseFinanceira[Mês Caixa],BaseFinanceira[Mês Comp.]),U$6,
BaseFinanceira[Plano Contas],'DRE Financeira'!$C16,
BaseFinanceira[Centro Custo],IF($B$2=Configurações!$B$7,"&lt;&gt;""",'DRE Financeira'!$B$2))))</f>
        <v/>
      </c>
      <c r="V16" s="26" t="str">
        <f>IF($B16="","",ABS(
SUMIFS(BaseFinanceira[Valor Realizado],
IF('DRE Financeira'!$B$3=Configurações!$D$7,BaseFinanceira[Mês Caixa],BaseFinanceira[Mês Comp.]),V$6,
BaseFinanceira[Plano Contas],'DRE Financeira'!$C16,
BaseFinanceira[Centro Custo],IF($B$2=Configurações!$B$7,"&lt;&gt;""",'DRE Financeira'!$B$2))))</f>
        <v/>
      </c>
      <c r="W16" s="24" t="str">
        <f>IF($B16="","",ABS(
SUMIFS(BaseFinanceira[Valor Previsto],
IF('DRE Financeira'!$B$3=Configurações!$D$7,BaseFinanceira[Mês Caixa],BaseFinanceira[Mês Comp.]),W$6,
BaseFinanceira[Plano Contas],'DRE Financeira'!$C16,
BaseFinanceira[Centro Custo],IF($B$2=Configurações!$B$7,"&lt;&gt;""",'DRE Financeira'!$B$2))))</f>
        <v/>
      </c>
      <c r="X16" s="26" t="str">
        <f>IF($B16="","",ABS(
SUMIFS(BaseFinanceira[Valor Realizado],
IF('DRE Financeira'!$B$3=Configurações!$D$7,BaseFinanceira[Mês Caixa],BaseFinanceira[Mês Comp.]),X$6,
BaseFinanceira[Plano Contas],'DRE Financeira'!$C16,
BaseFinanceira[Centro Custo],IF($B$2=Configurações!$B$7,"&lt;&gt;""",'DRE Financeira'!$B$2))))</f>
        <v/>
      </c>
      <c r="Y16" s="24" t="str">
        <f>IF($B16="","",ABS(
SUMIFS(BaseFinanceira[Valor Previsto],
IF('DRE Financeira'!$B$3=Configurações!$D$7,BaseFinanceira[Mês Caixa],BaseFinanceira[Mês Comp.]),Y$6,
BaseFinanceira[Plano Contas],'DRE Financeira'!$C16,
BaseFinanceira[Centro Custo],IF($B$2=Configurações!$B$7,"&lt;&gt;""",'DRE Financeira'!$B$2))))</f>
        <v/>
      </c>
      <c r="Z16" s="26" t="str">
        <f>IF($B16="","",ABS(
SUMIFS(BaseFinanceira[Valor Realizado],
IF('DRE Financeira'!$B$3=Configurações!$D$7,BaseFinanceira[Mês Caixa],BaseFinanceira[Mês Comp.]),Z$6,
BaseFinanceira[Plano Contas],'DRE Financeira'!$C16,
BaseFinanceira[Centro Custo],IF($B$2=Configurações!$B$7,"&lt;&gt;""",'DRE Financeira'!$B$2))))</f>
        <v/>
      </c>
      <c r="AA16" s="24" t="str">
        <f>IF($B16="","",ABS(
SUMIFS(BaseFinanceira[Valor Previsto],
IF('DRE Financeira'!$B$3=Configurações!$D$7,BaseFinanceira[Mês Caixa],BaseFinanceira[Mês Comp.]),AA$6,
BaseFinanceira[Plano Contas],'DRE Financeira'!$C16,
BaseFinanceira[Centro Custo],IF($B$2=Configurações!$B$7,"&lt;&gt;""",'DRE Financeira'!$B$2))))</f>
        <v/>
      </c>
      <c r="AB16" s="26" t="str">
        <f>IF($B16="","",ABS(
SUMIFS(BaseFinanceira[Valor Realizado],
IF('DRE Financeira'!$B$3=Configurações!$D$7,BaseFinanceira[Mês Caixa],BaseFinanceira[Mês Comp.]),AB$6,
BaseFinanceira[Plano Contas],'DRE Financeira'!$C16,
BaseFinanceira[Centro Custo],IF($B$2=Configurações!$B$7,"&lt;&gt;""",'DRE Financeira'!$B$2))))</f>
        <v/>
      </c>
      <c r="AD16" s="24">
        <f t="shared" si="8"/>
        <v>0</v>
      </c>
      <c r="AE16" s="26">
        <f t="shared" si="8"/>
        <v>0</v>
      </c>
      <c r="AF16" s="39">
        <f t="shared" si="10"/>
        <v>0</v>
      </c>
      <c r="AH16" s="24">
        <f t="shared" si="9"/>
        <v>0</v>
      </c>
      <c r="AI16" s="26">
        <f t="shared" si="9"/>
        <v>0</v>
      </c>
    </row>
    <row r="17" spans="2:35" s="2" customFormat="1" ht="20.100000000000001" hidden="1" customHeight="1" x14ac:dyDescent="0.25">
      <c r="B17" s="23" t="str">
        <f>IF('Plano Contas'!B17="","",'Plano Contas'!B17)</f>
        <v/>
      </c>
      <c r="C17" s="46" t="str">
        <f>B7&amp;B8&amp;B17</f>
        <v>Receita Bruta OperacionalVenda de Mercadoria</v>
      </c>
      <c r="D17" s="20"/>
      <c r="E17" s="24" t="str">
        <f>IF($B17="","",ABS(
SUMIFS(BaseFinanceira[Valor Previsto],
IF('DRE Financeira'!$B$3=Configurações!$D$7,BaseFinanceira[Mês Caixa],BaseFinanceira[Mês Comp.]),E$6,
BaseFinanceira[Plano Contas],'DRE Financeira'!$C17,
BaseFinanceira[Centro Custo],IF($B$2=Configurações!$B$7,"&lt;&gt;""",'DRE Financeira'!$B$2))))</f>
        <v/>
      </c>
      <c r="F17" s="26" t="str">
        <f>IF($B17="","",ABS(
SUMIFS(BaseFinanceira[Valor Realizado],
IF('DRE Financeira'!$B$3=Configurações!$D$7,BaseFinanceira[Mês Caixa],BaseFinanceira[Mês Comp.]),F$6,
BaseFinanceira[Plano Contas],'DRE Financeira'!$C17,
BaseFinanceira[Centro Custo],IF($B$2=Configurações!$B$7,"&lt;&gt;""",'DRE Financeira'!$B$2))))</f>
        <v/>
      </c>
      <c r="G17" s="24" t="str">
        <f>IF($B17="","",ABS(
SUMIFS(BaseFinanceira[Valor Previsto],
IF('DRE Financeira'!$B$3=Configurações!$D$7,BaseFinanceira[Mês Caixa],BaseFinanceira[Mês Comp.]),G$6,
BaseFinanceira[Plano Contas],'DRE Financeira'!$C17,
BaseFinanceira[Centro Custo],IF($B$2=Configurações!$B$7,"&lt;&gt;""",'DRE Financeira'!$B$2))))</f>
        <v/>
      </c>
      <c r="H17" s="26" t="str">
        <f>IF($B17="","",ABS(
SUMIFS(BaseFinanceira[Valor Realizado],
IF('DRE Financeira'!$B$3=Configurações!$D$7,BaseFinanceira[Mês Caixa],BaseFinanceira[Mês Comp.]),H$6,
BaseFinanceira[Plano Contas],'DRE Financeira'!$C17,
BaseFinanceira[Centro Custo],IF($B$2=Configurações!$B$7,"&lt;&gt;""",'DRE Financeira'!$B$2))))</f>
        <v/>
      </c>
      <c r="I17" s="24" t="str">
        <f>IF($B17="","",ABS(
SUMIFS(BaseFinanceira[Valor Previsto],
IF('DRE Financeira'!$B$3=Configurações!$D$7,BaseFinanceira[Mês Caixa],BaseFinanceira[Mês Comp.]),I$6,
BaseFinanceira[Plano Contas],'DRE Financeira'!$C17,
BaseFinanceira[Centro Custo],IF($B$2=Configurações!$B$7,"&lt;&gt;""",'DRE Financeira'!$B$2))))</f>
        <v/>
      </c>
      <c r="J17" s="26" t="str">
        <f>IF($B17="","",ABS(
SUMIFS(BaseFinanceira[Valor Realizado],
IF('DRE Financeira'!$B$3=Configurações!$D$7,BaseFinanceira[Mês Caixa],BaseFinanceira[Mês Comp.]),J$6,
BaseFinanceira[Plano Contas],'DRE Financeira'!$C17,
BaseFinanceira[Centro Custo],IF($B$2=Configurações!$B$7,"&lt;&gt;""",'DRE Financeira'!$B$2))))</f>
        <v/>
      </c>
      <c r="K17" s="24" t="str">
        <f>IF($B17="","",ABS(
SUMIFS(BaseFinanceira[Valor Previsto],
IF('DRE Financeira'!$B$3=Configurações!$D$7,BaseFinanceira[Mês Caixa],BaseFinanceira[Mês Comp.]),K$6,
BaseFinanceira[Plano Contas],'DRE Financeira'!$C17,
BaseFinanceira[Centro Custo],IF($B$2=Configurações!$B$7,"&lt;&gt;""",'DRE Financeira'!$B$2))))</f>
        <v/>
      </c>
      <c r="L17" s="26" t="str">
        <f>IF($B17="","",ABS(
SUMIFS(BaseFinanceira[Valor Realizado],
IF('DRE Financeira'!$B$3=Configurações!$D$7,BaseFinanceira[Mês Caixa],BaseFinanceira[Mês Comp.]),L$6,
BaseFinanceira[Plano Contas],'DRE Financeira'!$C17,
BaseFinanceira[Centro Custo],IF($B$2=Configurações!$B$7,"&lt;&gt;""",'DRE Financeira'!$B$2))))</f>
        <v/>
      </c>
      <c r="M17" s="24" t="str">
        <f>IF($B17="","",ABS(
SUMIFS(BaseFinanceira[Valor Previsto],
IF('DRE Financeira'!$B$3=Configurações!$D$7,BaseFinanceira[Mês Caixa],BaseFinanceira[Mês Comp.]),M$6,
BaseFinanceira[Plano Contas],'DRE Financeira'!$C17,
BaseFinanceira[Centro Custo],IF($B$2=Configurações!$B$7,"&lt;&gt;""",'DRE Financeira'!$B$2))))</f>
        <v/>
      </c>
      <c r="N17" s="26" t="str">
        <f>IF($B17="","",ABS(
SUMIFS(BaseFinanceira[Valor Realizado],
IF('DRE Financeira'!$B$3=Configurações!$D$7,BaseFinanceira[Mês Caixa],BaseFinanceira[Mês Comp.]),N$6,
BaseFinanceira[Plano Contas],'DRE Financeira'!$C17,
BaseFinanceira[Centro Custo],IF($B$2=Configurações!$B$7,"&lt;&gt;""",'DRE Financeira'!$B$2))))</f>
        <v/>
      </c>
      <c r="O17" s="24" t="str">
        <f>IF($B17="","",ABS(
SUMIFS(BaseFinanceira[Valor Previsto],
IF('DRE Financeira'!$B$3=Configurações!$D$7,BaseFinanceira[Mês Caixa],BaseFinanceira[Mês Comp.]),O$6,
BaseFinanceira[Plano Contas],'DRE Financeira'!$C17,
BaseFinanceira[Centro Custo],IF($B$2=Configurações!$B$7,"&lt;&gt;""",'DRE Financeira'!$B$2))))</f>
        <v/>
      </c>
      <c r="P17" s="26" t="str">
        <f>IF($B17="","",ABS(
SUMIFS(BaseFinanceira[Valor Realizado],
IF('DRE Financeira'!$B$3=Configurações!$D$7,BaseFinanceira[Mês Caixa],BaseFinanceira[Mês Comp.]),P$6,
BaseFinanceira[Plano Contas],'DRE Financeira'!$C17,
BaseFinanceira[Centro Custo],IF($B$2=Configurações!$B$7,"&lt;&gt;""",'DRE Financeira'!$B$2))))</f>
        <v/>
      </c>
      <c r="Q17" s="24" t="str">
        <f>IF($B17="","",ABS(
SUMIFS(BaseFinanceira[Valor Previsto],
IF('DRE Financeira'!$B$3=Configurações!$D$7,BaseFinanceira[Mês Caixa],BaseFinanceira[Mês Comp.]),Q$6,
BaseFinanceira[Plano Contas],'DRE Financeira'!$C17,
BaseFinanceira[Centro Custo],IF($B$2=Configurações!$B$7,"&lt;&gt;""",'DRE Financeira'!$B$2))))</f>
        <v/>
      </c>
      <c r="R17" s="26" t="str">
        <f>IF($B17="","",ABS(
SUMIFS(BaseFinanceira[Valor Realizado],
IF('DRE Financeira'!$B$3=Configurações!$D$7,BaseFinanceira[Mês Caixa],BaseFinanceira[Mês Comp.]),R$6,
BaseFinanceira[Plano Contas],'DRE Financeira'!$C17,
BaseFinanceira[Centro Custo],IF($B$2=Configurações!$B$7,"&lt;&gt;""",'DRE Financeira'!$B$2))))</f>
        <v/>
      </c>
      <c r="S17" s="24" t="str">
        <f>IF($B17="","",ABS(
SUMIFS(BaseFinanceira[Valor Previsto],
IF('DRE Financeira'!$B$3=Configurações!$D$7,BaseFinanceira[Mês Caixa],BaseFinanceira[Mês Comp.]),S$6,
BaseFinanceira[Plano Contas],'DRE Financeira'!$C17,
BaseFinanceira[Centro Custo],IF($B$2=Configurações!$B$7,"&lt;&gt;""",'DRE Financeira'!$B$2))))</f>
        <v/>
      </c>
      <c r="T17" s="26" t="str">
        <f>IF($B17="","",ABS(
SUMIFS(BaseFinanceira[Valor Realizado],
IF('DRE Financeira'!$B$3=Configurações!$D$7,BaseFinanceira[Mês Caixa],BaseFinanceira[Mês Comp.]),T$6,
BaseFinanceira[Plano Contas],'DRE Financeira'!$C17,
BaseFinanceira[Centro Custo],IF($B$2=Configurações!$B$7,"&lt;&gt;""",'DRE Financeira'!$B$2))))</f>
        <v/>
      </c>
      <c r="U17" s="24" t="str">
        <f>IF($B17="","",ABS(
SUMIFS(BaseFinanceira[Valor Previsto],
IF('DRE Financeira'!$B$3=Configurações!$D$7,BaseFinanceira[Mês Caixa],BaseFinanceira[Mês Comp.]),U$6,
BaseFinanceira[Plano Contas],'DRE Financeira'!$C17,
BaseFinanceira[Centro Custo],IF($B$2=Configurações!$B$7,"&lt;&gt;""",'DRE Financeira'!$B$2))))</f>
        <v/>
      </c>
      <c r="V17" s="26" t="str">
        <f>IF($B17="","",ABS(
SUMIFS(BaseFinanceira[Valor Realizado],
IF('DRE Financeira'!$B$3=Configurações!$D$7,BaseFinanceira[Mês Caixa],BaseFinanceira[Mês Comp.]),V$6,
BaseFinanceira[Plano Contas],'DRE Financeira'!$C17,
BaseFinanceira[Centro Custo],IF($B$2=Configurações!$B$7,"&lt;&gt;""",'DRE Financeira'!$B$2))))</f>
        <v/>
      </c>
      <c r="W17" s="24" t="str">
        <f>IF($B17="","",ABS(
SUMIFS(BaseFinanceira[Valor Previsto],
IF('DRE Financeira'!$B$3=Configurações!$D$7,BaseFinanceira[Mês Caixa],BaseFinanceira[Mês Comp.]),W$6,
BaseFinanceira[Plano Contas],'DRE Financeira'!$C17,
BaseFinanceira[Centro Custo],IF($B$2=Configurações!$B$7,"&lt;&gt;""",'DRE Financeira'!$B$2))))</f>
        <v/>
      </c>
      <c r="X17" s="26" t="str">
        <f>IF($B17="","",ABS(
SUMIFS(BaseFinanceira[Valor Realizado],
IF('DRE Financeira'!$B$3=Configurações!$D$7,BaseFinanceira[Mês Caixa],BaseFinanceira[Mês Comp.]),X$6,
BaseFinanceira[Plano Contas],'DRE Financeira'!$C17,
BaseFinanceira[Centro Custo],IF($B$2=Configurações!$B$7,"&lt;&gt;""",'DRE Financeira'!$B$2))))</f>
        <v/>
      </c>
      <c r="Y17" s="24" t="str">
        <f>IF($B17="","",ABS(
SUMIFS(BaseFinanceira[Valor Previsto],
IF('DRE Financeira'!$B$3=Configurações!$D$7,BaseFinanceira[Mês Caixa],BaseFinanceira[Mês Comp.]),Y$6,
BaseFinanceira[Plano Contas],'DRE Financeira'!$C17,
BaseFinanceira[Centro Custo],IF($B$2=Configurações!$B$7,"&lt;&gt;""",'DRE Financeira'!$B$2))))</f>
        <v/>
      </c>
      <c r="Z17" s="26" t="str">
        <f>IF($B17="","",ABS(
SUMIFS(BaseFinanceira[Valor Realizado],
IF('DRE Financeira'!$B$3=Configurações!$D$7,BaseFinanceira[Mês Caixa],BaseFinanceira[Mês Comp.]),Z$6,
BaseFinanceira[Plano Contas],'DRE Financeira'!$C17,
BaseFinanceira[Centro Custo],IF($B$2=Configurações!$B$7,"&lt;&gt;""",'DRE Financeira'!$B$2))))</f>
        <v/>
      </c>
      <c r="AA17" s="24" t="str">
        <f>IF($B17="","",ABS(
SUMIFS(BaseFinanceira[Valor Previsto],
IF('DRE Financeira'!$B$3=Configurações!$D$7,BaseFinanceira[Mês Caixa],BaseFinanceira[Mês Comp.]),AA$6,
BaseFinanceira[Plano Contas],'DRE Financeira'!$C17,
BaseFinanceira[Centro Custo],IF($B$2=Configurações!$B$7,"&lt;&gt;""",'DRE Financeira'!$B$2))))</f>
        <v/>
      </c>
      <c r="AB17" s="26" t="str">
        <f>IF($B17="","",ABS(
SUMIFS(BaseFinanceira[Valor Realizado],
IF('DRE Financeira'!$B$3=Configurações!$D$7,BaseFinanceira[Mês Caixa],BaseFinanceira[Mês Comp.]),AB$6,
BaseFinanceira[Plano Contas],'DRE Financeira'!$C17,
BaseFinanceira[Centro Custo],IF($B$2=Configurações!$B$7,"&lt;&gt;""",'DRE Financeira'!$B$2))))</f>
        <v/>
      </c>
      <c r="AD17" s="24">
        <f t="shared" si="8"/>
        <v>0</v>
      </c>
      <c r="AE17" s="26">
        <f t="shared" si="8"/>
        <v>0</v>
      </c>
      <c r="AF17" s="39">
        <f t="shared" si="10"/>
        <v>0</v>
      </c>
      <c r="AH17" s="24">
        <f t="shared" si="9"/>
        <v>0</v>
      </c>
      <c r="AI17" s="26">
        <f t="shared" si="9"/>
        <v>0</v>
      </c>
    </row>
    <row r="18" spans="2:35" s="2" customFormat="1" ht="20.100000000000001" hidden="1" customHeight="1" x14ac:dyDescent="0.25">
      <c r="B18" s="23" t="str">
        <f>IF('Plano Contas'!B18="","",'Plano Contas'!B18)</f>
        <v/>
      </c>
      <c r="C18" s="46" t="str">
        <f>B7&amp;B8&amp;B18</f>
        <v>Receita Bruta OperacionalVenda de Mercadoria</v>
      </c>
      <c r="D18" s="20"/>
      <c r="E18" s="24" t="str">
        <f>IF($B18="","",ABS(
SUMIFS(BaseFinanceira[Valor Previsto],
IF('DRE Financeira'!$B$3=Configurações!$D$7,BaseFinanceira[Mês Caixa],BaseFinanceira[Mês Comp.]),E$6,
BaseFinanceira[Plano Contas],'DRE Financeira'!$C18,
BaseFinanceira[Centro Custo],IF($B$2=Configurações!$B$7,"&lt;&gt;""",'DRE Financeira'!$B$2))))</f>
        <v/>
      </c>
      <c r="F18" s="26" t="str">
        <f>IF($B18="","",ABS(
SUMIFS(BaseFinanceira[Valor Realizado],
IF('DRE Financeira'!$B$3=Configurações!$D$7,BaseFinanceira[Mês Caixa],BaseFinanceira[Mês Comp.]),F$6,
BaseFinanceira[Plano Contas],'DRE Financeira'!$C18,
BaseFinanceira[Centro Custo],IF($B$2=Configurações!$B$7,"&lt;&gt;""",'DRE Financeira'!$B$2))))</f>
        <v/>
      </c>
      <c r="G18" s="24" t="str">
        <f>IF($B18="","",ABS(
SUMIFS(BaseFinanceira[Valor Previsto],
IF('DRE Financeira'!$B$3=Configurações!$D$7,BaseFinanceira[Mês Caixa],BaseFinanceira[Mês Comp.]),G$6,
BaseFinanceira[Plano Contas],'DRE Financeira'!$C18,
BaseFinanceira[Centro Custo],IF($B$2=Configurações!$B$7,"&lt;&gt;""",'DRE Financeira'!$B$2))))</f>
        <v/>
      </c>
      <c r="H18" s="26" t="str">
        <f>IF($B18="","",ABS(
SUMIFS(BaseFinanceira[Valor Realizado],
IF('DRE Financeira'!$B$3=Configurações!$D$7,BaseFinanceira[Mês Caixa],BaseFinanceira[Mês Comp.]),H$6,
BaseFinanceira[Plano Contas],'DRE Financeira'!$C18,
BaseFinanceira[Centro Custo],IF($B$2=Configurações!$B$7,"&lt;&gt;""",'DRE Financeira'!$B$2))))</f>
        <v/>
      </c>
      <c r="I18" s="24" t="str">
        <f>IF($B18="","",ABS(
SUMIFS(BaseFinanceira[Valor Previsto],
IF('DRE Financeira'!$B$3=Configurações!$D$7,BaseFinanceira[Mês Caixa],BaseFinanceira[Mês Comp.]),I$6,
BaseFinanceira[Plano Contas],'DRE Financeira'!$C18,
BaseFinanceira[Centro Custo],IF($B$2=Configurações!$B$7,"&lt;&gt;""",'DRE Financeira'!$B$2))))</f>
        <v/>
      </c>
      <c r="J18" s="26" t="str">
        <f>IF($B18="","",ABS(
SUMIFS(BaseFinanceira[Valor Realizado],
IF('DRE Financeira'!$B$3=Configurações!$D$7,BaseFinanceira[Mês Caixa],BaseFinanceira[Mês Comp.]),J$6,
BaseFinanceira[Plano Contas],'DRE Financeira'!$C18,
BaseFinanceira[Centro Custo],IF($B$2=Configurações!$B$7,"&lt;&gt;""",'DRE Financeira'!$B$2))))</f>
        <v/>
      </c>
      <c r="K18" s="24" t="str">
        <f>IF($B18="","",ABS(
SUMIFS(BaseFinanceira[Valor Previsto],
IF('DRE Financeira'!$B$3=Configurações!$D$7,BaseFinanceira[Mês Caixa],BaseFinanceira[Mês Comp.]),K$6,
BaseFinanceira[Plano Contas],'DRE Financeira'!$C18,
BaseFinanceira[Centro Custo],IF($B$2=Configurações!$B$7,"&lt;&gt;""",'DRE Financeira'!$B$2))))</f>
        <v/>
      </c>
      <c r="L18" s="26" t="str">
        <f>IF($B18="","",ABS(
SUMIFS(BaseFinanceira[Valor Realizado],
IF('DRE Financeira'!$B$3=Configurações!$D$7,BaseFinanceira[Mês Caixa],BaseFinanceira[Mês Comp.]),L$6,
BaseFinanceira[Plano Contas],'DRE Financeira'!$C18,
BaseFinanceira[Centro Custo],IF($B$2=Configurações!$B$7,"&lt;&gt;""",'DRE Financeira'!$B$2))))</f>
        <v/>
      </c>
      <c r="M18" s="24" t="str">
        <f>IF($B18="","",ABS(
SUMIFS(BaseFinanceira[Valor Previsto],
IF('DRE Financeira'!$B$3=Configurações!$D$7,BaseFinanceira[Mês Caixa],BaseFinanceira[Mês Comp.]),M$6,
BaseFinanceira[Plano Contas],'DRE Financeira'!$C18,
BaseFinanceira[Centro Custo],IF($B$2=Configurações!$B$7,"&lt;&gt;""",'DRE Financeira'!$B$2))))</f>
        <v/>
      </c>
      <c r="N18" s="26" t="str">
        <f>IF($B18="","",ABS(
SUMIFS(BaseFinanceira[Valor Realizado],
IF('DRE Financeira'!$B$3=Configurações!$D$7,BaseFinanceira[Mês Caixa],BaseFinanceira[Mês Comp.]),N$6,
BaseFinanceira[Plano Contas],'DRE Financeira'!$C18,
BaseFinanceira[Centro Custo],IF($B$2=Configurações!$B$7,"&lt;&gt;""",'DRE Financeira'!$B$2))))</f>
        <v/>
      </c>
      <c r="O18" s="24" t="str">
        <f>IF($B18="","",ABS(
SUMIFS(BaseFinanceira[Valor Previsto],
IF('DRE Financeira'!$B$3=Configurações!$D$7,BaseFinanceira[Mês Caixa],BaseFinanceira[Mês Comp.]),O$6,
BaseFinanceira[Plano Contas],'DRE Financeira'!$C18,
BaseFinanceira[Centro Custo],IF($B$2=Configurações!$B$7,"&lt;&gt;""",'DRE Financeira'!$B$2))))</f>
        <v/>
      </c>
      <c r="P18" s="26" t="str">
        <f>IF($B18="","",ABS(
SUMIFS(BaseFinanceira[Valor Realizado],
IF('DRE Financeira'!$B$3=Configurações!$D$7,BaseFinanceira[Mês Caixa],BaseFinanceira[Mês Comp.]),P$6,
BaseFinanceira[Plano Contas],'DRE Financeira'!$C18,
BaseFinanceira[Centro Custo],IF($B$2=Configurações!$B$7,"&lt;&gt;""",'DRE Financeira'!$B$2))))</f>
        <v/>
      </c>
      <c r="Q18" s="24" t="str">
        <f>IF($B18="","",ABS(
SUMIFS(BaseFinanceira[Valor Previsto],
IF('DRE Financeira'!$B$3=Configurações!$D$7,BaseFinanceira[Mês Caixa],BaseFinanceira[Mês Comp.]),Q$6,
BaseFinanceira[Plano Contas],'DRE Financeira'!$C18,
BaseFinanceira[Centro Custo],IF($B$2=Configurações!$B$7,"&lt;&gt;""",'DRE Financeira'!$B$2))))</f>
        <v/>
      </c>
      <c r="R18" s="26" t="str">
        <f>IF($B18="","",ABS(
SUMIFS(BaseFinanceira[Valor Realizado],
IF('DRE Financeira'!$B$3=Configurações!$D$7,BaseFinanceira[Mês Caixa],BaseFinanceira[Mês Comp.]),R$6,
BaseFinanceira[Plano Contas],'DRE Financeira'!$C18,
BaseFinanceira[Centro Custo],IF($B$2=Configurações!$B$7,"&lt;&gt;""",'DRE Financeira'!$B$2))))</f>
        <v/>
      </c>
      <c r="S18" s="24" t="str">
        <f>IF($B18="","",ABS(
SUMIFS(BaseFinanceira[Valor Previsto],
IF('DRE Financeira'!$B$3=Configurações!$D$7,BaseFinanceira[Mês Caixa],BaseFinanceira[Mês Comp.]),S$6,
BaseFinanceira[Plano Contas],'DRE Financeira'!$C18,
BaseFinanceira[Centro Custo],IF($B$2=Configurações!$B$7,"&lt;&gt;""",'DRE Financeira'!$B$2))))</f>
        <v/>
      </c>
      <c r="T18" s="26" t="str">
        <f>IF($B18="","",ABS(
SUMIFS(BaseFinanceira[Valor Realizado],
IF('DRE Financeira'!$B$3=Configurações!$D$7,BaseFinanceira[Mês Caixa],BaseFinanceira[Mês Comp.]),T$6,
BaseFinanceira[Plano Contas],'DRE Financeira'!$C18,
BaseFinanceira[Centro Custo],IF($B$2=Configurações!$B$7,"&lt;&gt;""",'DRE Financeira'!$B$2))))</f>
        <v/>
      </c>
      <c r="U18" s="24" t="str">
        <f>IF($B18="","",ABS(
SUMIFS(BaseFinanceira[Valor Previsto],
IF('DRE Financeira'!$B$3=Configurações!$D$7,BaseFinanceira[Mês Caixa],BaseFinanceira[Mês Comp.]),U$6,
BaseFinanceira[Plano Contas],'DRE Financeira'!$C18,
BaseFinanceira[Centro Custo],IF($B$2=Configurações!$B$7,"&lt;&gt;""",'DRE Financeira'!$B$2))))</f>
        <v/>
      </c>
      <c r="V18" s="26" t="str">
        <f>IF($B18="","",ABS(
SUMIFS(BaseFinanceira[Valor Realizado],
IF('DRE Financeira'!$B$3=Configurações!$D$7,BaseFinanceira[Mês Caixa],BaseFinanceira[Mês Comp.]),V$6,
BaseFinanceira[Plano Contas],'DRE Financeira'!$C18,
BaseFinanceira[Centro Custo],IF($B$2=Configurações!$B$7,"&lt;&gt;""",'DRE Financeira'!$B$2))))</f>
        <v/>
      </c>
      <c r="W18" s="24" t="str">
        <f>IF($B18="","",ABS(
SUMIFS(BaseFinanceira[Valor Previsto],
IF('DRE Financeira'!$B$3=Configurações!$D$7,BaseFinanceira[Mês Caixa],BaseFinanceira[Mês Comp.]),W$6,
BaseFinanceira[Plano Contas],'DRE Financeira'!$C18,
BaseFinanceira[Centro Custo],IF($B$2=Configurações!$B$7,"&lt;&gt;""",'DRE Financeira'!$B$2))))</f>
        <v/>
      </c>
      <c r="X18" s="26" t="str">
        <f>IF($B18="","",ABS(
SUMIFS(BaseFinanceira[Valor Realizado],
IF('DRE Financeira'!$B$3=Configurações!$D$7,BaseFinanceira[Mês Caixa],BaseFinanceira[Mês Comp.]),X$6,
BaseFinanceira[Plano Contas],'DRE Financeira'!$C18,
BaseFinanceira[Centro Custo],IF($B$2=Configurações!$B$7,"&lt;&gt;""",'DRE Financeira'!$B$2))))</f>
        <v/>
      </c>
      <c r="Y18" s="24" t="str">
        <f>IF($B18="","",ABS(
SUMIFS(BaseFinanceira[Valor Previsto],
IF('DRE Financeira'!$B$3=Configurações!$D$7,BaseFinanceira[Mês Caixa],BaseFinanceira[Mês Comp.]),Y$6,
BaseFinanceira[Plano Contas],'DRE Financeira'!$C18,
BaseFinanceira[Centro Custo],IF($B$2=Configurações!$B$7,"&lt;&gt;""",'DRE Financeira'!$B$2))))</f>
        <v/>
      </c>
      <c r="Z18" s="26" t="str">
        <f>IF($B18="","",ABS(
SUMIFS(BaseFinanceira[Valor Realizado],
IF('DRE Financeira'!$B$3=Configurações!$D$7,BaseFinanceira[Mês Caixa],BaseFinanceira[Mês Comp.]),Z$6,
BaseFinanceira[Plano Contas],'DRE Financeira'!$C18,
BaseFinanceira[Centro Custo],IF($B$2=Configurações!$B$7,"&lt;&gt;""",'DRE Financeira'!$B$2))))</f>
        <v/>
      </c>
      <c r="AA18" s="24" t="str">
        <f>IF($B18="","",ABS(
SUMIFS(BaseFinanceira[Valor Previsto],
IF('DRE Financeira'!$B$3=Configurações!$D$7,BaseFinanceira[Mês Caixa],BaseFinanceira[Mês Comp.]),AA$6,
BaseFinanceira[Plano Contas],'DRE Financeira'!$C18,
BaseFinanceira[Centro Custo],IF($B$2=Configurações!$B$7,"&lt;&gt;""",'DRE Financeira'!$B$2))))</f>
        <v/>
      </c>
      <c r="AB18" s="26" t="str">
        <f>IF($B18="","",ABS(
SUMIFS(BaseFinanceira[Valor Realizado],
IF('DRE Financeira'!$B$3=Configurações!$D$7,BaseFinanceira[Mês Caixa],BaseFinanceira[Mês Comp.]),AB$6,
BaseFinanceira[Plano Contas],'DRE Financeira'!$C18,
BaseFinanceira[Centro Custo],IF($B$2=Configurações!$B$7,"&lt;&gt;""",'DRE Financeira'!$B$2))))</f>
        <v/>
      </c>
      <c r="AD18" s="24">
        <f t="shared" si="8"/>
        <v>0</v>
      </c>
      <c r="AE18" s="26">
        <f t="shared" si="8"/>
        <v>0</v>
      </c>
      <c r="AF18" s="39">
        <f t="shared" si="10"/>
        <v>0</v>
      </c>
      <c r="AH18" s="24">
        <f t="shared" si="9"/>
        <v>0</v>
      </c>
      <c r="AI18" s="26">
        <f t="shared" si="9"/>
        <v>0</v>
      </c>
    </row>
    <row r="19" spans="2:35" s="2" customFormat="1" ht="20.100000000000001" hidden="1" customHeight="1" x14ac:dyDescent="0.25">
      <c r="B19" s="23" t="str">
        <f>IF('Plano Contas'!B19="","",'Plano Contas'!B19)</f>
        <v/>
      </c>
      <c r="C19" s="46" t="str">
        <f>B7&amp;B8&amp;B19</f>
        <v>Receita Bruta OperacionalVenda de Mercadoria</v>
      </c>
      <c r="D19" s="20"/>
      <c r="E19" s="24" t="str">
        <f>IF($B19="","",ABS(
SUMIFS(BaseFinanceira[Valor Previsto],
IF('DRE Financeira'!$B$3=Configurações!$D$7,BaseFinanceira[Mês Caixa],BaseFinanceira[Mês Comp.]),E$6,
BaseFinanceira[Plano Contas],'DRE Financeira'!$C19,
BaseFinanceira[Centro Custo],IF($B$2=Configurações!$B$7,"&lt;&gt;""",'DRE Financeira'!$B$2))))</f>
        <v/>
      </c>
      <c r="F19" s="26" t="str">
        <f>IF($B19="","",ABS(
SUMIFS(BaseFinanceira[Valor Realizado],
IF('DRE Financeira'!$B$3=Configurações!$D$7,BaseFinanceira[Mês Caixa],BaseFinanceira[Mês Comp.]),F$6,
BaseFinanceira[Plano Contas],'DRE Financeira'!$C19,
BaseFinanceira[Centro Custo],IF($B$2=Configurações!$B$7,"&lt;&gt;""",'DRE Financeira'!$B$2))))</f>
        <v/>
      </c>
      <c r="G19" s="24" t="str">
        <f>IF($B19="","",ABS(
SUMIFS(BaseFinanceira[Valor Previsto],
IF('DRE Financeira'!$B$3=Configurações!$D$7,BaseFinanceira[Mês Caixa],BaseFinanceira[Mês Comp.]),G$6,
BaseFinanceira[Plano Contas],'DRE Financeira'!$C19,
BaseFinanceira[Centro Custo],IF($B$2=Configurações!$B$7,"&lt;&gt;""",'DRE Financeira'!$B$2))))</f>
        <v/>
      </c>
      <c r="H19" s="26" t="str">
        <f>IF($B19="","",ABS(
SUMIFS(BaseFinanceira[Valor Realizado],
IF('DRE Financeira'!$B$3=Configurações!$D$7,BaseFinanceira[Mês Caixa],BaseFinanceira[Mês Comp.]),H$6,
BaseFinanceira[Plano Contas],'DRE Financeira'!$C19,
BaseFinanceira[Centro Custo],IF($B$2=Configurações!$B$7,"&lt;&gt;""",'DRE Financeira'!$B$2))))</f>
        <v/>
      </c>
      <c r="I19" s="24" t="str">
        <f>IF($B19="","",ABS(
SUMIFS(BaseFinanceira[Valor Previsto],
IF('DRE Financeira'!$B$3=Configurações!$D$7,BaseFinanceira[Mês Caixa],BaseFinanceira[Mês Comp.]),I$6,
BaseFinanceira[Plano Contas],'DRE Financeira'!$C19,
BaseFinanceira[Centro Custo],IF($B$2=Configurações!$B$7,"&lt;&gt;""",'DRE Financeira'!$B$2))))</f>
        <v/>
      </c>
      <c r="J19" s="26" t="str">
        <f>IF($B19="","",ABS(
SUMIFS(BaseFinanceira[Valor Realizado],
IF('DRE Financeira'!$B$3=Configurações!$D$7,BaseFinanceira[Mês Caixa],BaseFinanceira[Mês Comp.]),J$6,
BaseFinanceira[Plano Contas],'DRE Financeira'!$C19,
BaseFinanceira[Centro Custo],IF($B$2=Configurações!$B$7,"&lt;&gt;""",'DRE Financeira'!$B$2))))</f>
        <v/>
      </c>
      <c r="K19" s="24" t="str">
        <f>IF($B19="","",ABS(
SUMIFS(BaseFinanceira[Valor Previsto],
IF('DRE Financeira'!$B$3=Configurações!$D$7,BaseFinanceira[Mês Caixa],BaseFinanceira[Mês Comp.]),K$6,
BaseFinanceira[Plano Contas],'DRE Financeira'!$C19,
BaseFinanceira[Centro Custo],IF($B$2=Configurações!$B$7,"&lt;&gt;""",'DRE Financeira'!$B$2))))</f>
        <v/>
      </c>
      <c r="L19" s="26" t="str">
        <f>IF($B19="","",ABS(
SUMIFS(BaseFinanceira[Valor Realizado],
IF('DRE Financeira'!$B$3=Configurações!$D$7,BaseFinanceira[Mês Caixa],BaseFinanceira[Mês Comp.]),L$6,
BaseFinanceira[Plano Contas],'DRE Financeira'!$C19,
BaseFinanceira[Centro Custo],IF($B$2=Configurações!$B$7,"&lt;&gt;""",'DRE Financeira'!$B$2))))</f>
        <v/>
      </c>
      <c r="M19" s="24" t="str">
        <f>IF($B19="","",ABS(
SUMIFS(BaseFinanceira[Valor Previsto],
IF('DRE Financeira'!$B$3=Configurações!$D$7,BaseFinanceira[Mês Caixa],BaseFinanceira[Mês Comp.]),M$6,
BaseFinanceira[Plano Contas],'DRE Financeira'!$C19,
BaseFinanceira[Centro Custo],IF($B$2=Configurações!$B$7,"&lt;&gt;""",'DRE Financeira'!$B$2))))</f>
        <v/>
      </c>
      <c r="N19" s="26" t="str">
        <f>IF($B19="","",ABS(
SUMIFS(BaseFinanceira[Valor Realizado],
IF('DRE Financeira'!$B$3=Configurações!$D$7,BaseFinanceira[Mês Caixa],BaseFinanceira[Mês Comp.]),N$6,
BaseFinanceira[Plano Contas],'DRE Financeira'!$C19,
BaseFinanceira[Centro Custo],IF($B$2=Configurações!$B$7,"&lt;&gt;""",'DRE Financeira'!$B$2))))</f>
        <v/>
      </c>
      <c r="O19" s="24" t="str">
        <f>IF($B19="","",ABS(
SUMIFS(BaseFinanceira[Valor Previsto],
IF('DRE Financeira'!$B$3=Configurações!$D$7,BaseFinanceira[Mês Caixa],BaseFinanceira[Mês Comp.]),O$6,
BaseFinanceira[Plano Contas],'DRE Financeira'!$C19,
BaseFinanceira[Centro Custo],IF($B$2=Configurações!$B$7,"&lt;&gt;""",'DRE Financeira'!$B$2))))</f>
        <v/>
      </c>
      <c r="P19" s="26" t="str">
        <f>IF($B19="","",ABS(
SUMIFS(BaseFinanceira[Valor Realizado],
IF('DRE Financeira'!$B$3=Configurações!$D$7,BaseFinanceira[Mês Caixa],BaseFinanceira[Mês Comp.]),P$6,
BaseFinanceira[Plano Contas],'DRE Financeira'!$C19,
BaseFinanceira[Centro Custo],IF($B$2=Configurações!$B$7,"&lt;&gt;""",'DRE Financeira'!$B$2))))</f>
        <v/>
      </c>
      <c r="Q19" s="24" t="str">
        <f>IF($B19="","",ABS(
SUMIFS(BaseFinanceira[Valor Previsto],
IF('DRE Financeira'!$B$3=Configurações!$D$7,BaseFinanceira[Mês Caixa],BaseFinanceira[Mês Comp.]),Q$6,
BaseFinanceira[Plano Contas],'DRE Financeira'!$C19,
BaseFinanceira[Centro Custo],IF($B$2=Configurações!$B$7,"&lt;&gt;""",'DRE Financeira'!$B$2))))</f>
        <v/>
      </c>
      <c r="R19" s="26" t="str">
        <f>IF($B19="","",ABS(
SUMIFS(BaseFinanceira[Valor Realizado],
IF('DRE Financeira'!$B$3=Configurações!$D$7,BaseFinanceira[Mês Caixa],BaseFinanceira[Mês Comp.]),R$6,
BaseFinanceira[Plano Contas],'DRE Financeira'!$C19,
BaseFinanceira[Centro Custo],IF($B$2=Configurações!$B$7,"&lt;&gt;""",'DRE Financeira'!$B$2))))</f>
        <v/>
      </c>
      <c r="S19" s="24" t="str">
        <f>IF($B19="","",ABS(
SUMIFS(BaseFinanceira[Valor Previsto],
IF('DRE Financeira'!$B$3=Configurações!$D$7,BaseFinanceira[Mês Caixa],BaseFinanceira[Mês Comp.]),S$6,
BaseFinanceira[Plano Contas],'DRE Financeira'!$C19,
BaseFinanceira[Centro Custo],IF($B$2=Configurações!$B$7,"&lt;&gt;""",'DRE Financeira'!$B$2))))</f>
        <v/>
      </c>
      <c r="T19" s="26" t="str">
        <f>IF($B19="","",ABS(
SUMIFS(BaseFinanceira[Valor Realizado],
IF('DRE Financeira'!$B$3=Configurações!$D$7,BaseFinanceira[Mês Caixa],BaseFinanceira[Mês Comp.]),T$6,
BaseFinanceira[Plano Contas],'DRE Financeira'!$C19,
BaseFinanceira[Centro Custo],IF($B$2=Configurações!$B$7,"&lt;&gt;""",'DRE Financeira'!$B$2))))</f>
        <v/>
      </c>
      <c r="U19" s="24" t="str">
        <f>IF($B19="","",ABS(
SUMIFS(BaseFinanceira[Valor Previsto],
IF('DRE Financeira'!$B$3=Configurações!$D$7,BaseFinanceira[Mês Caixa],BaseFinanceira[Mês Comp.]),U$6,
BaseFinanceira[Plano Contas],'DRE Financeira'!$C19,
BaseFinanceira[Centro Custo],IF($B$2=Configurações!$B$7,"&lt;&gt;""",'DRE Financeira'!$B$2))))</f>
        <v/>
      </c>
      <c r="V19" s="26" t="str">
        <f>IF($B19="","",ABS(
SUMIFS(BaseFinanceira[Valor Realizado],
IF('DRE Financeira'!$B$3=Configurações!$D$7,BaseFinanceira[Mês Caixa],BaseFinanceira[Mês Comp.]),V$6,
BaseFinanceira[Plano Contas],'DRE Financeira'!$C19,
BaseFinanceira[Centro Custo],IF($B$2=Configurações!$B$7,"&lt;&gt;""",'DRE Financeira'!$B$2))))</f>
        <v/>
      </c>
      <c r="W19" s="24" t="str">
        <f>IF($B19="","",ABS(
SUMIFS(BaseFinanceira[Valor Previsto],
IF('DRE Financeira'!$B$3=Configurações!$D$7,BaseFinanceira[Mês Caixa],BaseFinanceira[Mês Comp.]),W$6,
BaseFinanceira[Plano Contas],'DRE Financeira'!$C19,
BaseFinanceira[Centro Custo],IF($B$2=Configurações!$B$7,"&lt;&gt;""",'DRE Financeira'!$B$2))))</f>
        <v/>
      </c>
      <c r="X19" s="26" t="str">
        <f>IF($B19="","",ABS(
SUMIFS(BaseFinanceira[Valor Realizado],
IF('DRE Financeira'!$B$3=Configurações!$D$7,BaseFinanceira[Mês Caixa],BaseFinanceira[Mês Comp.]),X$6,
BaseFinanceira[Plano Contas],'DRE Financeira'!$C19,
BaseFinanceira[Centro Custo],IF($B$2=Configurações!$B$7,"&lt;&gt;""",'DRE Financeira'!$B$2))))</f>
        <v/>
      </c>
      <c r="Y19" s="24" t="str">
        <f>IF($B19="","",ABS(
SUMIFS(BaseFinanceira[Valor Previsto],
IF('DRE Financeira'!$B$3=Configurações!$D$7,BaseFinanceira[Mês Caixa],BaseFinanceira[Mês Comp.]),Y$6,
BaseFinanceira[Plano Contas],'DRE Financeira'!$C19,
BaseFinanceira[Centro Custo],IF($B$2=Configurações!$B$7,"&lt;&gt;""",'DRE Financeira'!$B$2))))</f>
        <v/>
      </c>
      <c r="Z19" s="26" t="str">
        <f>IF($B19="","",ABS(
SUMIFS(BaseFinanceira[Valor Realizado],
IF('DRE Financeira'!$B$3=Configurações!$D$7,BaseFinanceira[Mês Caixa],BaseFinanceira[Mês Comp.]),Z$6,
BaseFinanceira[Plano Contas],'DRE Financeira'!$C19,
BaseFinanceira[Centro Custo],IF($B$2=Configurações!$B$7,"&lt;&gt;""",'DRE Financeira'!$B$2))))</f>
        <v/>
      </c>
      <c r="AA19" s="24" t="str">
        <f>IF($B19="","",ABS(
SUMIFS(BaseFinanceira[Valor Previsto],
IF('DRE Financeira'!$B$3=Configurações!$D$7,BaseFinanceira[Mês Caixa],BaseFinanceira[Mês Comp.]),AA$6,
BaseFinanceira[Plano Contas],'DRE Financeira'!$C19,
BaseFinanceira[Centro Custo],IF($B$2=Configurações!$B$7,"&lt;&gt;""",'DRE Financeira'!$B$2))))</f>
        <v/>
      </c>
      <c r="AB19" s="26" t="str">
        <f>IF($B19="","",ABS(
SUMIFS(BaseFinanceira[Valor Realizado],
IF('DRE Financeira'!$B$3=Configurações!$D$7,BaseFinanceira[Mês Caixa],BaseFinanceira[Mês Comp.]),AB$6,
BaseFinanceira[Plano Contas],'DRE Financeira'!$C19,
BaseFinanceira[Centro Custo],IF($B$2=Configurações!$B$7,"&lt;&gt;""",'DRE Financeira'!$B$2))))</f>
        <v/>
      </c>
      <c r="AD19" s="24">
        <f t="shared" si="8"/>
        <v>0</v>
      </c>
      <c r="AE19" s="26">
        <f t="shared" si="8"/>
        <v>0</v>
      </c>
      <c r="AF19" s="39">
        <f t="shared" si="10"/>
        <v>0</v>
      </c>
      <c r="AH19" s="24">
        <f t="shared" si="9"/>
        <v>0</v>
      </c>
      <c r="AI19" s="26">
        <f t="shared" si="9"/>
        <v>0</v>
      </c>
    </row>
    <row r="20" spans="2:35" s="2" customFormat="1" ht="20.100000000000001" hidden="1" customHeight="1" x14ac:dyDescent="0.25">
      <c r="B20" s="23" t="str">
        <f>IF('Plano Contas'!B20="","",'Plano Contas'!B20)</f>
        <v/>
      </c>
      <c r="C20" s="46" t="str">
        <f>B7&amp;B8&amp;B20</f>
        <v>Receita Bruta OperacionalVenda de Mercadoria</v>
      </c>
      <c r="D20" s="20"/>
      <c r="E20" s="24" t="str">
        <f>IF($B20="","",ABS(
SUMIFS(BaseFinanceira[Valor Previsto],
IF('DRE Financeira'!$B$3=Configurações!$D$7,BaseFinanceira[Mês Caixa],BaseFinanceira[Mês Comp.]),E$6,
BaseFinanceira[Plano Contas],'DRE Financeira'!$C20,
BaseFinanceira[Centro Custo],IF($B$2=Configurações!$B$7,"&lt;&gt;""",'DRE Financeira'!$B$2))))</f>
        <v/>
      </c>
      <c r="F20" s="26" t="str">
        <f>IF($B20="","",ABS(
SUMIFS(BaseFinanceira[Valor Realizado],
IF('DRE Financeira'!$B$3=Configurações!$D$7,BaseFinanceira[Mês Caixa],BaseFinanceira[Mês Comp.]),F$6,
BaseFinanceira[Plano Contas],'DRE Financeira'!$C20,
BaseFinanceira[Centro Custo],IF($B$2=Configurações!$B$7,"&lt;&gt;""",'DRE Financeira'!$B$2))))</f>
        <v/>
      </c>
      <c r="G20" s="24" t="str">
        <f>IF($B20="","",ABS(
SUMIFS(BaseFinanceira[Valor Previsto],
IF('DRE Financeira'!$B$3=Configurações!$D$7,BaseFinanceira[Mês Caixa],BaseFinanceira[Mês Comp.]),G$6,
BaseFinanceira[Plano Contas],'DRE Financeira'!$C20,
BaseFinanceira[Centro Custo],IF($B$2=Configurações!$B$7,"&lt;&gt;""",'DRE Financeira'!$B$2))))</f>
        <v/>
      </c>
      <c r="H20" s="26" t="str">
        <f>IF($B20="","",ABS(
SUMIFS(BaseFinanceira[Valor Realizado],
IF('DRE Financeira'!$B$3=Configurações!$D$7,BaseFinanceira[Mês Caixa],BaseFinanceira[Mês Comp.]),H$6,
BaseFinanceira[Plano Contas],'DRE Financeira'!$C20,
BaseFinanceira[Centro Custo],IF($B$2=Configurações!$B$7,"&lt;&gt;""",'DRE Financeira'!$B$2))))</f>
        <v/>
      </c>
      <c r="I20" s="24" t="str">
        <f>IF($B20="","",ABS(
SUMIFS(BaseFinanceira[Valor Previsto],
IF('DRE Financeira'!$B$3=Configurações!$D$7,BaseFinanceira[Mês Caixa],BaseFinanceira[Mês Comp.]),I$6,
BaseFinanceira[Plano Contas],'DRE Financeira'!$C20,
BaseFinanceira[Centro Custo],IF($B$2=Configurações!$B$7,"&lt;&gt;""",'DRE Financeira'!$B$2))))</f>
        <v/>
      </c>
      <c r="J20" s="26" t="str">
        <f>IF($B20="","",ABS(
SUMIFS(BaseFinanceira[Valor Realizado],
IF('DRE Financeira'!$B$3=Configurações!$D$7,BaseFinanceira[Mês Caixa],BaseFinanceira[Mês Comp.]),J$6,
BaseFinanceira[Plano Contas],'DRE Financeira'!$C20,
BaseFinanceira[Centro Custo],IF($B$2=Configurações!$B$7,"&lt;&gt;""",'DRE Financeira'!$B$2))))</f>
        <v/>
      </c>
      <c r="K20" s="24" t="str">
        <f>IF($B20="","",ABS(
SUMIFS(BaseFinanceira[Valor Previsto],
IF('DRE Financeira'!$B$3=Configurações!$D$7,BaseFinanceira[Mês Caixa],BaseFinanceira[Mês Comp.]),K$6,
BaseFinanceira[Plano Contas],'DRE Financeira'!$C20,
BaseFinanceira[Centro Custo],IF($B$2=Configurações!$B$7,"&lt;&gt;""",'DRE Financeira'!$B$2))))</f>
        <v/>
      </c>
      <c r="L20" s="26" t="str">
        <f>IF($B20="","",ABS(
SUMIFS(BaseFinanceira[Valor Realizado],
IF('DRE Financeira'!$B$3=Configurações!$D$7,BaseFinanceira[Mês Caixa],BaseFinanceira[Mês Comp.]),L$6,
BaseFinanceira[Plano Contas],'DRE Financeira'!$C20,
BaseFinanceira[Centro Custo],IF($B$2=Configurações!$B$7,"&lt;&gt;""",'DRE Financeira'!$B$2))))</f>
        <v/>
      </c>
      <c r="M20" s="24" t="str">
        <f>IF($B20="","",ABS(
SUMIFS(BaseFinanceira[Valor Previsto],
IF('DRE Financeira'!$B$3=Configurações!$D$7,BaseFinanceira[Mês Caixa],BaseFinanceira[Mês Comp.]),M$6,
BaseFinanceira[Plano Contas],'DRE Financeira'!$C20,
BaseFinanceira[Centro Custo],IF($B$2=Configurações!$B$7,"&lt;&gt;""",'DRE Financeira'!$B$2))))</f>
        <v/>
      </c>
      <c r="N20" s="26" t="str">
        <f>IF($B20="","",ABS(
SUMIFS(BaseFinanceira[Valor Realizado],
IF('DRE Financeira'!$B$3=Configurações!$D$7,BaseFinanceira[Mês Caixa],BaseFinanceira[Mês Comp.]),N$6,
BaseFinanceira[Plano Contas],'DRE Financeira'!$C20,
BaseFinanceira[Centro Custo],IF($B$2=Configurações!$B$7,"&lt;&gt;""",'DRE Financeira'!$B$2))))</f>
        <v/>
      </c>
      <c r="O20" s="24" t="str">
        <f>IF($B20="","",ABS(
SUMIFS(BaseFinanceira[Valor Previsto],
IF('DRE Financeira'!$B$3=Configurações!$D$7,BaseFinanceira[Mês Caixa],BaseFinanceira[Mês Comp.]),O$6,
BaseFinanceira[Plano Contas],'DRE Financeira'!$C20,
BaseFinanceira[Centro Custo],IF($B$2=Configurações!$B$7,"&lt;&gt;""",'DRE Financeira'!$B$2))))</f>
        <v/>
      </c>
      <c r="P20" s="26" t="str">
        <f>IF($B20="","",ABS(
SUMIFS(BaseFinanceira[Valor Realizado],
IF('DRE Financeira'!$B$3=Configurações!$D$7,BaseFinanceira[Mês Caixa],BaseFinanceira[Mês Comp.]),P$6,
BaseFinanceira[Plano Contas],'DRE Financeira'!$C20,
BaseFinanceira[Centro Custo],IF($B$2=Configurações!$B$7,"&lt;&gt;""",'DRE Financeira'!$B$2))))</f>
        <v/>
      </c>
      <c r="Q20" s="24" t="str">
        <f>IF($B20="","",ABS(
SUMIFS(BaseFinanceira[Valor Previsto],
IF('DRE Financeira'!$B$3=Configurações!$D$7,BaseFinanceira[Mês Caixa],BaseFinanceira[Mês Comp.]),Q$6,
BaseFinanceira[Plano Contas],'DRE Financeira'!$C20,
BaseFinanceira[Centro Custo],IF($B$2=Configurações!$B$7,"&lt;&gt;""",'DRE Financeira'!$B$2))))</f>
        <v/>
      </c>
      <c r="R20" s="26" t="str">
        <f>IF($B20="","",ABS(
SUMIFS(BaseFinanceira[Valor Realizado],
IF('DRE Financeira'!$B$3=Configurações!$D$7,BaseFinanceira[Mês Caixa],BaseFinanceira[Mês Comp.]),R$6,
BaseFinanceira[Plano Contas],'DRE Financeira'!$C20,
BaseFinanceira[Centro Custo],IF($B$2=Configurações!$B$7,"&lt;&gt;""",'DRE Financeira'!$B$2))))</f>
        <v/>
      </c>
      <c r="S20" s="24" t="str">
        <f>IF($B20="","",ABS(
SUMIFS(BaseFinanceira[Valor Previsto],
IF('DRE Financeira'!$B$3=Configurações!$D$7,BaseFinanceira[Mês Caixa],BaseFinanceira[Mês Comp.]),S$6,
BaseFinanceira[Plano Contas],'DRE Financeira'!$C20,
BaseFinanceira[Centro Custo],IF($B$2=Configurações!$B$7,"&lt;&gt;""",'DRE Financeira'!$B$2))))</f>
        <v/>
      </c>
      <c r="T20" s="26" t="str">
        <f>IF($B20="","",ABS(
SUMIFS(BaseFinanceira[Valor Realizado],
IF('DRE Financeira'!$B$3=Configurações!$D$7,BaseFinanceira[Mês Caixa],BaseFinanceira[Mês Comp.]),T$6,
BaseFinanceira[Plano Contas],'DRE Financeira'!$C20,
BaseFinanceira[Centro Custo],IF($B$2=Configurações!$B$7,"&lt;&gt;""",'DRE Financeira'!$B$2))))</f>
        <v/>
      </c>
      <c r="U20" s="24" t="str">
        <f>IF($B20="","",ABS(
SUMIFS(BaseFinanceira[Valor Previsto],
IF('DRE Financeira'!$B$3=Configurações!$D$7,BaseFinanceira[Mês Caixa],BaseFinanceira[Mês Comp.]),U$6,
BaseFinanceira[Plano Contas],'DRE Financeira'!$C20,
BaseFinanceira[Centro Custo],IF($B$2=Configurações!$B$7,"&lt;&gt;""",'DRE Financeira'!$B$2))))</f>
        <v/>
      </c>
      <c r="V20" s="26" t="str">
        <f>IF($B20="","",ABS(
SUMIFS(BaseFinanceira[Valor Realizado],
IF('DRE Financeira'!$B$3=Configurações!$D$7,BaseFinanceira[Mês Caixa],BaseFinanceira[Mês Comp.]),V$6,
BaseFinanceira[Plano Contas],'DRE Financeira'!$C20,
BaseFinanceira[Centro Custo],IF($B$2=Configurações!$B$7,"&lt;&gt;""",'DRE Financeira'!$B$2))))</f>
        <v/>
      </c>
      <c r="W20" s="24" t="str">
        <f>IF($B20="","",ABS(
SUMIFS(BaseFinanceira[Valor Previsto],
IF('DRE Financeira'!$B$3=Configurações!$D$7,BaseFinanceira[Mês Caixa],BaseFinanceira[Mês Comp.]),W$6,
BaseFinanceira[Plano Contas],'DRE Financeira'!$C20,
BaseFinanceira[Centro Custo],IF($B$2=Configurações!$B$7,"&lt;&gt;""",'DRE Financeira'!$B$2))))</f>
        <v/>
      </c>
      <c r="X20" s="26" t="str">
        <f>IF($B20="","",ABS(
SUMIFS(BaseFinanceira[Valor Realizado],
IF('DRE Financeira'!$B$3=Configurações!$D$7,BaseFinanceira[Mês Caixa],BaseFinanceira[Mês Comp.]),X$6,
BaseFinanceira[Plano Contas],'DRE Financeira'!$C20,
BaseFinanceira[Centro Custo],IF($B$2=Configurações!$B$7,"&lt;&gt;""",'DRE Financeira'!$B$2))))</f>
        <v/>
      </c>
      <c r="Y20" s="24" t="str">
        <f>IF($B20="","",ABS(
SUMIFS(BaseFinanceira[Valor Previsto],
IF('DRE Financeira'!$B$3=Configurações!$D$7,BaseFinanceira[Mês Caixa],BaseFinanceira[Mês Comp.]),Y$6,
BaseFinanceira[Plano Contas],'DRE Financeira'!$C20,
BaseFinanceira[Centro Custo],IF($B$2=Configurações!$B$7,"&lt;&gt;""",'DRE Financeira'!$B$2))))</f>
        <v/>
      </c>
      <c r="Z20" s="26" t="str">
        <f>IF($B20="","",ABS(
SUMIFS(BaseFinanceira[Valor Realizado],
IF('DRE Financeira'!$B$3=Configurações!$D$7,BaseFinanceira[Mês Caixa],BaseFinanceira[Mês Comp.]),Z$6,
BaseFinanceira[Plano Contas],'DRE Financeira'!$C20,
BaseFinanceira[Centro Custo],IF($B$2=Configurações!$B$7,"&lt;&gt;""",'DRE Financeira'!$B$2))))</f>
        <v/>
      </c>
      <c r="AA20" s="24" t="str">
        <f>IF($B20="","",ABS(
SUMIFS(BaseFinanceira[Valor Previsto],
IF('DRE Financeira'!$B$3=Configurações!$D$7,BaseFinanceira[Mês Caixa],BaseFinanceira[Mês Comp.]),AA$6,
BaseFinanceira[Plano Contas],'DRE Financeira'!$C20,
BaseFinanceira[Centro Custo],IF($B$2=Configurações!$B$7,"&lt;&gt;""",'DRE Financeira'!$B$2))))</f>
        <v/>
      </c>
      <c r="AB20" s="26" t="str">
        <f>IF($B20="","",ABS(
SUMIFS(BaseFinanceira[Valor Realizado],
IF('DRE Financeira'!$B$3=Configurações!$D$7,BaseFinanceira[Mês Caixa],BaseFinanceira[Mês Comp.]),AB$6,
BaseFinanceira[Plano Contas],'DRE Financeira'!$C20,
BaseFinanceira[Centro Custo],IF($B$2=Configurações!$B$7,"&lt;&gt;""",'DRE Financeira'!$B$2))))</f>
        <v/>
      </c>
      <c r="AD20" s="24">
        <f t="shared" si="8"/>
        <v>0</v>
      </c>
      <c r="AE20" s="26">
        <f t="shared" si="8"/>
        <v>0</v>
      </c>
      <c r="AF20" s="39">
        <f t="shared" si="10"/>
        <v>0</v>
      </c>
      <c r="AH20" s="24">
        <f t="shared" si="9"/>
        <v>0</v>
      </c>
      <c r="AI20" s="26">
        <f t="shared" si="9"/>
        <v>0</v>
      </c>
    </row>
    <row r="21" spans="2:35" s="2" customFormat="1" ht="20.100000000000001" hidden="1" customHeight="1" x14ac:dyDescent="0.25">
      <c r="B21" s="23" t="str">
        <f>IF('Plano Contas'!B21="","",'Plano Contas'!B21)</f>
        <v/>
      </c>
      <c r="C21" s="46" t="str">
        <f>B7&amp;B8&amp;B21</f>
        <v>Receita Bruta OperacionalVenda de Mercadoria</v>
      </c>
      <c r="D21" s="20"/>
      <c r="E21" s="24" t="str">
        <f>IF($B21="","",ABS(
SUMIFS(BaseFinanceira[Valor Previsto],
IF('DRE Financeira'!$B$3=Configurações!$D$7,BaseFinanceira[Mês Caixa],BaseFinanceira[Mês Comp.]),E$6,
BaseFinanceira[Plano Contas],'DRE Financeira'!$C21,
BaseFinanceira[Centro Custo],IF($B$2=Configurações!$B$7,"&lt;&gt;""",'DRE Financeira'!$B$2))))</f>
        <v/>
      </c>
      <c r="F21" s="26" t="str">
        <f>IF($B21="","",ABS(
SUMIFS(BaseFinanceira[Valor Realizado],
IF('DRE Financeira'!$B$3=Configurações!$D$7,BaseFinanceira[Mês Caixa],BaseFinanceira[Mês Comp.]),F$6,
BaseFinanceira[Plano Contas],'DRE Financeira'!$C21,
BaseFinanceira[Centro Custo],IF($B$2=Configurações!$B$7,"&lt;&gt;""",'DRE Financeira'!$B$2))))</f>
        <v/>
      </c>
      <c r="G21" s="24" t="str">
        <f>IF($B21="","",ABS(
SUMIFS(BaseFinanceira[Valor Previsto],
IF('DRE Financeira'!$B$3=Configurações!$D$7,BaseFinanceira[Mês Caixa],BaseFinanceira[Mês Comp.]),G$6,
BaseFinanceira[Plano Contas],'DRE Financeira'!$C21,
BaseFinanceira[Centro Custo],IF($B$2=Configurações!$B$7,"&lt;&gt;""",'DRE Financeira'!$B$2))))</f>
        <v/>
      </c>
      <c r="H21" s="26" t="str">
        <f>IF($B21="","",ABS(
SUMIFS(BaseFinanceira[Valor Realizado],
IF('DRE Financeira'!$B$3=Configurações!$D$7,BaseFinanceira[Mês Caixa],BaseFinanceira[Mês Comp.]),H$6,
BaseFinanceira[Plano Contas],'DRE Financeira'!$C21,
BaseFinanceira[Centro Custo],IF($B$2=Configurações!$B$7,"&lt;&gt;""",'DRE Financeira'!$B$2))))</f>
        <v/>
      </c>
      <c r="I21" s="24" t="str">
        <f>IF($B21="","",ABS(
SUMIFS(BaseFinanceira[Valor Previsto],
IF('DRE Financeira'!$B$3=Configurações!$D$7,BaseFinanceira[Mês Caixa],BaseFinanceira[Mês Comp.]),I$6,
BaseFinanceira[Plano Contas],'DRE Financeira'!$C21,
BaseFinanceira[Centro Custo],IF($B$2=Configurações!$B$7,"&lt;&gt;""",'DRE Financeira'!$B$2))))</f>
        <v/>
      </c>
      <c r="J21" s="26" t="str">
        <f>IF($B21="","",ABS(
SUMIFS(BaseFinanceira[Valor Realizado],
IF('DRE Financeira'!$B$3=Configurações!$D$7,BaseFinanceira[Mês Caixa],BaseFinanceira[Mês Comp.]),J$6,
BaseFinanceira[Plano Contas],'DRE Financeira'!$C21,
BaseFinanceira[Centro Custo],IF($B$2=Configurações!$B$7,"&lt;&gt;""",'DRE Financeira'!$B$2))))</f>
        <v/>
      </c>
      <c r="K21" s="24" t="str">
        <f>IF($B21="","",ABS(
SUMIFS(BaseFinanceira[Valor Previsto],
IF('DRE Financeira'!$B$3=Configurações!$D$7,BaseFinanceira[Mês Caixa],BaseFinanceira[Mês Comp.]),K$6,
BaseFinanceira[Plano Contas],'DRE Financeira'!$C21,
BaseFinanceira[Centro Custo],IF($B$2=Configurações!$B$7,"&lt;&gt;""",'DRE Financeira'!$B$2))))</f>
        <v/>
      </c>
      <c r="L21" s="26" t="str">
        <f>IF($B21="","",ABS(
SUMIFS(BaseFinanceira[Valor Realizado],
IF('DRE Financeira'!$B$3=Configurações!$D$7,BaseFinanceira[Mês Caixa],BaseFinanceira[Mês Comp.]),L$6,
BaseFinanceira[Plano Contas],'DRE Financeira'!$C21,
BaseFinanceira[Centro Custo],IF($B$2=Configurações!$B$7,"&lt;&gt;""",'DRE Financeira'!$B$2))))</f>
        <v/>
      </c>
      <c r="M21" s="24" t="str">
        <f>IF($B21="","",ABS(
SUMIFS(BaseFinanceira[Valor Previsto],
IF('DRE Financeira'!$B$3=Configurações!$D$7,BaseFinanceira[Mês Caixa],BaseFinanceira[Mês Comp.]),M$6,
BaseFinanceira[Plano Contas],'DRE Financeira'!$C21,
BaseFinanceira[Centro Custo],IF($B$2=Configurações!$B$7,"&lt;&gt;""",'DRE Financeira'!$B$2))))</f>
        <v/>
      </c>
      <c r="N21" s="26" t="str">
        <f>IF($B21="","",ABS(
SUMIFS(BaseFinanceira[Valor Realizado],
IF('DRE Financeira'!$B$3=Configurações!$D$7,BaseFinanceira[Mês Caixa],BaseFinanceira[Mês Comp.]),N$6,
BaseFinanceira[Plano Contas],'DRE Financeira'!$C21,
BaseFinanceira[Centro Custo],IF($B$2=Configurações!$B$7,"&lt;&gt;""",'DRE Financeira'!$B$2))))</f>
        <v/>
      </c>
      <c r="O21" s="24" t="str">
        <f>IF($B21="","",ABS(
SUMIFS(BaseFinanceira[Valor Previsto],
IF('DRE Financeira'!$B$3=Configurações!$D$7,BaseFinanceira[Mês Caixa],BaseFinanceira[Mês Comp.]),O$6,
BaseFinanceira[Plano Contas],'DRE Financeira'!$C21,
BaseFinanceira[Centro Custo],IF($B$2=Configurações!$B$7,"&lt;&gt;""",'DRE Financeira'!$B$2))))</f>
        <v/>
      </c>
      <c r="P21" s="26" t="str">
        <f>IF($B21="","",ABS(
SUMIFS(BaseFinanceira[Valor Realizado],
IF('DRE Financeira'!$B$3=Configurações!$D$7,BaseFinanceira[Mês Caixa],BaseFinanceira[Mês Comp.]),P$6,
BaseFinanceira[Plano Contas],'DRE Financeira'!$C21,
BaseFinanceira[Centro Custo],IF($B$2=Configurações!$B$7,"&lt;&gt;""",'DRE Financeira'!$B$2))))</f>
        <v/>
      </c>
      <c r="Q21" s="24" t="str">
        <f>IF($B21="","",ABS(
SUMIFS(BaseFinanceira[Valor Previsto],
IF('DRE Financeira'!$B$3=Configurações!$D$7,BaseFinanceira[Mês Caixa],BaseFinanceira[Mês Comp.]),Q$6,
BaseFinanceira[Plano Contas],'DRE Financeira'!$C21,
BaseFinanceira[Centro Custo],IF($B$2=Configurações!$B$7,"&lt;&gt;""",'DRE Financeira'!$B$2))))</f>
        <v/>
      </c>
      <c r="R21" s="26" t="str">
        <f>IF($B21="","",ABS(
SUMIFS(BaseFinanceira[Valor Realizado],
IF('DRE Financeira'!$B$3=Configurações!$D$7,BaseFinanceira[Mês Caixa],BaseFinanceira[Mês Comp.]),R$6,
BaseFinanceira[Plano Contas],'DRE Financeira'!$C21,
BaseFinanceira[Centro Custo],IF($B$2=Configurações!$B$7,"&lt;&gt;""",'DRE Financeira'!$B$2))))</f>
        <v/>
      </c>
      <c r="S21" s="24" t="str">
        <f>IF($B21="","",ABS(
SUMIFS(BaseFinanceira[Valor Previsto],
IF('DRE Financeira'!$B$3=Configurações!$D$7,BaseFinanceira[Mês Caixa],BaseFinanceira[Mês Comp.]),S$6,
BaseFinanceira[Plano Contas],'DRE Financeira'!$C21,
BaseFinanceira[Centro Custo],IF($B$2=Configurações!$B$7,"&lt;&gt;""",'DRE Financeira'!$B$2))))</f>
        <v/>
      </c>
      <c r="T21" s="26" t="str">
        <f>IF($B21="","",ABS(
SUMIFS(BaseFinanceira[Valor Realizado],
IF('DRE Financeira'!$B$3=Configurações!$D$7,BaseFinanceira[Mês Caixa],BaseFinanceira[Mês Comp.]),T$6,
BaseFinanceira[Plano Contas],'DRE Financeira'!$C21,
BaseFinanceira[Centro Custo],IF($B$2=Configurações!$B$7,"&lt;&gt;""",'DRE Financeira'!$B$2))))</f>
        <v/>
      </c>
      <c r="U21" s="24" t="str">
        <f>IF($B21="","",ABS(
SUMIFS(BaseFinanceira[Valor Previsto],
IF('DRE Financeira'!$B$3=Configurações!$D$7,BaseFinanceira[Mês Caixa],BaseFinanceira[Mês Comp.]),U$6,
BaseFinanceira[Plano Contas],'DRE Financeira'!$C21,
BaseFinanceira[Centro Custo],IF($B$2=Configurações!$B$7,"&lt;&gt;""",'DRE Financeira'!$B$2))))</f>
        <v/>
      </c>
      <c r="V21" s="26" t="str">
        <f>IF($B21="","",ABS(
SUMIFS(BaseFinanceira[Valor Realizado],
IF('DRE Financeira'!$B$3=Configurações!$D$7,BaseFinanceira[Mês Caixa],BaseFinanceira[Mês Comp.]),V$6,
BaseFinanceira[Plano Contas],'DRE Financeira'!$C21,
BaseFinanceira[Centro Custo],IF($B$2=Configurações!$B$7,"&lt;&gt;""",'DRE Financeira'!$B$2))))</f>
        <v/>
      </c>
      <c r="W21" s="24" t="str">
        <f>IF($B21="","",ABS(
SUMIFS(BaseFinanceira[Valor Previsto],
IF('DRE Financeira'!$B$3=Configurações!$D$7,BaseFinanceira[Mês Caixa],BaseFinanceira[Mês Comp.]),W$6,
BaseFinanceira[Plano Contas],'DRE Financeira'!$C21,
BaseFinanceira[Centro Custo],IF($B$2=Configurações!$B$7,"&lt;&gt;""",'DRE Financeira'!$B$2))))</f>
        <v/>
      </c>
      <c r="X21" s="26" t="str">
        <f>IF($B21="","",ABS(
SUMIFS(BaseFinanceira[Valor Realizado],
IF('DRE Financeira'!$B$3=Configurações!$D$7,BaseFinanceira[Mês Caixa],BaseFinanceira[Mês Comp.]),X$6,
BaseFinanceira[Plano Contas],'DRE Financeira'!$C21,
BaseFinanceira[Centro Custo],IF($B$2=Configurações!$B$7,"&lt;&gt;""",'DRE Financeira'!$B$2))))</f>
        <v/>
      </c>
      <c r="Y21" s="24" t="str">
        <f>IF($B21="","",ABS(
SUMIFS(BaseFinanceira[Valor Previsto],
IF('DRE Financeira'!$B$3=Configurações!$D$7,BaseFinanceira[Mês Caixa],BaseFinanceira[Mês Comp.]),Y$6,
BaseFinanceira[Plano Contas],'DRE Financeira'!$C21,
BaseFinanceira[Centro Custo],IF($B$2=Configurações!$B$7,"&lt;&gt;""",'DRE Financeira'!$B$2))))</f>
        <v/>
      </c>
      <c r="Z21" s="26" t="str">
        <f>IF($B21="","",ABS(
SUMIFS(BaseFinanceira[Valor Realizado],
IF('DRE Financeira'!$B$3=Configurações!$D$7,BaseFinanceira[Mês Caixa],BaseFinanceira[Mês Comp.]),Z$6,
BaseFinanceira[Plano Contas],'DRE Financeira'!$C21,
BaseFinanceira[Centro Custo],IF($B$2=Configurações!$B$7,"&lt;&gt;""",'DRE Financeira'!$B$2))))</f>
        <v/>
      </c>
      <c r="AA21" s="24" t="str">
        <f>IF($B21="","",ABS(
SUMIFS(BaseFinanceira[Valor Previsto],
IF('DRE Financeira'!$B$3=Configurações!$D$7,BaseFinanceira[Mês Caixa],BaseFinanceira[Mês Comp.]),AA$6,
BaseFinanceira[Plano Contas],'DRE Financeira'!$C21,
BaseFinanceira[Centro Custo],IF($B$2=Configurações!$B$7,"&lt;&gt;""",'DRE Financeira'!$B$2))))</f>
        <v/>
      </c>
      <c r="AB21" s="26" t="str">
        <f>IF($B21="","",ABS(
SUMIFS(BaseFinanceira[Valor Realizado],
IF('DRE Financeira'!$B$3=Configurações!$D$7,BaseFinanceira[Mês Caixa],BaseFinanceira[Mês Comp.]),AB$6,
BaseFinanceira[Plano Contas],'DRE Financeira'!$C21,
BaseFinanceira[Centro Custo],IF($B$2=Configurações!$B$7,"&lt;&gt;""",'DRE Financeira'!$B$2))))</f>
        <v/>
      </c>
      <c r="AD21" s="24">
        <f t="shared" si="8"/>
        <v>0</v>
      </c>
      <c r="AE21" s="26">
        <f t="shared" si="8"/>
        <v>0</v>
      </c>
      <c r="AF21" s="39">
        <f t="shared" si="10"/>
        <v>0</v>
      </c>
      <c r="AH21" s="24">
        <f t="shared" si="9"/>
        <v>0</v>
      </c>
      <c r="AI21" s="26">
        <f t="shared" si="9"/>
        <v>0</v>
      </c>
    </row>
    <row r="22" spans="2:35" s="2" customFormat="1" ht="20.100000000000001" hidden="1" customHeight="1" x14ac:dyDescent="0.25">
      <c r="B22" s="23" t="str">
        <f>IF('Plano Contas'!B22="","",'Plano Contas'!B22)</f>
        <v/>
      </c>
      <c r="C22" s="46" t="str">
        <f>B7&amp;B8&amp;B22</f>
        <v>Receita Bruta OperacionalVenda de Mercadoria</v>
      </c>
      <c r="D22" s="20"/>
      <c r="E22" s="24" t="str">
        <f>IF($B22="","",ABS(
SUMIFS(BaseFinanceira[Valor Previsto],
IF('DRE Financeira'!$B$3=Configurações!$D$7,BaseFinanceira[Mês Caixa],BaseFinanceira[Mês Comp.]),E$6,
BaseFinanceira[Plano Contas],'DRE Financeira'!$C22,
BaseFinanceira[Centro Custo],IF($B$2=Configurações!$B$7,"&lt;&gt;""",'DRE Financeira'!$B$2))))</f>
        <v/>
      </c>
      <c r="F22" s="26" t="str">
        <f>IF($B22="","",ABS(
SUMIFS(BaseFinanceira[Valor Realizado],
IF('DRE Financeira'!$B$3=Configurações!$D$7,BaseFinanceira[Mês Caixa],BaseFinanceira[Mês Comp.]),F$6,
BaseFinanceira[Plano Contas],'DRE Financeira'!$C22,
BaseFinanceira[Centro Custo],IF($B$2=Configurações!$B$7,"&lt;&gt;""",'DRE Financeira'!$B$2))))</f>
        <v/>
      </c>
      <c r="G22" s="24" t="str">
        <f>IF($B22="","",ABS(
SUMIFS(BaseFinanceira[Valor Previsto],
IF('DRE Financeira'!$B$3=Configurações!$D$7,BaseFinanceira[Mês Caixa],BaseFinanceira[Mês Comp.]),G$6,
BaseFinanceira[Plano Contas],'DRE Financeira'!$C22,
BaseFinanceira[Centro Custo],IF($B$2=Configurações!$B$7,"&lt;&gt;""",'DRE Financeira'!$B$2))))</f>
        <v/>
      </c>
      <c r="H22" s="26" t="str">
        <f>IF($B22="","",ABS(
SUMIFS(BaseFinanceira[Valor Realizado],
IF('DRE Financeira'!$B$3=Configurações!$D$7,BaseFinanceira[Mês Caixa],BaseFinanceira[Mês Comp.]),H$6,
BaseFinanceira[Plano Contas],'DRE Financeira'!$C22,
BaseFinanceira[Centro Custo],IF($B$2=Configurações!$B$7,"&lt;&gt;""",'DRE Financeira'!$B$2))))</f>
        <v/>
      </c>
      <c r="I22" s="24" t="str">
        <f>IF($B22="","",ABS(
SUMIFS(BaseFinanceira[Valor Previsto],
IF('DRE Financeira'!$B$3=Configurações!$D$7,BaseFinanceira[Mês Caixa],BaseFinanceira[Mês Comp.]),I$6,
BaseFinanceira[Plano Contas],'DRE Financeira'!$C22,
BaseFinanceira[Centro Custo],IF($B$2=Configurações!$B$7,"&lt;&gt;""",'DRE Financeira'!$B$2))))</f>
        <v/>
      </c>
      <c r="J22" s="26" t="str">
        <f>IF($B22="","",ABS(
SUMIFS(BaseFinanceira[Valor Realizado],
IF('DRE Financeira'!$B$3=Configurações!$D$7,BaseFinanceira[Mês Caixa],BaseFinanceira[Mês Comp.]),J$6,
BaseFinanceira[Plano Contas],'DRE Financeira'!$C22,
BaseFinanceira[Centro Custo],IF($B$2=Configurações!$B$7,"&lt;&gt;""",'DRE Financeira'!$B$2))))</f>
        <v/>
      </c>
      <c r="K22" s="24" t="str">
        <f>IF($B22="","",ABS(
SUMIFS(BaseFinanceira[Valor Previsto],
IF('DRE Financeira'!$B$3=Configurações!$D$7,BaseFinanceira[Mês Caixa],BaseFinanceira[Mês Comp.]),K$6,
BaseFinanceira[Plano Contas],'DRE Financeira'!$C22,
BaseFinanceira[Centro Custo],IF($B$2=Configurações!$B$7,"&lt;&gt;""",'DRE Financeira'!$B$2))))</f>
        <v/>
      </c>
      <c r="L22" s="26" t="str">
        <f>IF($B22="","",ABS(
SUMIFS(BaseFinanceira[Valor Realizado],
IF('DRE Financeira'!$B$3=Configurações!$D$7,BaseFinanceira[Mês Caixa],BaseFinanceira[Mês Comp.]),L$6,
BaseFinanceira[Plano Contas],'DRE Financeira'!$C22,
BaseFinanceira[Centro Custo],IF($B$2=Configurações!$B$7,"&lt;&gt;""",'DRE Financeira'!$B$2))))</f>
        <v/>
      </c>
      <c r="M22" s="24" t="str">
        <f>IF($B22="","",ABS(
SUMIFS(BaseFinanceira[Valor Previsto],
IF('DRE Financeira'!$B$3=Configurações!$D$7,BaseFinanceira[Mês Caixa],BaseFinanceira[Mês Comp.]),M$6,
BaseFinanceira[Plano Contas],'DRE Financeira'!$C22,
BaseFinanceira[Centro Custo],IF($B$2=Configurações!$B$7,"&lt;&gt;""",'DRE Financeira'!$B$2))))</f>
        <v/>
      </c>
      <c r="N22" s="26" t="str">
        <f>IF($B22="","",ABS(
SUMIFS(BaseFinanceira[Valor Realizado],
IF('DRE Financeira'!$B$3=Configurações!$D$7,BaseFinanceira[Mês Caixa],BaseFinanceira[Mês Comp.]),N$6,
BaseFinanceira[Plano Contas],'DRE Financeira'!$C22,
BaseFinanceira[Centro Custo],IF($B$2=Configurações!$B$7,"&lt;&gt;""",'DRE Financeira'!$B$2))))</f>
        <v/>
      </c>
      <c r="O22" s="24" t="str">
        <f>IF($B22="","",ABS(
SUMIFS(BaseFinanceira[Valor Previsto],
IF('DRE Financeira'!$B$3=Configurações!$D$7,BaseFinanceira[Mês Caixa],BaseFinanceira[Mês Comp.]),O$6,
BaseFinanceira[Plano Contas],'DRE Financeira'!$C22,
BaseFinanceira[Centro Custo],IF($B$2=Configurações!$B$7,"&lt;&gt;""",'DRE Financeira'!$B$2))))</f>
        <v/>
      </c>
      <c r="P22" s="26" t="str">
        <f>IF($B22="","",ABS(
SUMIFS(BaseFinanceira[Valor Realizado],
IF('DRE Financeira'!$B$3=Configurações!$D$7,BaseFinanceira[Mês Caixa],BaseFinanceira[Mês Comp.]),P$6,
BaseFinanceira[Plano Contas],'DRE Financeira'!$C22,
BaseFinanceira[Centro Custo],IF($B$2=Configurações!$B$7,"&lt;&gt;""",'DRE Financeira'!$B$2))))</f>
        <v/>
      </c>
      <c r="Q22" s="24" t="str">
        <f>IF($B22="","",ABS(
SUMIFS(BaseFinanceira[Valor Previsto],
IF('DRE Financeira'!$B$3=Configurações!$D$7,BaseFinanceira[Mês Caixa],BaseFinanceira[Mês Comp.]),Q$6,
BaseFinanceira[Plano Contas],'DRE Financeira'!$C22,
BaseFinanceira[Centro Custo],IF($B$2=Configurações!$B$7,"&lt;&gt;""",'DRE Financeira'!$B$2))))</f>
        <v/>
      </c>
      <c r="R22" s="26" t="str">
        <f>IF($B22="","",ABS(
SUMIFS(BaseFinanceira[Valor Realizado],
IF('DRE Financeira'!$B$3=Configurações!$D$7,BaseFinanceira[Mês Caixa],BaseFinanceira[Mês Comp.]),R$6,
BaseFinanceira[Plano Contas],'DRE Financeira'!$C22,
BaseFinanceira[Centro Custo],IF($B$2=Configurações!$B$7,"&lt;&gt;""",'DRE Financeira'!$B$2))))</f>
        <v/>
      </c>
      <c r="S22" s="24" t="str">
        <f>IF($B22="","",ABS(
SUMIFS(BaseFinanceira[Valor Previsto],
IF('DRE Financeira'!$B$3=Configurações!$D$7,BaseFinanceira[Mês Caixa],BaseFinanceira[Mês Comp.]),S$6,
BaseFinanceira[Plano Contas],'DRE Financeira'!$C22,
BaseFinanceira[Centro Custo],IF($B$2=Configurações!$B$7,"&lt;&gt;""",'DRE Financeira'!$B$2))))</f>
        <v/>
      </c>
      <c r="T22" s="26" t="str">
        <f>IF($B22="","",ABS(
SUMIFS(BaseFinanceira[Valor Realizado],
IF('DRE Financeira'!$B$3=Configurações!$D$7,BaseFinanceira[Mês Caixa],BaseFinanceira[Mês Comp.]),T$6,
BaseFinanceira[Plano Contas],'DRE Financeira'!$C22,
BaseFinanceira[Centro Custo],IF($B$2=Configurações!$B$7,"&lt;&gt;""",'DRE Financeira'!$B$2))))</f>
        <v/>
      </c>
      <c r="U22" s="24" t="str">
        <f>IF($B22="","",ABS(
SUMIFS(BaseFinanceira[Valor Previsto],
IF('DRE Financeira'!$B$3=Configurações!$D$7,BaseFinanceira[Mês Caixa],BaseFinanceira[Mês Comp.]),U$6,
BaseFinanceira[Plano Contas],'DRE Financeira'!$C22,
BaseFinanceira[Centro Custo],IF($B$2=Configurações!$B$7,"&lt;&gt;""",'DRE Financeira'!$B$2))))</f>
        <v/>
      </c>
      <c r="V22" s="26" t="str">
        <f>IF($B22="","",ABS(
SUMIFS(BaseFinanceira[Valor Realizado],
IF('DRE Financeira'!$B$3=Configurações!$D$7,BaseFinanceira[Mês Caixa],BaseFinanceira[Mês Comp.]),V$6,
BaseFinanceira[Plano Contas],'DRE Financeira'!$C22,
BaseFinanceira[Centro Custo],IF($B$2=Configurações!$B$7,"&lt;&gt;""",'DRE Financeira'!$B$2))))</f>
        <v/>
      </c>
      <c r="W22" s="24" t="str">
        <f>IF($B22="","",ABS(
SUMIFS(BaseFinanceira[Valor Previsto],
IF('DRE Financeira'!$B$3=Configurações!$D$7,BaseFinanceira[Mês Caixa],BaseFinanceira[Mês Comp.]),W$6,
BaseFinanceira[Plano Contas],'DRE Financeira'!$C22,
BaseFinanceira[Centro Custo],IF($B$2=Configurações!$B$7,"&lt;&gt;""",'DRE Financeira'!$B$2))))</f>
        <v/>
      </c>
      <c r="X22" s="26" t="str">
        <f>IF($B22="","",ABS(
SUMIFS(BaseFinanceira[Valor Realizado],
IF('DRE Financeira'!$B$3=Configurações!$D$7,BaseFinanceira[Mês Caixa],BaseFinanceira[Mês Comp.]),X$6,
BaseFinanceira[Plano Contas],'DRE Financeira'!$C22,
BaseFinanceira[Centro Custo],IF($B$2=Configurações!$B$7,"&lt;&gt;""",'DRE Financeira'!$B$2))))</f>
        <v/>
      </c>
      <c r="Y22" s="24" t="str">
        <f>IF($B22="","",ABS(
SUMIFS(BaseFinanceira[Valor Previsto],
IF('DRE Financeira'!$B$3=Configurações!$D$7,BaseFinanceira[Mês Caixa],BaseFinanceira[Mês Comp.]),Y$6,
BaseFinanceira[Plano Contas],'DRE Financeira'!$C22,
BaseFinanceira[Centro Custo],IF($B$2=Configurações!$B$7,"&lt;&gt;""",'DRE Financeira'!$B$2))))</f>
        <v/>
      </c>
      <c r="Z22" s="26" t="str">
        <f>IF($B22="","",ABS(
SUMIFS(BaseFinanceira[Valor Realizado],
IF('DRE Financeira'!$B$3=Configurações!$D$7,BaseFinanceira[Mês Caixa],BaseFinanceira[Mês Comp.]),Z$6,
BaseFinanceira[Plano Contas],'DRE Financeira'!$C22,
BaseFinanceira[Centro Custo],IF($B$2=Configurações!$B$7,"&lt;&gt;""",'DRE Financeira'!$B$2))))</f>
        <v/>
      </c>
      <c r="AA22" s="24" t="str">
        <f>IF($B22="","",ABS(
SUMIFS(BaseFinanceira[Valor Previsto],
IF('DRE Financeira'!$B$3=Configurações!$D$7,BaseFinanceira[Mês Caixa],BaseFinanceira[Mês Comp.]),AA$6,
BaseFinanceira[Plano Contas],'DRE Financeira'!$C22,
BaseFinanceira[Centro Custo],IF($B$2=Configurações!$B$7,"&lt;&gt;""",'DRE Financeira'!$B$2))))</f>
        <v/>
      </c>
      <c r="AB22" s="26" t="str">
        <f>IF($B22="","",ABS(
SUMIFS(BaseFinanceira[Valor Realizado],
IF('DRE Financeira'!$B$3=Configurações!$D$7,BaseFinanceira[Mês Caixa],BaseFinanceira[Mês Comp.]),AB$6,
BaseFinanceira[Plano Contas],'DRE Financeira'!$C22,
BaseFinanceira[Centro Custo],IF($B$2=Configurações!$B$7,"&lt;&gt;""",'DRE Financeira'!$B$2))))</f>
        <v/>
      </c>
      <c r="AD22" s="24">
        <f t="shared" si="8"/>
        <v>0</v>
      </c>
      <c r="AE22" s="26">
        <f t="shared" si="8"/>
        <v>0</v>
      </c>
      <c r="AF22" s="39">
        <f t="shared" si="10"/>
        <v>0</v>
      </c>
      <c r="AH22" s="24">
        <f t="shared" si="9"/>
        <v>0</v>
      </c>
      <c r="AI22" s="26">
        <f t="shared" si="9"/>
        <v>0</v>
      </c>
    </row>
    <row r="23" spans="2:35" s="2" customFormat="1" ht="20.100000000000001" hidden="1" customHeight="1" x14ac:dyDescent="0.25">
      <c r="B23" s="23" t="str">
        <f>IF('Plano Contas'!B23="","",'Plano Contas'!B23)</f>
        <v/>
      </c>
      <c r="C23" s="46" t="str">
        <f>B7&amp;B8&amp;B23</f>
        <v>Receita Bruta OperacionalVenda de Mercadoria</v>
      </c>
      <c r="D23" s="20"/>
      <c r="E23" s="24" t="str">
        <f>IF($B23="","",ABS(
SUMIFS(BaseFinanceira[Valor Previsto],
IF('DRE Financeira'!$B$3=Configurações!$D$7,BaseFinanceira[Mês Caixa],BaseFinanceira[Mês Comp.]),E$6,
BaseFinanceira[Plano Contas],'DRE Financeira'!$C23,
BaseFinanceira[Centro Custo],IF($B$2=Configurações!$B$7,"&lt;&gt;""",'DRE Financeira'!$B$2))))</f>
        <v/>
      </c>
      <c r="F23" s="26" t="str">
        <f>IF($B23="","",ABS(
SUMIFS(BaseFinanceira[Valor Realizado],
IF('DRE Financeira'!$B$3=Configurações!$D$7,BaseFinanceira[Mês Caixa],BaseFinanceira[Mês Comp.]),F$6,
BaseFinanceira[Plano Contas],'DRE Financeira'!$C23,
BaseFinanceira[Centro Custo],IF($B$2=Configurações!$B$7,"&lt;&gt;""",'DRE Financeira'!$B$2))))</f>
        <v/>
      </c>
      <c r="G23" s="24" t="str">
        <f>IF($B23="","",ABS(
SUMIFS(BaseFinanceira[Valor Previsto],
IF('DRE Financeira'!$B$3=Configurações!$D$7,BaseFinanceira[Mês Caixa],BaseFinanceira[Mês Comp.]),G$6,
BaseFinanceira[Plano Contas],'DRE Financeira'!$C23,
BaseFinanceira[Centro Custo],IF($B$2=Configurações!$B$7,"&lt;&gt;""",'DRE Financeira'!$B$2))))</f>
        <v/>
      </c>
      <c r="H23" s="26" t="str">
        <f>IF($B23="","",ABS(
SUMIFS(BaseFinanceira[Valor Realizado],
IF('DRE Financeira'!$B$3=Configurações!$D$7,BaseFinanceira[Mês Caixa],BaseFinanceira[Mês Comp.]),H$6,
BaseFinanceira[Plano Contas],'DRE Financeira'!$C23,
BaseFinanceira[Centro Custo],IF($B$2=Configurações!$B$7,"&lt;&gt;""",'DRE Financeira'!$B$2))))</f>
        <v/>
      </c>
      <c r="I23" s="24" t="str">
        <f>IF($B23="","",ABS(
SUMIFS(BaseFinanceira[Valor Previsto],
IF('DRE Financeira'!$B$3=Configurações!$D$7,BaseFinanceira[Mês Caixa],BaseFinanceira[Mês Comp.]),I$6,
BaseFinanceira[Plano Contas],'DRE Financeira'!$C23,
BaseFinanceira[Centro Custo],IF($B$2=Configurações!$B$7,"&lt;&gt;""",'DRE Financeira'!$B$2))))</f>
        <v/>
      </c>
      <c r="J23" s="26" t="str">
        <f>IF($B23="","",ABS(
SUMIFS(BaseFinanceira[Valor Realizado],
IF('DRE Financeira'!$B$3=Configurações!$D$7,BaseFinanceira[Mês Caixa],BaseFinanceira[Mês Comp.]),J$6,
BaseFinanceira[Plano Contas],'DRE Financeira'!$C23,
BaseFinanceira[Centro Custo],IF($B$2=Configurações!$B$7,"&lt;&gt;""",'DRE Financeira'!$B$2))))</f>
        <v/>
      </c>
      <c r="K23" s="24" t="str">
        <f>IF($B23="","",ABS(
SUMIFS(BaseFinanceira[Valor Previsto],
IF('DRE Financeira'!$B$3=Configurações!$D$7,BaseFinanceira[Mês Caixa],BaseFinanceira[Mês Comp.]),K$6,
BaseFinanceira[Plano Contas],'DRE Financeira'!$C23,
BaseFinanceira[Centro Custo],IF($B$2=Configurações!$B$7,"&lt;&gt;""",'DRE Financeira'!$B$2))))</f>
        <v/>
      </c>
      <c r="L23" s="26" t="str">
        <f>IF($B23="","",ABS(
SUMIFS(BaseFinanceira[Valor Realizado],
IF('DRE Financeira'!$B$3=Configurações!$D$7,BaseFinanceira[Mês Caixa],BaseFinanceira[Mês Comp.]),L$6,
BaseFinanceira[Plano Contas],'DRE Financeira'!$C23,
BaseFinanceira[Centro Custo],IF($B$2=Configurações!$B$7,"&lt;&gt;""",'DRE Financeira'!$B$2))))</f>
        <v/>
      </c>
      <c r="M23" s="24" t="str">
        <f>IF($B23="","",ABS(
SUMIFS(BaseFinanceira[Valor Previsto],
IF('DRE Financeira'!$B$3=Configurações!$D$7,BaseFinanceira[Mês Caixa],BaseFinanceira[Mês Comp.]),M$6,
BaseFinanceira[Plano Contas],'DRE Financeira'!$C23,
BaseFinanceira[Centro Custo],IF($B$2=Configurações!$B$7,"&lt;&gt;""",'DRE Financeira'!$B$2))))</f>
        <v/>
      </c>
      <c r="N23" s="26" t="str">
        <f>IF($B23="","",ABS(
SUMIFS(BaseFinanceira[Valor Realizado],
IF('DRE Financeira'!$B$3=Configurações!$D$7,BaseFinanceira[Mês Caixa],BaseFinanceira[Mês Comp.]),N$6,
BaseFinanceira[Plano Contas],'DRE Financeira'!$C23,
BaseFinanceira[Centro Custo],IF($B$2=Configurações!$B$7,"&lt;&gt;""",'DRE Financeira'!$B$2))))</f>
        <v/>
      </c>
      <c r="O23" s="24" t="str">
        <f>IF($B23="","",ABS(
SUMIFS(BaseFinanceira[Valor Previsto],
IF('DRE Financeira'!$B$3=Configurações!$D$7,BaseFinanceira[Mês Caixa],BaseFinanceira[Mês Comp.]),O$6,
BaseFinanceira[Plano Contas],'DRE Financeira'!$C23,
BaseFinanceira[Centro Custo],IF($B$2=Configurações!$B$7,"&lt;&gt;""",'DRE Financeira'!$B$2))))</f>
        <v/>
      </c>
      <c r="P23" s="26" t="str">
        <f>IF($B23="","",ABS(
SUMIFS(BaseFinanceira[Valor Realizado],
IF('DRE Financeira'!$B$3=Configurações!$D$7,BaseFinanceira[Mês Caixa],BaseFinanceira[Mês Comp.]),P$6,
BaseFinanceira[Plano Contas],'DRE Financeira'!$C23,
BaseFinanceira[Centro Custo],IF($B$2=Configurações!$B$7,"&lt;&gt;""",'DRE Financeira'!$B$2))))</f>
        <v/>
      </c>
      <c r="Q23" s="24" t="str">
        <f>IF($B23="","",ABS(
SUMIFS(BaseFinanceira[Valor Previsto],
IF('DRE Financeira'!$B$3=Configurações!$D$7,BaseFinanceira[Mês Caixa],BaseFinanceira[Mês Comp.]),Q$6,
BaseFinanceira[Plano Contas],'DRE Financeira'!$C23,
BaseFinanceira[Centro Custo],IF($B$2=Configurações!$B$7,"&lt;&gt;""",'DRE Financeira'!$B$2))))</f>
        <v/>
      </c>
      <c r="R23" s="26" t="str">
        <f>IF($B23="","",ABS(
SUMIFS(BaseFinanceira[Valor Realizado],
IF('DRE Financeira'!$B$3=Configurações!$D$7,BaseFinanceira[Mês Caixa],BaseFinanceira[Mês Comp.]),R$6,
BaseFinanceira[Plano Contas],'DRE Financeira'!$C23,
BaseFinanceira[Centro Custo],IF($B$2=Configurações!$B$7,"&lt;&gt;""",'DRE Financeira'!$B$2))))</f>
        <v/>
      </c>
      <c r="S23" s="24" t="str">
        <f>IF($B23="","",ABS(
SUMIFS(BaseFinanceira[Valor Previsto],
IF('DRE Financeira'!$B$3=Configurações!$D$7,BaseFinanceira[Mês Caixa],BaseFinanceira[Mês Comp.]),S$6,
BaseFinanceira[Plano Contas],'DRE Financeira'!$C23,
BaseFinanceira[Centro Custo],IF($B$2=Configurações!$B$7,"&lt;&gt;""",'DRE Financeira'!$B$2))))</f>
        <v/>
      </c>
      <c r="T23" s="26" t="str">
        <f>IF($B23="","",ABS(
SUMIFS(BaseFinanceira[Valor Realizado],
IF('DRE Financeira'!$B$3=Configurações!$D$7,BaseFinanceira[Mês Caixa],BaseFinanceira[Mês Comp.]),T$6,
BaseFinanceira[Plano Contas],'DRE Financeira'!$C23,
BaseFinanceira[Centro Custo],IF($B$2=Configurações!$B$7,"&lt;&gt;""",'DRE Financeira'!$B$2))))</f>
        <v/>
      </c>
      <c r="U23" s="24" t="str">
        <f>IF($B23="","",ABS(
SUMIFS(BaseFinanceira[Valor Previsto],
IF('DRE Financeira'!$B$3=Configurações!$D$7,BaseFinanceira[Mês Caixa],BaseFinanceira[Mês Comp.]),U$6,
BaseFinanceira[Plano Contas],'DRE Financeira'!$C23,
BaseFinanceira[Centro Custo],IF($B$2=Configurações!$B$7,"&lt;&gt;""",'DRE Financeira'!$B$2))))</f>
        <v/>
      </c>
      <c r="V23" s="26" t="str">
        <f>IF($B23="","",ABS(
SUMIFS(BaseFinanceira[Valor Realizado],
IF('DRE Financeira'!$B$3=Configurações!$D$7,BaseFinanceira[Mês Caixa],BaseFinanceira[Mês Comp.]),V$6,
BaseFinanceira[Plano Contas],'DRE Financeira'!$C23,
BaseFinanceira[Centro Custo],IF($B$2=Configurações!$B$7,"&lt;&gt;""",'DRE Financeira'!$B$2))))</f>
        <v/>
      </c>
      <c r="W23" s="24" t="str">
        <f>IF($B23="","",ABS(
SUMIFS(BaseFinanceira[Valor Previsto],
IF('DRE Financeira'!$B$3=Configurações!$D$7,BaseFinanceira[Mês Caixa],BaseFinanceira[Mês Comp.]),W$6,
BaseFinanceira[Plano Contas],'DRE Financeira'!$C23,
BaseFinanceira[Centro Custo],IF($B$2=Configurações!$B$7,"&lt;&gt;""",'DRE Financeira'!$B$2))))</f>
        <v/>
      </c>
      <c r="X23" s="26" t="str">
        <f>IF($B23="","",ABS(
SUMIFS(BaseFinanceira[Valor Realizado],
IF('DRE Financeira'!$B$3=Configurações!$D$7,BaseFinanceira[Mês Caixa],BaseFinanceira[Mês Comp.]),X$6,
BaseFinanceira[Plano Contas],'DRE Financeira'!$C23,
BaseFinanceira[Centro Custo],IF($B$2=Configurações!$B$7,"&lt;&gt;""",'DRE Financeira'!$B$2))))</f>
        <v/>
      </c>
      <c r="Y23" s="24" t="str">
        <f>IF($B23="","",ABS(
SUMIFS(BaseFinanceira[Valor Previsto],
IF('DRE Financeira'!$B$3=Configurações!$D$7,BaseFinanceira[Mês Caixa],BaseFinanceira[Mês Comp.]),Y$6,
BaseFinanceira[Plano Contas],'DRE Financeira'!$C23,
BaseFinanceira[Centro Custo],IF($B$2=Configurações!$B$7,"&lt;&gt;""",'DRE Financeira'!$B$2))))</f>
        <v/>
      </c>
      <c r="Z23" s="26" t="str">
        <f>IF($B23="","",ABS(
SUMIFS(BaseFinanceira[Valor Realizado],
IF('DRE Financeira'!$B$3=Configurações!$D$7,BaseFinanceira[Mês Caixa],BaseFinanceira[Mês Comp.]),Z$6,
BaseFinanceira[Plano Contas],'DRE Financeira'!$C23,
BaseFinanceira[Centro Custo],IF($B$2=Configurações!$B$7,"&lt;&gt;""",'DRE Financeira'!$B$2))))</f>
        <v/>
      </c>
      <c r="AA23" s="24" t="str">
        <f>IF($B23="","",ABS(
SUMIFS(BaseFinanceira[Valor Previsto],
IF('DRE Financeira'!$B$3=Configurações!$D$7,BaseFinanceira[Mês Caixa],BaseFinanceira[Mês Comp.]),AA$6,
BaseFinanceira[Plano Contas],'DRE Financeira'!$C23,
BaseFinanceira[Centro Custo],IF($B$2=Configurações!$B$7,"&lt;&gt;""",'DRE Financeira'!$B$2))))</f>
        <v/>
      </c>
      <c r="AB23" s="26" t="str">
        <f>IF($B23="","",ABS(
SUMIFS(BaseFinanceira[Valor Realizado],
IF('DRE Financeira'!$B$3=Configurações!$D$7,BaseFinanceira[Mês Caixa],BaseFinanceira[Mês Comp.]),AB$6,
BaseFinanceira[Plano Contas],'DRE Financeira'!$C23,
BaseFinanceira[Centro Custo],IF($B$2=Configurações!$B$7,"&lt;&gt;""",'DRE Financeira'!$B$2))))</f>
        <v/>
      </c>
      <c r="AD23" s="24">
        <f t="shared" si="8"/>
        <v>0</v>
      </c>
      <c r="AE23" s="26">
        <f t="shared" si="8"/>
        <v>0</v>
      </c>
      <c r="AF23" s="39">
        <f t="shared" si="10"/>
        <v>0</v>
      </c>
      <c r="AH23" s="24">
        <f t="shared" si="9"/>
        <v>0</v>
      </c>
      <c r="AI23" s="26">
        <f t="shared" si="9"/>
        <v>0</v>
      </c>
    </row>
    <row r="24" spans="2:35" s="2" customFormat="1" ht="20.100000000000001" hidden="1" customHeight="1" x14ac:dyDescent="0.25">
      <c r="B24" s="23" t="str">
        <f>IF('Plano Contas'!B24="","",'Plano Contas'!B24)</f>
        <v/>
      </c>
      <c r="C24" s="46" t="str">
        <f>B7&amp;B8&amp;B24</f>
        <v>Receita Bruta OperacionalVenda de Mercadoria</v>
      </c>
      <c r="D24" s="20"/>
      <c r="E24" s="24" t="str">
        <f>IF($B24="","",ABS(
SUMIFS(BaseFinanceira[Valor Previsto],
IF('DRE Financeira'!$B$3=Configurações!$D$7,BaseFinanceira[Mês Caixa],BaseFinanceira[Mês Comp.]),E$6,
BaseFinanceira[Plano Contas],'DRE Financeira'!$C24,
BaseFinanceira[Centro Custo],IF($B$2=Configurações!$B$7,"&lt;&gt;""",'DRE Financeira'!$B$2))))</f>
        <v/>
      </c>
      <c r="F24" s="26" t="str">
        <f>IF($B24="","",ABS(
SUMIFS(BaseFinanceira[Valor Realizado],
IF('DRE Financeira'!$B$3=Configurações!$D$7,BaseFinanceira[Mês Caixa],BaseFinanceira[Mês Comp.]),F$6,
BaseFinanceira[Plano Contas],'DRE Financeira'!$C24,
BaseFinanceira[Centro Custo],IF($B$2=Configurações!$B$7,"&lt;&gt;""",'DRE Financeira'!$B$2))))</f>
        <v/>
      </c>
      <c r="G24" s="24" t="str">
        <f>IF($B24="","",ABS(
SUMIFS(BaseFinanceira[Valor Previsto],
IF('DRE Financeira'!$B$3=Configurações!$D$7,BaseFinanceira[Mês Caixa],BaseFinanceira[Mês Comp.]),G$6,
BaseFinanceira[Plano Contas],'DRE Financeira'!$C24,
BaseFinanceira[Centro Custo],IF($B$2=Configurações!$B$7,"&lt;&gt;""",'DRE Financeira'!$B$2))))</f>
        <v/>
      </c>
      <c r="H24" s="26" t="str">
        <f>IF($B24="","",ABS(
SUMIFS(BaseFinanceira[Valor Realizado],
IF('DRE Financeira'!$B$3=Configurações!$D$7,BaseFinanceira[Mês Caixa],BaseFinanceira[Mês Comp.]),H$6,
BaseFinanceira[Plano Contas],'DRE Financeira'!$C24,
BaseFinanceira[Centro Custo],IF($B$2=Configurações!$B$7,"&lt;&gt;""",'DRE Financeira'!$B$2))))</f>
        <v/>
      </c>
      <c r="I24" s="24" t="str">
        <f>IF($B24="","",ABS(
SUMIFS(BaseFinanceira[Valor Previsto],
IF('DRE Financeira'!$B$3=Configurações!$D$7,BaseFinanceira[Mês Caixa],BaseFinanceira[Mês Comp.]),I$6,
BaseFinanceira[Plano Contas],'DRE Financeira'!$C24,
BaseFinanceira[Centro Custo],IF($B$2=Configurações!$B$7,"&lt;&gt;""",'DRE Financeira'!$B$2))))</f>
        <v/>
      </c>
      <c r="J24" s="26" t="str">
        <f>IF($B24="","",ABS(
SUMIFS(BaseFinanceira[Valor Realizado],
IF('DRE Financeira'!$B$3=Configurações!$D$7,BaseFinanceira[Mês Caixa],BaseFinanceira[Mês Comp.]),J$6,
BaseFinanceira[Plano Contas],'DRE Financeira'!$C24,
BaseFinanceira[Centro Custo],IF($B$2=Configurações!$B$7,"&lt;&gt;""",'DRE Financeira'!$B$2))))</f>
        <v/>
      </c>
      <c r="K24" s="24" t="str">
        <f>IF($B24="","",ABS(
SUMIFS(BaseFinanceira[Valor Previsto],
IF('DRE Financeira'!$B$3=Configurações!$D$7,BaseFinanceira[Mês Caixa],BaseFinanceira[Mês Comp.]),K$6,
BaseFinanceira[Plano Contas],'DRE Financeira'!$C24,
BaseFinanceira[Centro Custo],IF($B$2=Configurações!$B$7,"&lt;&gt;""",'DRE Financeira'!$B$2))))</f>
        <v/>
      </c>
      <c r="L24" s="26" t="str">
        <f>IF($B24="","",ABS(
SUMIFS(BaseFinanceira[Valor Realizado],
IF('DRE Financeira'!$B$3=Configurações!$D$7,BaseFinanceira[Mês Caixa],BaseFinanceira[Mês Comp.]),L$6,
BaseFinanceira[Plano Contas],'DRE Financeira'!$C24,
BaseFinanceira[Centro Custo],IF($B$2=Configurações!$B$7,"&lt;&gt;""",'DRE Financeira'!$B$2))))</f>
        <v/>
      </c>
      <c r="M24" s="24" t="str">
        <f>IF($B24="","",ABS(
SUMIFS(BaseFinanceira[Valor Previsto],
IF('DRE Financeira'!$B$3=Configurações!$D$7,BaseFinanceira[Mês Caixa],BaseFinanceira[Mês Comp.]),M$6,
BaseFinanceira[Plano Contas],'DRE Financeira'!$C24,
BaseFinanceira[Centro Custo],IF($B$2=Configurações!$B$7,"&lt;&gt;""",'DRE Financeira'!$B$2))))</f>
        <v/>
      </c>
      <c r="N24" s="26" t="str">
        <f>IF($B24="","",ABS(
SUMIFS(BaseFinanceira[Valor Realizado],
IF('DRE Financeira'!$B$3=Configurações!$D$7,BaseFinanceira[Mês Caixa],BaseFinanceira[Mês Comp.]),N$6,
BaseFinanceira[Plano Contas],'DRE Financeira'!$C24,
BaseFinanceira[Centro Custo],IF($B$2=Configurações!$B$7,"&lt;&gt;""",'DRE Financeira'!$B$2))))</f>
        <v/>
      </c>
      <c r="O24" s="24" t="str">
        <f>IF($B24="","",ABS(
SUMIFS(BaseFinanceira[Valor Previsto],
IF('DRE Financeira'!$B$3=Configurações!$D$7,BaseFinanceira[Mês Caixa],BaseFinanceira[Mês Comp.]),O$6,
BaseFinanceira[Plano Contas],'DRE Financeira'!$C24,
BaseFinanceira[Centro Custo],IF($B$2=Configurações!$B$7,"&lt;&gt;""",'DRE Financeira'!$B$2))))</f>
        <v/>
      </c>
      <c r="P24" s="26" t="str">
        <f>IF($B24="","",ABS(
SUMIFS(BaseFinanceira[Valor Realizado],
IF('DRE Financeira'!$B$3=Configurações!$D$7,BaseFinanceira[Mês Caixa],BaseFinanceira[Mês Comp.]),P$6,
BaseFinanceira[Plano Contas],'DRE Financeira'!$C24,
BaseFinanceira[Centro Custo],IF($B$2=Configurações!$B$7,"&lt;&gt;""",'DRE Financeira'!$B$2))))</f>
        <v/>
      </c>
      <c r="Q24" s="24" t="str">
        <f>IF($B24="","",ABS(
SUMIFS(BaseFinanceira[Valor Previsto],
IF('DRE Financeira'!$B$3=Configurações!$D$7,BaseFinanceira[Mês Caixa],BaseFinanceira[Mês Comp.]),Q$6,
BaseFinanceira[Plano Contas],'DRE Financeira'!$C24,
BaseFinanceira[Centro Custo],IF($B$2=Configurações!$B$7,"&lt;&gt;""",'DRE Financeira'!$B$2))))</f>
        <v/>
      </c>
      <c r="R24" s="26" t="str">
        <f>IF($B24="","",ABS(
SUMIFS(BaseFinanceira[Valor Realizado],
IF('DRE Financeira'!$B$3=Configurações!$D$7,BaseFinanceira[Mês Caixa],BaseFinanceira[Mês Comp.]),R$6,
BaseFinanceira[Plano Contas],'DRE Financeira'!$C24,
BaseFinanceira[Centro Custo],IF($B$2=Configurações!$B$7,"&lt;&gt;""",'DRE Financeira'!$B$2))))</f>
        <v/>
      </c>
      <c r="S24" s="24" t="str">
        <f>IF($B24="","",ABS(
SUMIFS(BaseFinanceira[Valor Previsto],
IF('DRE Financeira'!$B$3=Configurações!$D$7,BaseFinanceira[Mês Caixa],BaseFinanceira[Mês Comp.]),S$6,
BaseFinanceira[Plano Contas],'DRE Financeira'!$C24,
BaseFinanceira[Centro Custo],IF($B$2=Configurações!$B$7,"&lt;&gt;""",'DRE Financeira'!$B$2))))</f>
        <v/>
      </c>
      <c r="T24" s="26" t="str">
        <f>IF($B24="","",ABS(
SUMIFS(BaseFinanceira[Valor Realizado],
IF('DRE Financeira'!$B$3=Configurações!$D$7,BaseFinanceira[Mês Caixa],BaseFinanceira[Mês Comp.]),T$6,
BaseFinanceira[Plano Contas],'DRE Financeira'!$C24,
BaseFinanceira[Centro Custo],IF($B$2=Configurações!$B$7,"&lt;&gt;""",'DRE Financeira'!$B$2))))</f>
        <v/>
      </c>
      <c r="U24" s="24" t="str">
        <f>IF($B24="","",ABS(
SUMIFS(BaseFinanceira[Valor Previsto],
IF('DRE Financeira'!$B$3=Configurações!$D$7,BaseFinanceira[Mês Caixa],BaseFinanceira[Mês Comp.]),U$6,
BaseFinanceira[Plano Contas],'DRE Financeira'!$C24,
BaseFinanceira[Centro Custo],IF($B$2=Configurações!$B$7,"&lt;&gt;""",'DRE Financeira'!$B$2))))</f>
        <v/>
      </c>
      <c r="V24" s="26" t="str">
        <f>IF($B24="","",ABS(
SUMIFS(BaseFinanceira[Valor Realizado],
IF('DRE Financeira'!$B$3=Configurações!$D$7,BaseFinanceira[Mês Caixa],BaseFinanceira[Mês Comp.]),V$6,
BaseFinanceira[Plano Contas],'DRE Financeira'!$C24,
BaseFinanceira[Centro Custo],IF($B$2=Configurações!$B$7,"&lt;&gt;""",'DRE Financeira'!$B$2))))</f>
        <v/>
      </c>
      <c r="W24" s="24" t="str">
        <f>IF($B24="","",ABS(
SUMIFS(BaseFinanceira[Valor Previsto],
IF('DRE Financeira'!$B$3=Configurações!$D$7,BaseFinanceira[Mês Caixa],BaseFinanceira[Mês Comp.]),W$6,
BaseFinanceira[Plano Contas],'DRE Financeira'!$C24,
BaseFinanceira[Centro Custo],IF($B$2=Configurações!$B$7,"&lt;&gt;""",'DRE Financeira'!$B$2))))</f>
        <v/>
      </c>
      <c r="X24" s="26" t="str">
        <f>IF($B24="","",ABS(
SUMIFS(BaseFinanceira[Valor Realizado],
IF('DRE Financeira'!$B$3=Configurações!$D$7,BaseFinanceira[Mês Caixa],BaseFinanceira[Mês Comp.]),X$6,
BaseFinanceira[Plano Contas],'DRE Financeira'!$C24,
BaseFinanceira[Centro Custo],IF($B$2=Configurações!$B$7,"&lt;&gt;""",'DRE Financeira'!$B$2))))</f>
        <v/>
      </c>
      <c r="Y24" s="24" t="str">
        <f>IF($B24="","",ABS(
SUMIFS(BaseFinanceira[Valor Previsto],
IF('DRE Financeira'!$B$3=Configurações!$D$7,BaseFinanceira[Mês Caixa],BaseFinanceira[Mês Comp.]),Y$6,
BaseFinanceira[Plano Contas],'DRE Financeira'!$C24,
BaseFinanceira[Centro Custo],IF($B$2=Configurações!$B$7,"&lt;&gt;""",'DRE Financeira'!$B$2))))</f>
        <v/>
      </c>
      <c r="Z24" s="26" t="str">
        <f>IF($B24="","",ABS(
SUMIFS(BaseFinanceira[Valor Realizado],
IF('DRE Financeira'!$B$3=Configurações!$D$7,BaseFinanceira[Mês Caixa],BaseFinanceira[Mês Comp.]),Z$6,
BaseFinanceira[Plano Contas],'DRE Financeira'!$C24,
BaseFinanceira[Centro Custo],IF($B$2=Configurações!$B$7,"&lt;&gt;""",'DRE Financeira'!$B$2))))</f>
        <v/>
      </c>
      <c r="AA24" s="24" t="str">
        <f>IF($B24="","",ABS(
SUMIFS(BaseFinanceira[Valor Previsto],
IF('DRE Financeira'!$B$3=Configurações!$D$7,BaseFinanceira[Mês Caixa],BaseFinanceira[Mês Comp.]),AA$6,
BaseFinanceira[Plano Contas],'DRE Financeira'!$C24,
BaseFinanceira[Centro Custo],IF($B$2=Configurações!$B$7,"&lt;&gt;""",'DRE Financeira'!$B$2))))</f>
        <v/>
      </c>
      <c r="AB24" s="26" t="str">
        <f>IF($B24="","",ABS(
SUMIFS(BaseFinanceira[Valor Realizado],
IF('DRE Financeira'!$B$3=Configurações!$D$7,BaseFinanceira[Mês Caixa],BaseFinanceira[Mês Comp.]),AB$6,
BaseFinanceira[Plano Contas],'DRE Financeira'!$C24,
BaseFinanceira[Centro Custo],IF($B$2=Configurações!$B$7,"&lt;&gt;""",'DRE Financeira'!$B$2))))</f>
        <v/>
      </c>
      <c r="AD24" s="24">
        <f t="shared" si="8"/>
        <v>0</v>
      </c>
      <c r="AE24" s="26">
        <f t="shared" si="8"/>
        <v>0</v>
      </c>
      <c r="AF24" s="39">
        <f t="shared" si="10"/>
        <v>0</v>
      </c>
      <c r="AH24" s="24">
        <f t="shared" si="9"/>
        <v>0</v>
      </c>
      <c r="AI24" s="26">
        <f t="shared" si="9"/>
        <v>0</v>
      </c>
    </row>
    <row r="25" spans="2:35" s="2" customFormat="1" ht="19.5" hidden="1" customHeight="1" x14ac:dyDescent="0.25">
      <c r="B25" s="23" t="str">
        <f>IF('Plano Contas'!B25="","",'Plano Contas'!B25)</f>
        <v/>
      </c>
      <c r="C25" s="46" t="str">
        <f>B7&amp;B8&amp;B25</f>
        <v>Receita Bruta OperacionalVenda de Mercadoria</v>
      </c>
      <c r="D25" s="20"/>
      <c r="E25" s="24" t="str">
        <f>IF($B25="","",ABS(
SUMIFS(BaseFinanceira[Valor Previsto],
IF('DRE Financeira'!$B$3=Configurações!$D$7,BaseFinanceira[Mês Caixa],BaseFinanceira[Mês Comp.]),E$6,
BaseFinanceira[Plano Contas],'DRE Financeira'!$C25,
BaseFinanceira[Centro Custo],IF($B$2=Configurações!$B$7,"&lt;&gt;""",'DRE Financeira'!$B$2))))</f>
        <v/>
      </c>
      <c r="F25" s="26" t="str">
        <f>IF($B25="","",ABS(
SUMIFS(BaseFinanceira[Valor Realizado],
IF('DRE Financeira'!$B$3=Configurações!$D$7,BaseFinanceira[Mês Caixa],BaseFinanceira[Mês Comp.]),F$6,
BaseFinanceira[Plano Contas],'DRE Financeira'!$C25,
BaseFinanceira[Centro Custo],IF($B$2=Configurações!$B$7,"&lt;&gt;""",'DRE Financeira'!$B$2))))</f>
        <v/>
      </c>
      <c r="G25" s="24" t="str">
        <f>IF($B25="","",ABS(
SUMIFS(BaseFinanceira[Valor Previsto],
IF('DRE Financeira'!$B$3=Configurações!$D$7,BaseFinanceira[Mês Caixa],BaseFinanceira[Mês Comp.]),G$6,
BaseFinanceira[Plano Contas],'DRE Financeira'!$C25,
BaseFinanceira[Centro Custo],IF($B$2=Configurações!$B$7,"&lt;&gt;""",'DRE Financeira'!$B$2))))</f>
        <v/>
      </c>
      <c r="H25" s="26" t="str">
        <f>IF($B25="","",ABS(
SUMIFS(BaseFinanceira[Valor Realizado],
IF('DRE Financeira'!$B$3=Configurações!$D$7,BaseFinanceira[Mês Caixa],BaseFinanceira[Mês Comp.]),H$6,
BaseFinanceira[Plano Contas],'DRE Financeira'!$C25,
BaseFinanceira[Centro Custo],IF($B$2=Configurações!$B$7,"&lt;&gt;""",'DRE Financeira'!$B$2))))</f>
        <v/>
      </c>
      <c r="I25" s="24" t="str">
        <f>IF($B25="","",ABS(
SUMIFS(BaseFinanceira[Valor Previsto],
IF('DRE Financeira'!$B$3=Configurações!$D$7,BaseFinanceira[Mês Caixa],BaseFinanceira[Mês Comp.]),I$6,
BaseFinanceira[Plano Contas],'DRE Financeira'!$C25,
BaseFinanceira[Centro Custo],IF($B$2=Configurações!$B$7,"&lt;&gt;""",'DRE Financeira'!$B$2))))</f>
        <v/>
      </c>
      <c r="J25" s="26" t="str">
        <f>IF($B25="","",ABS(
SUMIFS(BaseFinanceira[Valor Realizado],
IF('DRE Financeira'!$B$3=Configurações!$D$7,BaseFinanceira[Mês Caixa],BaseFinanceira[Mês Comp.]),J$6,
BaseFinanceira[Plano Contas],'DRE Financeira'!$C25,
BaseFinanceira[Centro Custo],IF($B$2=Configurações!$B$7,"&lt;&gt;""",'DRE Financeira'!$B$2))))</f>
        <v/>
      </c>
      <c r="K25" s="24" t="str">
        <f>IF($B25="","",ABS(
SUMIFS(BaseFinanceira[Valor Previsto],
IF('DRE Financeira'!$B$3=Configurações!$D$7,BaseFinanceira[Mês Caixa],BaseFinanceira[Mês Comp.]),K$6,
BaseFinanceira[Plano Contas],'DRE Financeira'!$C25,
BaseFinanceira[Centro Custo],IF($B$2=Configurações!$B$7,"&lt;&gt;""",'DRE Financeira'!$B$2))))</f>
        <v/>
      </c>
      <c r="L25" s="26" t="str">
        <f>IF($B25="","",ABS(
SUMIFS(BaseFinanceira[Valor Realizado],
IF('DRE Financeira'!$B$3=Configurações!$D$7,BaseFinanceira[Mês Caixa],BaseFinanceira[Mês Comp.]),L$6,
BaseFinanceira[Plano Contas],'DRE Financeira'!$C25,
BaseFinanceira[Centro Custo],IF($B$2=Configurações!$B$7,"&lt;&gt;""",'DRE Financeira'!$B$2))))</f>
        <v/>
      </c>
      <c r="M25" s="24" t="str">
        <f>IF($B25="","",ABS(
SUMIFS(BaseFinanceira[Valor Previsto],
IF('DRE Financeira'!$B$3=Configurações!$D$7,BaseFinanceira[Mês Caixa],BaseFinanceira[Mês Comp.]),M$6,
BaseFinanceira[Plano Contas],'DRE Financeira'!$C25,
BaseFinanceira[Centro Custo],IF($B$2=Configurações!$B$7,"&lt;&gt;""",'DRE Financeira'!$B$2))))</f>
        <v/>
      </c>
      <c r="N25" s="26" t="str">
        <f>IF($B25="","",ABS(
SUMIFS(BaseFinanceira[Valor Realizado],
IF('DRE Financeira'!$B$3=Configurações!$D$7,BaseFinanceira[Mês Caixa],BaseFinanceira[Mês Comp.]),N$6,
BaseFinanceira[Plano Contas],'DRE Financeira'!$C25,
BaseFinanceira[Centro Custo],IF($B$2=Configurações!$B$7,"&lt;&gt;""",'DRE Financeira'!$B$2))))</f>
        <v/>
      </c>
      <c r="O25" s="24" t="str">
        <f>IF($B25="","",ABS(
SUMIFS(BaseFinanceira[Valor Previsto],
IF('DRE Financeira'!$B$3=Configurações!$D$7,BaseFinanceira[Mês Caixa],BaseFinanceira[Mês Comp.]),O$6,
BaseFinanceira[Plano Contas],'DRE Financeira'!$C25,
BaseFinanceira[Centro Custo],IF($B$2=Configurações!$B$7,"&lt;&gt;""",'DRE Financeira'!$B$2))))</f>
        <v/>
      </c>
      <c r="P25" s="26" t="str">
        <f>IF($B25="","",ABS(
SUMIFS(BaseFinanceira[Valor Realizado],
IF('DRE Financeira'!$B$3=Configurações!$D$7,BaseFinanceira[Mês Caixa],BaseFinanceira[Mês Comp.]),P$6,
BaseFinanceira[Plano Contas],'DRE Financeira'!$C25,
BaseFinanceira[Centro Custo],IF($B$2=Configurações!$B$7,"&lt;&gt;""",'DRE Financeira'!$B$2))))</f>
        <v/>
      </c>
      <c r="Q25" s="24" t="str">
        <f>IF($B25="","",ABS(
SUMIFS(BaseFinanceira[Valor Previsto],
IF('DRE Financeira'!$B$3=Configurações!$D$7,BaseFinanceira[Mês Caixa],BaseFinanceira[Mês Comp.]),Q$6,
BaseFinanceira[Plano Contas],'DRE Financeira'!$C25,
BaseFinanceira[Centro Custo],IF($B$2=Configurações!$B$7,"&lt;&gt;""",'DRE Financeira'!$B$2))))</f>
        <v/>
      </c>
      <c r="R25" s="26" t="str">
        <f>IF($B25="","",ABS(
SUMIFS(BaseFinanceira[Valor Realizado],
IF('DRE Financeira'!$B$3=Configurações!$D$7,BaseFinanceira[Mês Caixa],BaseFinanceira[Mês Comp.]),R$6,
BaseFinanceira[Plano Contas],'DRE Financeira'!$C25,
BaseFinanceira[Centro Custo],IF($B$2=Configurações!$B$7,"&lt;&gt;""",'DRE Financeira'!$B$2))))</f>
        <v/>
      </c>
      <c r="S25" s="24" t="str">
        <f>IF($B25="","",ABS(
SUMIFS(BaseFinanceira[Valor Previsto],
IF('DRE Financeira'!$B$3=Configurações!$D$7,BaseFinanceira[Mês Caixa],BaseFinanceira[Mês Comp.]),S$6,
BaseFinanceira[Plano Contas],'DRE Financeira'!$C25,
BaseFinanceira[Centro Custo],IF($B$2=Configurações!$B$7,"&lt;&gt;""",'DRE Financeira'!$B$2))))</f>
        <v/>
      </c>
      <c r="T25" s="26" t="str">
        <f>IF($B25="","",ABS(
SUMIFS(BaseFinanceira[Valor Realizado],
IF('DRE Financeira'!$B$3=Configurações!$D$7,BaseFinanceira[Mês Caixa],BaseFinanceira[Mês Comp.]),T$6,
BaseFinanceira[Plano Contas],'DRE Financeira'!$C25,
BaseFinanceira[Centro Custo],IF($B$2=Configurações!$B$7,"&lt;&gt;""",'DRE Financeira'!$B$2))))</f>
        <v/>
      </c>
      <c r="U25" s="24" t="str">
        <f>IF($B25="","",ABS(
SUMIFS(BaseFinanceira[Valor Previsto],
IF('DRE Financeira'!$B$3=Configurações!$D$7,BaseFinanceira[Mês Caixa],BaseFinanceira[Mês Comp.]),U$6,
BaseFinanceira[Plano Contas],'DRE Financeira'!$C25,
BaseFinanceira[Centro Custo],IF($B$2=Configurações!$B$7,"&lt;&gt;""",'DRE Financeira'!$B$2))))</f>
        <v/>
      </c>
      <c r="V25" s="26" t="str">
        <f>IF($B25="","",ABS(
SUMIFS(BaseFinanceira[Valor Realizado],
IF('DRE Financeira'!$B$3=Configurações!$D$7,BaseFinanceira[Mês Caixa],BaseFinanceira[Mês Comp.]),V$6,
BaseFinanceira[Plano Contas],'DRE Financeira'!$C25,
BaseFinanceira[Centro Custo],IF($B$2=Configurações!$B$7,"&lt;&gt;""",'DRE Financeira'!$B$2))))</f>
        <v/>
      </c>
      <c r="W25" s="24" t="str">
        <f>IF($B25="","",ABS(
SUMIFS(BaseFinanceira[Valor Previsto],
IF('DRE Financeira'!$B$3=Configurações!$D$7,BaseFinanceira[Mês Caixa],BaseFinanceira[Mês Comp.]),W$6,
BaseFinanceira[Plano Contas],'DRE Financeira'!$C25,
BaseFinanceira[Centro Custo],IF($B$2=Configurações!$B$7,"&lt;&gt;""",'DRE Financeira'!$B$2))))</f>
        <v/>
      </c>
      <c r="X25" s="26" t="str">
        <f>IF($B25="","",ABS(
SUMIFS(BaseFinanceira[Valor Realizado],
IF('DRE Financeira'!$B$3=Configurações!$D$7,BaseFinanceira[Mês Caixa],BaseFinanceira[Mês Comp.]),X$6,
BaseFinanceira[Plano Contas],'DRE Financeira'!$C25,
BaseFinanceira[Centro Custo],IF($B$2=Configurações!$B$7,"&lt;&gt;""",'DRE Financeira'!$B$2))))</f>
        <v/>
      </c>
      <c r="Y25" s="24" t="str">
        <f>IF($B25="","",ABS(
SUMIFS(BaseFinanceira[Valor Previsto],
IF('DRE Financeira'!$B$3=Configurações!$D$7,BaseFinanceira[Mês Caixa],BaseFinanceira[Mês Comp.]),Y$6,
BaseFinanceira[Plano Contas],'DRE Financeira'!$C25,
BaseFinanceira[Centro Custo],IF($B$2=Configurações!$B$7,"&lt;&gt;""",'DRE Financeira'!$B$2))))</f>
        <v/>
      </c>
      <c r="Z25" s="26" t="str">
        <f>IF($B25="","",ABS(
SUMIFS(BaseFinanceira[Valor Realizado],
IF('DRE Financeira'!$B$3=Configurações!$D$7,BaseFinanceira[Mês Caixa],BaseFinanceira[Mês Comp.]),Z$6,
BaseFinanceira[Plano Contas],'DRE Financeira'!$C25,
BaseFinanceira[Centro Custo],IF($B$2=Configurações!$B$7,"&lt;&gt;""",'DRE Financeira'!$B$2))))</f>
        <v/>
      </c>
      <c r="AA25" s="24" t="str">
        <f>IF($B25="","",ABS(
SUMIFS(BaseFinanceira[Valor Previsto],
IF('DRE Financeira'!$B$3=Configurações!$D$7,BaseFinanceira[Mês Caixa],BaseFinanceira[Mês Comp.]),AA$6,
BaseFinanceira[Plano Contas],'DRE Financeira'!$C25,
BaseFinanceira[Centro Custo],IF($B$2=Configurações!$B$7,"&lt;&gt;""",'DRE Financeira'!$B$2))))</f>
        <v/>
      </c>
      <c r="AB25" s="26" t="str">
        <f>IF($B25="","",ABS(
SUMIFS(BaseFinanceira[Valor Realizado],
IF('DRE Financeira'!$B$3=Configurações!$D$7,BaseFinanceira[Mês Caixa],BaseFinanceira[Mês Comp.]),AB$6,
BaseFinanceira[Plano Contas],'DRE Financeira'!$C25,
BaseFinanceira[Centro Custo],IF($B$2=Configurações!$B$7,"&lt;&gt;""",'DRE Financeira'!$B$2))))</f>
        <v/>
      </c>
      <c r="AD25" s="24">
        <f t="shared" ref="AD25:AE28" si="11">SUMIF($E$3:$AB$3,AD$3,$E25:$AB25)</f>
        <v>0</v>
      </c>
      <c r="AE25" s="26">
        <f t="shared" si="11"/>
        <v>0</v>
      </c>
      <c r="AF25" s="39">
        <f t="shared" si="10"/>
        <v>0</v>
      </c>
      <c r="AH25" s="24">
        <f t="shared" ref="AH25:AI28" si="12">IFERROR(SUMIF($E$3:$AB$3,AH$3,$E25:$AB25)/COUNTIFS($E25:$AB25,"&gt;0",$E$3:$AB$3,AH$3),0)</f>
        <v>0</v>
      </c>
      <c r="AI25" s="26">
        <f t="shared" si="12"/>
        <v>0</v>
      </c>
    </row>
    <row r="26" spans="2:35" s="2" customFormat="1" ht="19.5" hidden="1" customHeight="1" x14ac:dyDescent="0.25">
      <c r="B26" s="23" t="str">
        <f>IF('Plano Contas'!B26="","",'Plano Contas'!B26)</f>
        <v/>
      </c>
      <c r="C26" s="46" t="str">
        <f>B7&amp;B8&amp;B26</f>
        <v>Receita Bruta OperacionalVenda de Mercadoria</v>
      </c>
      <c r="D26" s="20"/>
      <c r="E26" s="24" t="str">
        <f>IF($B26="","",ABS(
SUMIFS(BaseFinanceira[Valor Previsto],
IF('DRE Financeira'!$B$3=Configurações!$D$7,BaseFinanceira[Mês Caixa],BaseFinanceira[Mês Comp.]),E$6,
BaseFinanceira[Plano Contas],'DRE Financeira'!$C26,
BaseFinanceira[Centro Custo],IF($B$2=Configurações!$B$7,"&lt;&gt;""",'DRE Financeira'!$B$2))))</f>
        <v/>
      </c>
      <c r="F26" s="26" t="str">
        <f>IF($B26="","",ABS(
SUMIFS(BaseFinanceira[Valor Realizado],
IF('DRE Financeira'!$B$3=Configurações!$D$7,BaseFinanceira[Mês Caixa],BaseFinanceira[Mês Comp.]),F$6,
BaseFinanceira[Plano Contas],'DRE Financeira'!$C26,
BaseFinanceira[Centro Custo],IF($B$2=Configurações!$B$7,"&lt;&gt;""",'DRE Financeira'!$B$2))))</f>
        <v/>
      </c>
      <c r="G26" s="24" t="str">
        <f>IF($B26="","",ABS(
SUMIFS(BaseFinanceira[Valor Previsto],
IF('DRE Financeira'!$B$3=Configurações!$D$7,BaseFinanceira[Mês Caixa],BaseFinanceira[Mês Comp.]),G$6,
BaseFinanceira[Plano Contas],'DRE Financeira'!$C26,
BaseFinanceira[Centro Custo],IF($B$2=Configurações!$B$7,"&lt;&gt;""",'DRE Financeira'!$B$2))))</f>
        <v/>
      </c>
      <c r="H26" s="26" t="str">
        <f>IF($B26="","",ABS(
SUMIFS(BaseFinanceira[Valor Realizado],
IF('DRE Financeira'!$B$3=Configurações!$D$7,BaseFinanceira[Mês Caixa],BaseFinanceira[Mês Comp.]),H$6,
BaseFinanceira[Plano Contas],'DRE Financeira'!$C26,
BaseFinanceira[Centro Custo],IF($B$2=Configurações!$B$7,"&lt;&gt;""",'DRE Financeira'!$B$2))))</f>
        <v/>
      </c>
      <c r="I26" s="24" t="str">
        <f>IF($B26="","",ABS(
SUMIFS(BaseFinanceira[Valor Previsto],
IF('DRE Financeira'!$B$3=Configurações!$D$7,BaseFinanceira[Mês Caixa],BaseFinanceira[Mês Comp.]),I$6,
BaseFinanceira[Plano Contas],'DRE Financeira'!$C26,
BaseFinanceira[Centro Custo],IF($B$2=Configurações!$B$7,"&lt;&gt;""",'DRE Financeira'!$B$2))))</f>
        <v/>
      </c>
      <c r="J26" s="26" t="str">
        <f>IF($B26="","",ABS(
SUMIFS(BaseFinanceira[Valor Realizado],
IF('DRE Financeira'!$B$3=Configurações!$D$7,BaseFinanceira[Mês Caixa],BaseFinanceira[Mês Comp.]),J$6,
BaseFinanceira[Plano Contas],'DRE Financeira'!$C26,
BaseFinanceira[Centro Custo],IF($B$2=Configurações!$B$7,"&lt;&gt;""",'DRE Financeira'!$B$2))))</f>
        <v/>
      </c>
      <c r="K26" s="24" t="str">
        <f>IF($B26="","",ABS(
SUMIFS(BaseFinanceira[Valor Previsto],
IF('DRE Financeira'!$B$3=Configurações!$D$7,BaseFinanceira[Mês Caixa],BaseFinanceira[Mês Comp.]),K$6,
BaseFinanceira[Plano Contas],'DRE Financeira'!$C26,
BaseFinanceira[Centro Custo],IF($B$2=Configurações!$B$7,"&lt;&gt;""",'DRE Financeira'!$B$2))))</f>
        <v/>
      </c>
      <c r="L26" s="26" t="str">
        <f>IF($B26="","",ABS(
SUMIFS(BaseFinanceira[Valor Realizado],
IF('DRE Financeira'!$B$3=Configurações!$D$7,BaseFinanceira[Mês Caixa],BaseFinanceira[Mês Comp.]),L$6,
BaseFinanceira[Plano Contas],'DRE Financeira'!$C26,
BaseFinanceira[Centro Custo],IF($B$2=Configurações!$B$7,"&lt;&gt;""",'DRE Financeira'!$B$2))))</f>
        <v/>
      </c>
      <c r="M26" s="24" t="str">
        <f>IF($B26="","",ABS(
SUMIFS(BaseFinanceira[Valor Previsto],
IF('DRE Financeira'!$B$3=Configurações!$D$7,BaseFinanceira[Mês Caixa],BaseFinanceira[Mês Comp.]),M$6,
BaseFinanceira[Plano Contas],'DRE Financeira'!$C26,
BaseFinanceira[Centro Custo],IF($B$2=Configurações!$B$7,"&lt;&gt;""",'DRE Financeira'!$B$2))))</f>
        <v/>
      </c>
      <c r="N26" s="26" t="str">
        <f>IF($B26="","",ABS(
SUMIFS(BaseFinanceira[Valor Realizado],
IF('DRE Financeira'!$B$3=Configurações!$D$7,BaseFinanceira[Mês Caixa],BaseFinanceira[Mês Comp.]),N$6,
BaseFinanceira[Plano Contas],'DRE Financeira'!$C26,
BaseFinanceira[Centro Custo],IF($B$2=Configurações!$B$7,"&lt;&gt;""",'DRE Financeira'!$B$2))))</f>
        <v/>
      </c>
      <c r="O26" s="24" t="str">
        <f>IF($B26="","",ABS(
SUMIFS(BaseFinanceira[Valor Previsto],
IF('DRE Financeira'!$B$3=Configurações!$D$7,BaseFinanceira[Mês Caixa],BaseFinanceira[Mês Comp.]),O$6,
BaseFinanceira[Plano Contas],'DRE Financeira'!$C26,
BaseFinanceira[Centro Custo],IF($B$2=Configurações!$B$7,"&lt;&gt;""",'DRE Financeira'!$B$2))))</f>
        <v/>
      </c>
      <c r="P26" s="26" t="str">
        <f>IF($B26="","",ABS(
SUMIFS(BaseFinanceira[Valor Realizado],
IF('DRE Financeira'!$B$3=Configurações!$D$7,BaseFinanceira[Mês Caixa],BaseFinanceira[Mês Comp.]),P$6,
BaseFinanceira[Plano Contas],'DRE Financeira'!$C26,
BaseFinanceira[Centro Custo],IF($B$2=Configurações!$B$7,"&lt;&gt;""",'DRE Financeira'!$B$2))))</f>
        <v/>
      </c>
      <c r="Q26" s="24" t="str">
        <f>IF($B26="","",ABS(
SUMIFS(BaseFinanceira[Valor Previsto],
IF('DRE Financeira'!$B$3=Configurações!$D$7,BaseFinanceira[Mês Caixa],BaseFinanceira[Mês Comp.]),Q$6,
BaseFinanceira[Plano Contas],'DRE Financeira'!$C26,
BaseFinanceira[Centro Custo],IF($B$2=Configurações!$B$7,"&lt;&gt;""",'DRE Financeira'!$B$2))))</f>
        <v/>
      </c>
      <c r="R26" s="26" t="str">
        <f>IF($B26="","",ABS(
SUMIFS(BaseFinanceira[Valor Realizado],
IF('DRE Financeira'!$B$3=Configurações!$D$7,BaseFinanceira[Mês Caixa],BaseFinanceira[Mês Comp.]),R$6,
BaseFinanceira[Plano Contas],'DRE Financeira'!$C26,
BaseFinanceira[Centro Custo],IF($B$2=Configurações!$B$7,"&lt;&gt;""",'DRE Financeira'!$B$2))))</f>
        <v/>
      </c>
      <c r="S26" s="24" t="str">
        <f>IF($B26="","",ABS(
SUMIFS(BaseFinanceira[Valor Previsto],
IF('DRE Financeira'!$B$3=Configurações!$D$7,BaseFinanceira[Mês Caixa],BaseFinanceira[Mês Comp.]),S$6,
BaseFinanceira[Plano Contas],'DRE Financeira'!$C26,
BaseFinanceira[Centro Custo],IF($B$2=Configurações!$B$7,"&lt;&gt;""",'DRE Financeira'!$B$2))))</f>
        <v/>
      </c>
      <c r="T26" s="26" t="str">
        <f>IF($B26="","",ABS(
SUMIFS(BaseFinanceira[Valor Realizado],
IF('DRE Financeira'!$B$3=Configurações!$D$7,BaseFinanceira[Mês Caixa],BaseFinanceira[Mês Comp.]),T$6,
BaseFinanceira[Plano Contas],'DRE Financeira'!$C26,
BaseFinanceira[Centro Custo],IF($B$2=Configurações!$B$7,"&lt;&gt;""",'DRE Financeira'!$B$2))))</f>
        <v/>
      </c>
      <c r="U26" s="24" t="str">
        <f>IF($B26="","",ABS(
SUMIFS(BaseFinanceira[Valor Previsto],
IF('DRE Financeira'!$B$3=Configurações!$D$7,BaseFinanceira[Mês Caixa],BaseFinanceira[Mês Comp.]),U$6,
BaseFinanceira[Plano Contas],'DRE Financeira'!$C26,
BaseFinanceira[Centro Custo],IF($B$2=Configurações!$B$7,"&lt;&gt;""",'DRE Financeira'!$B$2))))</f>
        <v/>
      </c>
      <c r="V26" s="26" t="str">
        <f>IF($B26="","",ABS(
SUMIFS(BaseFinanceira[Valor Realizado],
IF('DRE Financeira'!$B$3=Configurações!$D$7,BaseFinanceira[Mês Caixa],BaseFinanceira[Mês Comp.]),V$6,
BaseFinanceira[Plano Contas],'DRE Financeira'!$C26,
BaseFinanceira[Centro Custo],IF($B$2=Configurações!$B$7,"&lt;&gt;""",'DRE Financeira'!$B$2))))</f>
        <v/>
      </c>
      <c r="W26" s="24" t="str">
        <f>IF($B26="","",ABS(
SUMIFS(BaseFinanceira[Valor Previsto],
IF('DRE Financeira'!$B$3=Configurações!$D$7,BaseFinanceira[Mês Caixa],BaseFinanceira[Mês Comp.]),W$6,
BaseFinanceira[Plano Contas],'DRE Financeira'!$C26,
BaseFinanceira[Centro Custo],IF($B$2=Configurações!$B$7,"&lt;&gt;""",'DRE Financeira'!$B$2))))</f>
        <v/>
      </c>
      <c r="X26" s="26" t="str">
        <f>IF($B26="","",ABS(
SUMIFS(BaseFinanceira[Valor Realizado],
IF('DRE Financeira'!$B$3=Configurações!$D$7,BaseFinanceira[Mês Caixa],BaseFinanceira[Mês Comp.]),X$6,
BaseFinanceira[Plano Contas],'DRE Financeira'!$C26,
BaseFinanceira[Centro Custo],IF($B$2=Configurações!$B$7,"&lt;&gt;""",'DRE Financeira'!$B$2))))</f>
        <v/>
      </c>
      <c r="Y26" s="24" t="str">
        <f>IF($B26="","",ABS(
SUMIFS(BaseFinanceira[Valor Previsto],
IF('DRE Financeira'!$B$3=Configurações!$D$7,BaseFinanceira[Mês Caixa],BaseFinanceira[Mês Comp.]),Y$6,
BaseFinanceira[Plano Contas],'DRE Financeira'!$C26,
BaseFinanceira[Centro Custo],IF($B$2=Configurações!$B$7,"&lt;&gt;""",'DRE Financeira'!$B$2))))</f>
        <v/>
      </c>
      <c r="Z26" s="26" t="str">
        <f>IF($B26="","",ABS(
SUMIFS(BaseFinanceira[Valor Realizado],
IF('DRE Financeira'!$B$3=Configurações!$D$7,BaseFinanceira[Mês Caixa],BaseFinanceira[Mês Comp.]),Z$6,
BaseFinanceira[Plano Contas],'DRE Financeira'!$C26,
BaseFinanceira[Centro Custo],IF($B$2=Configurações!$B$7,"&lt;&gt;""",'DRE Financeira'!$B$2))))</f>
        <v/>
      </c>
      <c r="AA26" s="24" t="str">
        <f>IF($B26="","",ABS(
SUMIFS(BaseFinanceira[Valor Previsto],
IF('DRE Financeira'!$B$3=Configurações!$D$7,BaseFinanceira[Mês Caixa],BaseFinanceira[Mês Comp.]),AA$6,
BaseFinanceira[Plano Contas],'DRE Financeira'!$C26,
BaseFinanceira[Centro Custo],IF($B$2=Configurações!$B$7,"&lt;&gt;""",'DRE Financeira'!$B$2))))</f>
        <v/>
      </c>
      <c r="AB26" s="26" t="str">
        <f>IF($B26="","",ABS(
SUMIFS(BaseFinanceira[Valor Realizado],
IF('DRE Financeira'!$B$3=Configurações!$D$7,BaseFinanceira[Mês Caixa],BaseFinanceira[Mês Comp.]),AB$6,
BaseFinanceira[Plano Contas],'DRE Financeira'!$C26,
BaseFinanceira[Centro Custo],IF($B$2=Configurações!$B$7,"&lt;&gt;""",'DRE Financeira'!$B$2))))</f>
        <v/>
      </c>
      <c r="AD26" s="24">
        <f t="shared" si="11"/>
        <v>0</v>
      </c>
      <c r="AE26" s="26">
        <f t="shared" si="11"/>
        <v>0</v>
      </c>
      <c r="AF26" s="39">
        <f t="shared" si="10"/>
        <v>0</v>
      </c>
      <c r="AH26" s="24">
        <f t="shared" si="12"/>
        <v>0</v>
      </c>
      <c r="AI26" s="26">
        <f t="shared" si="12"/>
        <v>0</v>
      </c>
    </row>
    <row r="27" spans="2:35" s="2" customFormat="1" ht="20.100000000000001" hidden="1" customHeight="1" x14ac:dyDescent="0.25">
      <c r="B27" s="23" t="str">
        <f>IF('Plano Contas'!B27="","",'Plano Contas'!B27)</f>
        <v/>
      </c>
      <c r="C27" s="46" t="str">
        <f>B7&amp;B8&amp;B27</f>
        <v>Receita Bruta OperacionalVenda de Mercadoria</v>
      </c>
      <c r="D27" s="20"/>
      <c r="E27" s="24" t="str">
        <f>IF($B27="","",ABS(
SUMIFS(BaseFinanceira[Valor Previsto],
IF('DRE Financeira'!$B$3=Configurações!$D$7,BaseFinanceira[Mês Caixa],BaseFinanceira[Mês Comp.]),E$6,
BaseFinanceira[Plano Contas],'DRE Financeira'!$C27,
BaseFinanceira[Centro Custo],IF($B$2=Configurações!$B$7,"&lt;&gt;""",'DRE Financeira'!$B$2))))</f>
        <v/>
      </c>
      <c r="F27" s="26" t="str">
        <f>IF($B27="","",ABS(
SUMIFS(BaseFinanceira[Valor Realizado],
IF('DRE Financeira'!$B$3=Configurações!$D$7,BaseFinanceira[Mês Caixa],BaseFinanceira[Mês Comp.]),F$6,
BaseFinanceira[Plano Contas],'DRE Financeira'!$C27,
BaseFinanceira[Centro Custo],IF($B$2=Configurações!$B$7,"&lt;&gt;""",'DRE Financeira'!$B$2))))</f>
        <v/>
      </c>
      <c r="G27" s="24" t="str">
        <f>IF($B27="","",ABS(
SUMIFS(BaseFinanceira[Valor Previsto],
IF('DRE Financeira'!$B$3=Configurações!$D$7,BaseFinanceira[Mês Caixa],BaseFinanceira[Mês Comp.]),G$6,
BaseFinanceira[Plano Contas],'DRE Financeira'!$C27,
BaseFinanceira[Centro Custo],IF($B$2=Configurações!$B$7,"&lt;&gt;""",'DRE Financeira'!$B$2))))</f>
        <v/>
      </c>
      <c r="H27" s="26" t="str">
        <f>IF($B27="","",ABS(
SUMIFS(BaseFinanceira[Valor Realizado],
IF('DRE Financeira'!$B$3=Configurações!$D$7,BaseFinanceira[Mês Caixa],BaseFinanceira[Mês Comp.]),H$6,
BaseFinanceira[Plano Contas],'DRE Financeira'!$C27,
BaseFinanceira[Centro Custo],IF($B$2=Configurações!$B$7,"&lt;&gt;""",'DRE Financeira'!$B$2))))</f>
        <v/>
      </c>
      <c r="I27" s="24" t="str">
        <f>IF($B27="","",ABS(
SUMIFS(BaseFinanceira[Valor Previsto],
IF('DRE Financeira'!$B$3=Configurações!$D$7,BaseFinanceira[Mês Caixa],BaseFinanceira[Mês Comp.]),I$6,
BaseFinanceira[Plano Contas],'DRE Financeira'!$C27,
BaseFinanceira[Centro Custo],IF($B$2=Configurações!$B$7,"&lt;&gt;""",'DRE Financeira'!$B$2))))</f>
        <v/>
      </c>
      <c r="J27" s="26" t="str">
        <f>IF($B27="","",ABS(
SUMIFS(BaseFinanceira[Valor Realizado],
IF('DRE Financeira'!$B$3=Configurações!$D$7,BaseFinanceira[Mês Caixa],BaseFinanceira[Mês Comp.]),J$6,
BaseFinanceira[Plano Contas],'DRE Financeira'!$C27,
BaseFinanceira[Centro Custo],IF($B$2=Configurações!$B$7,"&lt;&gt;""",'DRE Financeira'!$B$2))))</f>
        <v/>
      </c>
      <c r="K27" s="24" t="str">
        <f>IF($B27="","",ABS(
SUMIFS(BaseFinanceira[Valor Previsto],
IF('DRE Financeira'!$B$3=Configurações!$D$7,BaseFinanceira[Mês Caixa],BaseFinanceira[Mês Comp.]),K$6,
BaseFinanceira[Plano Contas],'DRE Financeira'!$C27,
BaseFinanceira[Centro Custo],IF($B$2=Configurações!$B$7,"&lt;&gt;""",'DRE Financeira'!$B$2))))</f>
        <v/>
      </c>
      <c r="L27" s="26" t="str">
        <f>IF($B27="","",ABS(
SUMIFS(BaseFinanceira[Valor Realizado],
IF('DRE Financeira'!$B$3=Configurações!$D$7,BaseFinanceira[Mês Caixa],BaseFinanceira[Mês Comp.]),L$6,
BaseFinanceira[Plano Contas],'DRE Financeira'!$C27,
BaseFinanceira[Centro Custo],IF($B$2=Configurações!$B$7,"&lt;&gt;""",'DRE Financeira'!$B$2))))</f>
        <v/>
      </c>
      <c r="M27" s="24" t="str">
        <f>IF($B27="","",ABS(
SUMIFS(BaseFinanceira[Valor Previsto],
IF('DRE Financeira'!$B$3=Configurações!$D$7,BaseFinanceira[Mês Caixa],BaseFinanceira[Mês Comp.]),M$6,
BaseFinanceira[Plano Contas],'DRE Financeira'!$C27,
BaseFinanceira[Centro Custo],IF($B$2=Configurações!$B$7,"&lt;&gt;""",'DRE Financeira'!$B$2))))</f>
        <v/>
      </c>
      <c r="N27" s="26" t="str">
        <f>IF($B27="","",ABS(
SUMIFS(BaseFinanceira[Valor Realizado],
IF('DRE Financeira'!$B$3=Configurações!$D$7,BaseFinanceira[Mês Caixa],BaseFinanceira[Mês Comp.]),N$6,
BaseFinanceira[Plano Contas],'DRE Financeira'!$C27,
BaseFinanceira[Centro Custo],IF($B$2=Configurações!$B$7,"&lt;&gt;""",'DRE Financeira'!$B$2))))</f>
        <v/>
      </c>
      <c r="O27" s="24" t="str">
        <f>IF($B27="","",ABS(
SUMIFS(BaseFinanceira[Valor Previsto],
IF('DRE Financeira'!$B$3=Configurações!$D$7,BaseFinanceira[Mês Caixa],BaseFinanceira[Mês Comp.]),O$6,
BaseFinanceira[Plano Contas],'DRE Financeira'!$C27,
BaseFinanceira[Centro Custo],IF($B$2=Configurações!$B$7,"&lt;&gt;""",'DRE Financeira'!$B$2))))</f>
        <v/>
      </c>
      <c r="P27" s="26" t="str">
        <f>IF($B27="","",ABS(
SUMIFS(BaseFinanceira[Valor Realizado],
IF('DRE Financeira'!$B$3=Configurações!$D$7,BaseFinanceira[Mês Caixa],BaseFinanceira[Mês Comp.]),P$6,
BaseFinanceira[Plano Contas],'DRE Financeira'!$C27,
BaseFinanceira[Centro Custo],IF($B$2=Configurações!$B$7,"&lt;&gt;""",'DRE Financeira'!$B$2))))</f>
        <v/>
      </c>
      <c r="Q27" s="24" t="str">
        <f>IF($B27="","",ABS(
SUMIFS(BaseFinanceira[Valor Previsto],
IF('DRE Financeira'!$B$3=Configurações!$D$7,BaseFinanceira[Mês Caixa],BaseFinanceira[Mês Comp.]),Q$6,
BaseFinanceira[Plano Contas],'DRE Financeira'!$C27,
BaseFinanceira[Centro Custo],IF($B$2=Configurações!$B$7,"&lt;&gt;""",'DRE Financeira'!$B$2))))</f>
        <v/>
      </c>
      <c r="R27" s="26" t="str">
        <f>IF($B27="","",ABS(
SUMIFS(BaseFinanceira[Valor Realizado],
IF('DRE Financeira'!$B$3=Configurações!$D$7,BaseFinanceira[Mês Caixa],BaseFinanceira[Mês Comp.]),R$6,
BaseFinanceira[Plano Contas],'DRE Financeira'!$C27,
BaseFinanceira[Centro Custo],IF($B$2=Configurações!$B$7,"&lt;&gt;""",'DRE Financeira'!$B$2))))</f>
        <v/>
      </c>
      <c r="S27" s="24" t="str">
        <f>IF($B27="","",ABS(
SUMIFS(BaseFinanceira[Valor Previsto],
IF('DRE Financeira'!$B$3=Configurações!$D$7,BaseFinanceira[Mês Caixa],BaseFinanceira[Mês Comp.]),S$6,
BaseFinanceira[Plano Contas],'DRE Financeira'!$C27,
BaseFinanceira[Centro Custo],IF($B$2=Configurações!$B$7,"&lt;&gt;""",'DRE Financeira'!$B$2))))</f>
        <v/>
      </c>
      <c r="T27" s="26" t="str">
        <f>IF($B27="","",ABS(
SUMIFS(BaseFinanceira[Valor Realizado],
IF('DRE Financeira'!$B$3=Configurações!$D$7,BaseFinanceira[Mês Caixa],BaseFinanceira[Mês Comp.]),T$6,
BaseFinanceira[Plano Contas],'DRE Financeira'!$C27,
BaseFinanceira[Centro Custo],IF($B$2=Configurações!$B$7,"&lt;&gt;""",'DRE Financeira'!$B$2))))</f>
        <v/>
      </c>
      <c r="U27" s="24" t="str">
        <f>IF($B27="","",ABS(
SUMIFS(BaseFinanceira[Valor Previsto],
IF('DRE Financeira'!$B$3=Configurações!$D$7,BaseFinanceira[Mês Caixa],BaseFinanceira[Mês Comp.]),U$6,
BaseFinanceira[Plano Contas],'DRE Financeira'!$C27,
BaseFinanceira[Centro Custo],IF($B$2=Configurações!$B$7,"&lt;&gt;""",'DRE Financeira'!$B$2))))</f>
        <v/>
      </c>
      <c r="V27" s="26" t="str">
        <f>IF($B27="","",ABS(
SUMIFS(BaseFinanceira[Valor Realizado],
IF('DRE Financeira'!$B$3=Configurações!$D$7,BaseFinanceira[Mês Caixa],BaseFinanceira[Mês Comp.]),V$6,
BaseFinanceira[Plano Contas],'DRE Financeira'!$C27,
BaseFinanceira[Centro Custo],IF($B$2=Configurações!$B$7,"&lt;&gt;""",'DRE Financeira'!$B$2))))</f>
        <v/>
      </c>
      <c r="W27" s="24" t="str">
        <f>IF($B27="","",ABS(
SUMIFS(BaseFinanceira[Valor Previsto],
IF('DRE Financeira'!$B$3=Configurações!$D$7,BaseFinanceira[Mês Caixa],BaseFinanceira[Mês Comp.]),W$6,
BaseFinanceira[Plano Contas],'DRE Financeira'!$C27,
BaseFinanceira[Centro Custo],IF($B$2=Configurações!$B$7,"&lt;&gt;""",'DRE Financeira'!$B$2))))</f>
        <v/>
      </c>
      <c r="X27" s="26" t="str">
        <f>IF($B27="","",ABS(
SUMIFS(BaseFinanceira[Valor Realizado],
IF('DRE Financeira'!$B$3=Configurações!$D$7,BaseFinanceira[Mês Caixa],BaseFinanceira[Mês Comp.]),X$6,
BaseFinanceira[Plano Contas],'DRE Financeira'!$C27,
BaseFinanceira[Centro Custo],IF($B$2=Configurações!$B$7,"&lt;&gt;""",'DRE Financeira'!$B$2))))</f>
        <v/>
      </c>
      <c r="Y27" s="24" t="str">
        <f>IF($B27="","",ABS(
SUMIFS(BaseFinanceira[Valor Previsto],
IF('DRE Financeira'!$B$3=Configurações!$D$7,BaseFinanceira[Mês Caixa],BaseFinanceira[Mês Comp.]),Y$6,
BaseFinanceira[Plano Contas],'DRE Financeira'!$C27,
BaseFinanceira[Centro Custo],IF($B$2=Configurações!$B$7,"&lt;&gt;""",'DRE Financeira'!$B$2))))</f>
        <v/>
      </c>
      <c r="Z27" s="26" t="str">
        <f>IF($B27="","",ABS(
SUMIFS(BaseFinanceira[Valor Realizado],
IF('DRE Financeira'!$B$3=Configurações!$D$7,BaseFinanceira[Mês Caixa],BaseFinanceira[Mês Comp.]),Z$6,
BaseFinanceira[Plano Contas],'DRE Financeira'!$C27,
BaseFinanceira[Centro Custo],IF($B$2=Configurações!$B$7,"&lt;&gt;""",'DRE Financeira'!$B$2))))</f>
        <v/>
      </c>
      <c r="AA27" s="24" t="str">
        <f>IF($B27="","",ABS(
SUMIFS(BaseFinanceira[Valor Previsto],
IF('DRE Financeira'!$B$3=Configurações!$D$7,BaseFinanceira[Mês Caixa],BaseFinanceira[Mês Comp.]),AA$6,
BaseFinanceira[Plano Contas],'DRE Financeira'!$C27,
BaseFinanceira[Centro Custo],IF($B$2=Configurações!$B$7,"&lt;&gt;""",'DRE Financeira'!$B$2))))</f>
        <v/>
      </c>
      <c r="AB27" s="26" t="str">
        <f>IF($B27="","",ABS(
SUMIFS(BaseFinanceira[Valor Realizado],
IF('DRE Financeira'!$B$3=Configurações!$D$7,BaseFinanceira[Mês Caixa],BaseFinanceira[Mês Comp.]),AB$6,
BaseFinanceira[Plano Contas],'DRE Financeira'!$C27,
BaseFinanceira[Centro Custo],IF($B$2=Configurações!$B$7,"&lt;&gt;""",'DRE Financeira'!$B$2))))</f>
        <v/>
      </c>
      <c r="AD27" s="24">
        <f t="shared" si="11"/>
        <v>0</v>
      </c>
      <c r="AE27" s="26">
        <f t="shared" si="11"/>
        <v>0</v>
      </c>
      <c r="AF27" s="39">
        <f t="shared" si="10"/>
        <v>0</v>
      </c>
      <c r="AH27" s="24">
        <f t="shared" si="12"/>
        <v>0</v>
      </c>
      <c r="AI27" s="26">
        <f t="shared" si="12"/>
        <v>0</v>
      </c>
    </row>
    <row r="28" spans="2:35" s="2" customFormat="1" ht="20.100000000000001" hidden="1" customHeight="1" x14ac:dyDescent="0.25">
      <c r="B28" s="23" t="str">
        <f>IF('Plano Contas'!B28="","",'Plano Contas'!B28)</f>
        <v/>
      </c>
      <c r="C28" s="46" t="str">
        <f>B7&amp;B8&amp;B28</f>
        <v>Receita Bruta OperacionalVenda de Mercadoria</v>
      </c>
      <c r="D28" s="20"/>
      <c r="E28" s="24" t="str">
        <f>IF($B28="","",ABS(
SUMIFS(BaseFinanceira[Valor Previsto],
IF('DRE Financeira'!$B$3=Configurações!$D$7,BaseFinanceira[Mês Caixa],BaseFinanceira[Mês Comp.]),E$6,
BaseFinanceira[Plano Contas],'DRE Financeira'!$C28,
BaseFinanceira[Centro Custo],IF($B$2=Configurações!$B$7,"&lt;&gt;""",'DRE Financeira'!$B$2))))</f>
        <v/>
      </c>
      <c r="F28" s="26" t="str">
        <f>IF($B28="","",ABS(
SUMIFS(BaseFinanceira[Valor Realizado],
IF('DRE Financeira'!$B$3=Configurações!$D$7,BaseFinanceira[Mês Caixa],BaseFinanceira[Mês Comp.]),F$6,
BaseFinanceira[Plano Contas],'DRE Financeira'!$C28,
BaseFinanceira[Centro Custo],IF($B$2=Configurações!$B$7,"&lt;&gt;""",'DRE Financeira'!$B$2))))</f>
        <v/>
      </c>
      <c r="G28" s="24" t="str">
        <f>IF($B28="","",ABS(
SUMIFS(BaseFinanceira[Valor Previsto],
IF('DRE Financeira'!$B$3=Configurações!$D$7,BaseFinanceira[Mês Caixa],BaseFinanceira[Mês Comp.]),G$6,
BaseFinanceira[Plano Contas],'DRE Financeira'!$C28,
BaseFinanceira[Centro Custo],IF($B$2=Configurações!$B$7,"&lt;&gt;""",'DRE Financeira'!$B$2))))</f>
        <v/>
      </c>
      <c r="H28" s="26" t="str">
        <f>IF($B28="","",ABS(
SUMIFS(BaseFinanceira[Valor Realizado],
IF('DRE Financeira'!$B$3=Configurações!$D$7,BaseFinanceira[Mês Caixa],BaseFinanceira[Mês Comp.]),H$6,
BaseFinanceira[Plano Contas],'DRE Financeira'!$C28,
BaseFinanceira[Centro Custo],IF($B$2=Configurações!$B$7,"&lt;&gt;""",'DRE Financeira'!$B$2))))</f>
        <v/>
      </c>
      <c r="I28" s="24" t="str">
        <f>IF($B28="","",ABS(
SUMIFS(BaseFinanceira[Valor Previsto],
IF('DRE Financeira'!$B$3=Configurações!$D$7,BaseFinanceira[Mês Caixa],BaseFinanceira[Mês Comp.]),I$6,
BaseFinanceira[Plano Contas],'DRE Financeira'!$C28,
BaseFinanceira[Centro Custo],IF($B$2=Configurações!$B$7,"&lt;&gt;""",'DRE Financeira'!$B$2))))</f>
        <v/>
      </c>
      <c r="J28" s="26" t="str">
        <f>IF($B28="","",ABS(
SUMIFS(BaseFinanceira[Valor Realizado],
IF('DRE Financeira'!$B$3=Configurações!$D$7,BaseFinanceira[Mês Caixa],BaseFinanceira[Mês Comp.]),J$6,
BaseFinanceira[Plano Contas],'DRE Financeira'!$C28,
BaseFinanceira[Centro Custo],IF($B$2=Configurações!$B$7,"&lt;&gt;""",'DRE Financeira'!$B$2))))</f>
        <v/>
      </c>
      <c r="K28" s="24" t="str">
        <f>IF($B28="","",ABS(
SUMIFS(BaseFinanceira[Valor Previsto],
IF('DRE Financeira'!$B$3=Configurações!$D$7,BaseFinanceira[Mês Caixa],BaseFinanceira[Mês Comp.]),K$6,
BaseFinanceira[Plano Contas],'DRE Financeira'!$C28,
BaseFinanceira[Centro Custo],IF($B$2=Configurações!$B$7,"&lt;&gt;""",'DRE Financeira'!$B$2))))</f>
        <v/>
      </c>
      <c r="L28" s="26" t="str">
        <f>IF($B28="","",ABS(
SUMIFS(BaseFinanceira[Valor Realizado],
IF('DRE Financeira'!$B$3=Configurações!$D$7,BaseFinanceira[Mês Caixa],BaseFinanceira[Mês Comp.]),L$6,
BaseFinanceira[Plano Contas],'DRE Financeira'!$C28,
BaseFinanceira[Centro Custo],IF($B$2=Configurações!$B$7,"&lt;&gt;""",'DRE Financeira'!$B$2))))</f>
        <v/>
      </c>
      <c r="M28" s="24" t="str">
        <f>IF($B28="","",ABS(
SUMIFS(BaseFinanceira[Valor Previsto],
IF('DRE Financeira'!$B$3=Configurações!$D$7,BaseFinanceira[Mês Caixa],BaseFinanceira[Mês Comp.]),M$6,
BaseFinanceira[Plano Contas],'DRE Financeira'!$C28,
BaseFinanceira[Centro Custo],IF($B$2=Configurações!$B$7,"&lt;&gt;""",'DRE Financeira'!$B$2))))</f>
        <v/>
      </c>
      <c r="N28" s="26" t="str">
        <f>IF($B28="","",ABS(
SUMIFS(BaseFinanceira[Valor Realizado],
IF('DRE Financeira'!$B$3=Configurações!$D$7,BaseFinanceira[Mês Caixa],BaseFinanceira[Mês Comp.]),N$6,
BaseFinanceira[Plano Contas],'DRE Financeira'!$C28,
BaseFinanceira[Centro Custo],IF($B$2=Configurações!$B$7,"&lt;&gt;""",'DRE Financeira'!$B$2))))</f>
        <v/>
      </c>
      <c r="O28" s="24" t="str">
        <f>IF($B28="","",ABS(
SUMIFS(BaseFinanceira[Valor Previsto],
IF('DRE Financeira'!$B$3=Configurações!$D$7,BaseFinanceira[Mês Caixa],BaseFinanceira[Mês Comp.]),O$6,
BaseFinanceira[Plano Contas],'DRE Financeira'!$C28,
BaseFinanceira[Centro Custo],IF($B$2=Configurações!$B$7,"&lt;&gt;""",'DRE Financeira'!$B$2))))</f>
        <v/>
      </c>
      <c r="P28" s="26" t="str">
        <f>IF($B28="","",ABS(
SUMIFS(BaseFinanceira[Valor Realizado],
IF('DRE Financeira'!$B$3=Configurações!$D$7,BaseFinanceira[Mês Caixa],BaseFinanceira[Mês Comp.]),P$6,
BaseFinanceira[Plano Contas],'DRE Financeira'!$C28,
BaseFinanceira[Centro Custo],IF($B$2=Configurações!$B$7,"&lt;&gt;""",'DRE Financeira'!$B$2))))</f>
        <v/>
      </c>
      <c r="Q28" s="24" t="str">
        <f>IF($B28="","",ABS(
SUMIFS(BaseFinanceira[Valor Previsto],
IF('DRE Financeira'!$B$3=Configurações!$D$7,BaseFinanceira[Mês Caixa],BaseFinanceira[Mês Comp.]),Q$6,
BaseFinanceira[Plano Contas],'DRE Financeira'!$C28,
BaseFinanceira[Centro Custo],IF($B$2=Configurações!$B$7,"&lt;&gt;""",'DRE Financeira'!$B$2))))</f>
        <v/>
      </c>
      <c r="R28" s="26" t="str">
        <f>IF($B28="","",ABS(
SUMIFS(BaseFinanceira[Valor Realizado],
IF('DRE Financeira'!$B$3=Configurações!$D$7,BaseFinanceira[Mês Caixa],BaseFinanceira[Mês Comp.]),R$6,
BaseFinanceira[Plano Contas],'DRE Financeira'!$C28,
BaseFinanceira[Centro Custo],IF($B$2=Configurações!$B$7,"&lt;&gt;""",'DRE Financeira'!$B$2))))</f>
        <v/>
      </c>
      <c r="S28" s="24" t="str">
        <f>IF($B28="","",ABS(
SUMIFS(BaseFinanceira[Valor Previsto],
IF('DRE Financeira'!$B$3=Configurações!$D$7,BaseFinanceira[Mês Caixa],BaseFinanceira[Mês Comp.]),S$6,
BaseFinanceira[Plano Contas],'DRE Financeira'!$C28,
BaseFinanceira[Centro Custo],IF($B$2=Configurações!$B$7,"&lt;&gt;""",'DRE Financeira'!$B$2))))</f>
        <v/>
      </c>
      <c r="T28" s="26" t="str">
        <f>IF($B28="","",ABS(
SUMIFS(BaseFinanceira[Valor Realizado],
IF('DRE Financeira'!$B$3=Configurações!$D$7,BaseFinanceira[Mês Caixa],BaseFinanceira[Mês Comp.]),T$6,
BaseFinanceira[Plano Contas],'DRE Financeira'!$C28,
BaseFinanceira[Centro Custo],IF($B$2=Configurações!$B$7,"&lt;&gt;""",'DRE Financeira'!$B$2))))</f>
        <v/>
      </c>
      <c r="U28" s="24" t="str">
        <f>IF($B28="","",ABS(
SUMIFS(BaseFinanceira[Valor Previsto],
IF('DRE Financeira'!$B$3=Configurações!$D$7,BaseFinanceira[Mês Caixa],BaseFinanceira[Mês Comp.]),U$6,
BaseFinanceira[Plano Contas],'DRE Financeira'!$C28,
BaseFinanceira[Centro Custo],IF($B$2=Configurações!$B$7,"&lt;&gt;""",'DRE Financeira'!$B$2))))</f>
        <v/>
      </c>
      <c r="V28" s="26" t="str">
        <f>IF($B28="","",ABS(
SUMIFS(BaseFinanceira[Valor Realizado],
IF('DRE Financeira'!$B$3=Configurações!$D$7,BaseFinanceira[Mês Caixa],BaseFinanceira[Mês Comp.]),V$6,
BaseFinanceira[Plano Contas],'DRE Financeira'!$C28,
BaseFinanceira[Centro Custo],IF($B$2=Configurações!$B$7,"&lt;&gt;""",'DRE Financeira'!$B$2))))</f>
        <v/>
      </c>
      <c r="W28" s="24" t="str">
        <f>IF($B28="","",ABS(
SUMIFS(BaseFinanceira[Valor Previsto],
IF('DRE Financeira'!$B$3=Configurações!$D$7,BaseFinanceira[Mês Caixa],BaseFinanceira[Mês Comp.]),W$6,
BaseFinanceira[Plano Contas],'DRE Financeira'!$C28,
BaseFinanceira[Centro Custo],IF($B$2=Configurações!$B$7,"&lt;&gt;""",'DRE Financeira'!$B$2))))</f>
        <v/>
      </c>
      <c r="X28" s="26" t="str">
        <f>IF($B28="","",ABS(
SUMIFS(BaseFinanceira[Valor Realizado],
IF('DRE Financeira'!$B$3=Configurações!$D$7,BaseFinanceira[Mês Caixa],BaseFinanceira[Mês Comp.]),X$6,
BaseFinanceira[Plano Contas],'DRE Financeira'!$C28,
BaseFinanceira[Centro Custo],IF($B$2=Configurações!$B$7,"&lt;&gt;""",'DRE Financeira'!$B$2))))</f>
        <v/>
      </c>
      <c r="Y28" s="24" t="str">
        <f>IF($B28="","",ABS(
SUMIFS(BaseFinanceira[Valor Previsto],
IF('DRE Financeira'!$B$3=Configurações!$D$7,BaseFinanceira[Mês Caixa],BaseFinanceira[Mês Comp.]),Y$6,
BaseFinanceira[Plano Contas],'DRE Financeira'!$C28,
BaseFinanceira[Centro Custo],IF($B$2=Configurações!$B$7,"&lt;&gt;""",'DRE Financeira'!$B$2))))</f>
        <v/>
      </c>
      <c r="Z28" s="26" t="str">
        <f>IF($B28="","",ABS(
SUMIFS(BaseFinanceira[Valor Realizado],
IF('DRE Financeira'!$B$3=Configurações!$D$7,BaseFinanceira[Mês Caixa],BaseFinanceira[Mês Comp.]),Z$6,
BaseFinanceira[Plano Contas],'DRE Financeira'!$C28,
BaseFinanceira[Centro Custo],IF($B$2=Configurações!$B$7,"&lt;&gt;""",'DRE Financeira'!$B$2))))</f>
        <v/>
      </c>
      <c r="AA28" s="24" t="str">
        <f>IF($B28="","",ABS(
SUMIFS(BaseFinanceira[Valor Previsto],
IF('DRE Financeira'!$B$3=Configurações!$D$7,BaseFinanceira[Mês Caixa],BaseFinanceira[Mês Comp.]),AA$6,
BaseFinanceira[Plano Contas],'DRE Financeira'!$C28,
BaseFinanceira[Centro Custo],IF($B$2=Configurações!$B$7,"&lt;&gt;""",'DRE Financeira'!$B$2))))</f>
        <v/>
      </c>
      <c r="AB28" s="26" t="str">
        <f>IF($B28="","",ABS(
SUMIFS(BaseFinanceira[Valor Realizado],
IF('DRE Financeira'!$B$3=Configurações!$D$7,BaseFinanceira[Mês Caixa],BaseFinanceira[Mês Comp.]),AB$6,
BaseFinanceira[Plano Contas],'DRE Financeira'!$C28,
BaseFinanceira[Centro Custo],IF($B$2=Configurações!$B$7,"&lt;&gt;""",'DRE Financeira'!$B$2))))</f>
        <v/>
      </c>
      <c r="AD28" s="24">
        <f t="shared" si="11"/>
        <v>0</v>
      </c>
      <c r="AE28" s="26">
        <f t="shared" si="11"/>
        <v>0</v>
      </c>
      <c r="AF28" s="39">
        <f t="shared" si="10"/>
        <v>0</v>
      </c>
      <c r="AH28" s="24">
        <f t="shared" si="12"/>
        <v>0</v>
      </c>
      <c r="AI28" s="26">
        <f t="shared" si="12"/>
        <v>0</v>
      </c>
    </row>
    <row r="29" spans="2:35" s="2" customFormat="1" ht="20.100000000000001" customHeight="1" x14ac:dyDescent="0.25">
      <c r="B29" s="33" t="str">
        <f>'Plano Contas'!C8</f>
        <v>Grupo Extra 2</v>
      </c>
      <c r="C29" s="49"/>
      <c r="D29" s="20"/>
      <c r="E29" s="34">
        <f>SUM(E30:E49)</f>
        <v>0</v>
      </c>
      <c r="F29" s="34">
        <f t="shared" ref="F29" si="13">SUM(F30:F49)</f>
        <v>0</v>
      </c>
      <c r="G29" s="34">
        <f t="shared" ref="G29" si="14">SUM(G30:G49)</f>
        <v>0</v>
      </c>
      <c r="H29" s="34">
        <f t="shared" ref="H29" si="15">SUM(H30:H49)</f>
        <v>0</v>
      </c>
      <c r="I29" s="34">
        <f t="shared" ref="I29" si="16">SUM(I30:I49)</f>
        <v>0</v>
      </c>
      <c r="J29" s="34">
        <f t="shared" ref="J29" si="17">SUM(J30:J49)</f>
        <v>0</v>
      </c>
      <c r="K29" s="34">
        <f t="shared" ref="K29" si="18">SUM(K30:K49)</f>
        <v>0</v>
      </c>
      <c r="L29" s="34">
        <f t="shared" ref="L29" si="19">SUM(L30:L49)</f>
        <v>0</v>
      </c>
      <c r="M29" s="34">
        <f t="shared" ref="M29" si="20">SUM(M30:M49)</f>
        <v>0</v>
      </c>
      <c r="N29" s="34">
        <f t="shared" ref="N29" si="21">SUM(N30:N49)</f>
        <v>0</v>
      </c>
      <c r="O29" s="34">
        <f t="shared" ref="O29" si="22">SUM(O30:O49)</f>
        <v>0</v>
      </c>
      <c r="P29" s="34">
        <f t="shared" ref="P29" si="23">SUM(P30:P49)</f>
        <v>0</v>
      </c>
      <c r="Q29" s="34">
        <f t="shared" ref="Q29" si="24">SUM(Q30:Q49)</f>
        <v>0</v>
      </c>
      <c r="R29" s="34">
        <f t="shared" ref="R29" si="25">SUM(R30:R49)</f>
        <v>0</v>
      </c>
      <c r="S29" s="34">
        <f t="shared" ref="S29" si="26">SUM(S30:S49)</f>
        <v>0</v>
      </c>
      <c r="T29" s="34">
        <f t="shared" ref="T29" si="27">SUM(T30:T49)</f>
        <v>0</v>
      </c>
      <c r="U29" s="34">
        <f t="shared" ref="U29" si="28">SUM(U30:U49)</f>
        <v>0</v>
      </c>
      <c r="V29" s="34">
        <f t="shared" ref="V29" si="29">SUM(V30:V49)</f>
        <v>0</v>
      </c>
      <c r="W29" s="34">
        <f t="shared" ref="W29" si="30">SUM(W30:W49)</f>
        <v>0</v>
      </c>
      <c r="X29" s="34">
        <f t="shared" ref="X29" si="31">SUM(X30:X49)</f>
        <v>0</v>
      </c>
      <c r="Y29" s="34">
        <f t="shared" ref="Y29" si="32">SUM(Y30:Y49)</f>
        <v>0</v>
      </c>
      <c r="Z29" s="34">
        <f t="shared" ref="Z29" si="33">SUM(Z30:Z49)</f>
        <v>0</v>
      </c>
      <c r="AA29" s="34">
        <f t="shared" ref="AA29" si="34">SUM(AA30:AA49)</f>
        <v>0</v>
      </c>
      <c r="AB29" s="34">
        <f t="shared" ref="AB29" si="35">SUM(AB30:AB49)</f>
        <v>0</v>
      </c>
      <c r="AD29" s="34">
        <f>SUMIF($E$3:$AB$3,AD$3,$E29:$AB29)</f>
        <v>0</v>
      </c>
      <c r="AE29" s="34">
        <f>SUMIF($E$3:$AB$3,AE$3,$E29:$AB29)</f>
        <v>0</v>
      </c>
      <c r="AF29" s="38">
        <f t="shared" ref="AF29:AF49" si="36">IFERROR(AD29/$AD$7,0)</f>
        <v>0</v>
      </c>
      <c r="AH29" s="34">
        <f>IFERROR(SUMIF($E$3:$AB$3,AH$3,$E29:$AB29)/COUNTIFS($E29:$AB29,"&gt;0",$E$3:$AB$3,AH$3),0)</f>
        <v>0</v>
      </c>
      <c r="AI29" s="34">
        <f>IFERROR(SUMIF($E$3:$AB$3,AI$3,$E29:$AB29)/COUNTIFS($E29:$AB29,"&gt;0",$E$3:$AB$3,AI$3),0)</f>
        <v>0</v>
      </c>
    </row>
    <row r="30" spans="2:35" s="2" customFormat="1" ht="20.100000000000001" customHeight="1" x14ac:dyDescent="0.25">
      <c r="B30" s="23" t="str">
        <f>IF('Plano Contas'!C9="","",'Plano Contas'!C9)</f>
        <v>Item Extra 1</v>
      </c>
      <c r="C30" s="46" t="str">
        <f>B7&amp;B29&amp;B30</f>
        <v>Receita Bruta OperacionalGrupo Extra 2Item Extra 1</v>
      </c>
      <c r="D30" s="20"/>
      <c r="E30" s="24">
        <f>IF($B30="","",ABS(
SUMIFS(BaseFinanceira[Valor Previsto],
IF('DRE Financeira'!$B$3=Configurações!$D$7,BaseFinanceira[Mês Caixa],BaseFinanceira[Mês Comp.]),E$6,
BaseFinanceira[Plano Contas],'DRE Financeira'!$C30,
BaseFinanceira[Centro Custo],IF($B$2=Configurações!$B$7,"&lt;&gt;""",'DRE Financeira'!$B$2))))</f>
        <v>0</v>
      </c>
      <c r="F30" s="26">
        <f>IF($B30="","",ABS(
SUMIFS(BaseFinanceira[Valor Realizado],
IF('DRE Financeira'!$B$3=Configurações!$D$7,BaseFinanceira[Mês Caixa],BaseFinanceira[Mês Comp.]),F$6,
BaseFinanceira[Plano Contas],'DRE Financeira'!$C30,
BaseFinanceira[Centro Custo],IF($B$2=Configurações!$B$7,"&lt;&gt;""",'DRE Financeira'!$B$2))))</f>
        <v>0</v>
      </c>
      <c r="G30" s="24">
        <f>IF($B30="","",ABS(
SUMIFS(BaseFinanceira[Valor Previsto],
IF('DRE Financeira'!$B$3=Configurações!$D$7,BaseFinanceira[Mês Caixa],BaseFinanceira[Mês Comp.]),G$6,
BaseFinanceira[Plano Contas],'DRE Financeira'!$C30,
BaseFinanceira[Centro Custo],IF($B$2=Configurações!$B$7,"&lt;&gt;""",'DRE Financeira'!$B$2))))</f>
        <v>0</v>
      </c>
      <c r="H30" s="26">
        <f>IF($B30="","",ABS(
SUMIFS(BaseFinanceira[Valor Realizado],
IF('DRE Financeira'!$B$3=Configurações!$D$7,BaseFinanceira[Mês Caixa],BaseFinanceira[Mês Comp.]),H$6,
BaseFinanceira[Plano Contas],'DRE Financeira'!$C30,
BaseFinanceira[Centro Custo],IF($B$2=Configurações!$B$7,"&lt;&gt;""",'DRE Financeira'!$B$2))))</f>
        <v>0</v>
      </c>
      <c r="I30" s="24">
        <f>IF($B30="","",ABS(
SUMIFS(BaseFinanceira[Valor Previsto],
IF('DRE Financeira'!$B$3=Configurações!$D$7,BaseFinanceira[Mês Caixa],BaseFinanceira[Mês Comp.]),I$6,
BaseFinanceira[Plano Contas],'DRE Financeira'!$C30,
BaseFinanceira[Centro Custo],IF($B$2=Configurações!$B$7,"&lt;&gt;""",'DRE Financeira'!$B$2))))</f>
        <v>0</v>
      </c>
      <c r="J30" s="26">
        <f>IF($B30="","",ABS(
SUMIFS(BaseFinanceira[Valor Realizado],
IF('DRE Financeira'!$B$3=Configurações!$D$7,BaseFinanceira[Mês Caixa],BaseFinanceira[Mês Comp.]),J$6,
BaseFinanceira[Plano Contas],'DRE Financeira'!$C30,
BaseFinanceira[Centro Custo],IF($B$2=Configurações!$B$7,"&lt;&gt;""",'DRE Financeira'!$B$2))))</f>
        <v>0</v>
      </c>
      <c r="K30" s="24">
        <f>IF($B30="","",ABS(
SUMIFS(BaseFinanceira[Valor Previsto],
IF('DRE Financeira'!$B$3=Configurações!$D$7,BaseFinanceira[Mês Caixa],BaseFinanceira[Mês Comp.]),K$6,
BaseFinanceira[Plano Contas],'DRE Financeira'!$C30,
BaseFinanceira[Centro Custo],IF($B$2=Configurações!$B$7,"&lt;&gt;""",'DRE Financeira'!$B$2))))</f>
        <v>0</v>
      </c>
      <c r="L30" s="26">
        <f>IF($B30="","",ABS(
SUMIFS(BaseFinanceira[Valor Realizado],
IF('DRE Financeira'!$B$3=Configurações!$D$7,BaseFinanceira[Mês Caixa],BaseFinanceira[Mês Comp.]),L$6,
BaseFinanceira[Plano Contas],'DRE Financeira'!$C30,
BaseFinanceira[Centro Custo],IF($B$2=Configurações!$B$7,"&lt;&gt;""",'DRE Financeira'!$B$2))))</f>
        <v>0</v>
      </c>
      <c r="M30" s="24">
        <f>IF($B30="","",ABS(
SUMIFS(BaseFinanceira[Valor Previsto],
IF('DRE Financeira'!$B$3=Configurações!$D$7,BaseFinanceira[Mês Caixa],BaseFinanceira[Mês Comp.]),M$6,
BaseFinanceira[Plano Contas],'DRE Financeira'!$C30,
BaseFinanceira[Centro Custo],IF($B$2=Configurações!$B$7,"&lt;&gt;""",'DRE Financeira'!$B$2))))</f>
        <v>0</v>
      </c>
      <c r="N30" s="26">
        <f>IF($B30="","",ABS(
SUMIFS(BaseFinanceira[Valor Realizado],
IF('DRE Financeira'!$B$3=Configurações!$D$7,BaseFinanceira[Mês Caixa],BaseFinanceira[Mês Comp.]),N$6,
BaseFinanceira[Plano Contas],'DRE Financeira'!$C30,
BaseFinanceira[Centro Custo],IF($B$2=Configurações!$B$7,"&lt;&gt;""",'DRE Financeira'!$B$2))))</f>
        <v>0</v>
      </c>
      <c r="O30" s="24">
        <f>IF($B30="","",ABS(
SUMIFS(BaseFinanceira[Valor Previsto],
IF('DRE Financeira'!$B$3=Configurações!$D$7,BaseFinanceira[Mês Caixa],BaseFinanceira[Mês Comp.]),O$6,
BaseFinanceira[Plano Contas],'DRE Financeira'!$C30,
BaseFinanceira[Centro Custo],IF($B$2=Configurações!$B$7,"&lt;&gt;""",'DRE Financeira'!$B$2))))</f>
        <v>0</v>
      </c>
      <c r="P30" s="26">
        <f>IF($B30="","",ABS(
SUMIFS(BaseFinanceira[Valor Realizado],
IF('DRE Financeira'!$B$3=Configurações!$D$7,BaseFinanceira[Mês Caixa],BaseFinanceira[Mês Comp.]),P$6,
BaseFinanceira[Plano Contas],'DRE Financeira'!$C30,
BaseFinanceira[Centro Custo],IF($B$2=Configurações!$B$7,"&lt;&gt;""",'DRE Financeira'!$B$2))))</f>
        <v>0</v>
      </c>
      <c r="Q30" s="24">
        <f>IF($B30="","",ABS(
SUMIFS(BaseFinanceira[Valor Previsto],
IF('DRE Financeira'!$B$3=Configurações!$D$7,BaseFinanceira[Mês Caixa],BaseFinanceira[Mês Comp.]),Q$6,
BaseFinanceira[Plano Contas],'DRE Financeira'!$C30,
BaseFinanceira[Centro Custo],IF($B$2=Configurações!$B$7,"&lt;&gt;""",'DRE Financeira'!$B$2))))</f>
        <v>0</v>
      </c>
      <c r="R30" s="26">
        <f>IF($B30="","",ABS(
SUMIFS(BaseFinanceira[Valor Realizado],
IF('DRE Financeira'!$B$3=Configurações!$D$7,BaseFinanceira[Mês Caixa],BaseFinanceira[Mês Comp.]),R$6,
BaseFinanceira[Plano Contas],'DRE Financeira'!$C30,
BaseFinanceira[Centro Custo],IF($B$2=Configurações!$B$7,"&lt;&gt;""",'DRE Financeira'!$B$2))))</f>
        <v>0</v>
      </c>
      <c r="S30" s="24">
        <f>IF($B30="","",ABS(
SUMIFS(BaseFinanceira[Valor Previsto],
IF('DRE Financeira'!$B$3=Configurações!$D$7,BaseFinanceira[Mês Caixa],BaseFinanceira[Mês Comp.]),S$6,
BaseFinanceira[Plano Contas],'DRE Financeira'!$C30,
BaseFinanceira[Centro Custo],IF($B$2=Configurações!$B$7,"&lt;&gt;""",'DRE Financeira'!$B$2))))</f>
        <v>0</v>
      </c>
      <c r="T30" s="26">
        <f>IF($B30="","",ABS(
SUMIFS(BaseFinanceira[Valor Realizado],
IF('DRE Financeira'!$B$3=Configurações!$D$7,BaseFinanceira[Mês Caixa],BaseFinanceira[Mês Comp.]),T$6,
BaseFinanceira[Plano Contas],'DRE Financeira'!$C30,
BaseFinanceira[Centro Custo],IF($B$2=Configurações!$B$7,"&lt;&gt;""",'DRE Financeira'!$B$2))))</f>
        <v>0</v>
      </c>
      <c r="U30" s="24">
        <f>IF($B30="","",ABS(
SUMIFS(BaseFinanceira[Valor Previsto],
IF('DRE Financeira'!$B$3=Configurações!$D$7,BaseFinanceira[Mês Caixa],BaseFinanceira[Mês Comp.]),U$6,
BaseFinanceira[Plano Contas],'DRE Financeira'!$C30,
BaseFinanceira[Centro Custo],IF($B$2=Configurações!$B$7,"&lt;&gt;""",'DRE Financeira'!$B$2))))</f>
        <v>0</v>
      </c>
      <c r="V30" s="26">
        <f>IF($B30="","",ABS(
SUMIFS(BaseFinanceira[Valor Realizado],
IF('DRE Financeira'!$B$3=Configurações!$D$7,BaseFinanceira[Mês Caixa],BaseFinanceira[Mês Comp.]),V$6,
BaseFinanceira[Plano Contas],'DRE Financeira'!$C30,
BaseFinanceira[Centro Custo],IF($B$2=Configurações!$B$7,"&lt;&gt;""",'DRE Financeira'!$B$2))))</f>
        <v>0</v>
      </c>
      <c r="W30" s="24">
        <f>IF($B30="","",ABS(
SUMIFS(BaseFinanceira[Valor Previsto],
IF('DRE Financeira'!$B$3=Configurações!$D$7,BaseFinanceira[Mês Caixa],BaseFinanceira[Mês Comp.]),W$6,
BaseFinanceira[Plano Contas],'DRE Financeira'!$C30,
BaseFinanceira[Centro Custo],IF($B$2=Configurações!$B$7,"&lt;&gt;""",'DRE Financeira'!$B$2))))</f>
        <v>0</v>
      </c>
      <c r="X30" s="26">
        <f>IF($B30="","",ABS(
SUMIFS(BaseFinanceira[Valor Realizado],
IF('DRE Financeira'!$B$3=Configurações!$D$7,BaseFinanceira[Mês Caixa],BaseFinanceira[Mês Comp.]),X$6,
BaseFinanceira[Plano Contas],'DRE Financeira'!$C30,
BaseFinanceira[Centro Custo],IF($B$2=Configurações!$B$7,"&lt;&gt;""",'DRE Financeira'!$B$2))))</f>
        <v>0</v>
      </c>
      <c r="Y30" s="24">
        <f>IF($B30="","",ABS(
SUMIFS(BaseFinanceira[Valor Previsto],
IF('DRE Financeira'!$B$3=Configurações!$D$7,BaseFinanceira[Mês Caixa],BaseFinanceira[Mês Comp.]),Y$6,
BaseFinanceira[Plano Contas],'DRE Financeira'!$C30,
BaseFinanceira[Centro Custo],IF($B$2=Configurações!$B$7,"&lt;&gt;""",'DRE Financeira'!$B$2))))</f>
        <v>0</v>
      </c>
      <c r="Z30" s="26">
        <f>IF($B30="","",ABS(
SUMIFS(BaseFinanceira[Valor Realizado],
IF('DRE Financeira'!$B$3=Configurações!$D$7,BaseFinanceira[Mês Caixa],BaseFinanceira[Mês Comp.]),Z$6,
BaseFinanceira[Plano Contas],'DRE Financeira'!$C30,
BaseFinanceira[Centro Custo],IF($B$2=Configurações!$B$7,"&lt;&gt;""",'DRE Financeira'!$B$2))))</f>
        <v>0</v>
      </c>
      <c r="AA30" s="24">
        <f>IF($B30="","",ABS(
SUMIFS(BaseFinanceira[Valor Previsto],
IF('DRE Financeira'!$B$3=Configurações!$D$7,BaseFinanceira[Mês Caixa],BaseFinanceira[Mês Comp.]),AA$6,
BaseFinanceira[Plano Contas],'DRE Financeira'!$C30,
BaseFinanceira[Centro Custo],IF($B$2=Configurações!$B$7,"&lt;&gt;""",'DRE Financeira'!$B$2))))</f>
        <v>0</v>
      </c>
      <c r="AB30" s="26">
        <f>IF($B30="","",ABS(
SUMIFS(BaseFinanceira[Valor Realizado],
IF('DRE Financeira'!$B$3=Configurações!$D$7,BaseFinanceira[Mês Caixa],BaseFinanceira[Mês Comp.]),AB$6,
BaseFinanceira[Plano Contas],'DRE Financeira'!$C30,
BaseFinanceira[Centro Custo],IF($B$2=Configurações!$B$7,"&lt;&gt;""",'DRE Financeira'!$B$2))))</f>
        <v>0</v>
      </c>
      <c r="AD30" s="24">
        <f t="shared" ref="AD30:AE45" si="37">SUMIF($E$3:$AB$3,AD$3,$E30:$AB30)</f>
        <v>0</v>
      </c>
      <c r="AE30" s="26">
        <f t="shared" si="37"/>
        <v>0</v>
      </c>
      <c r="AF30" s="39">
        <f t="shared" si="36"/>
        <v>0</v>
      </c>
      <c r="AH30" s="24">
        <f t="shared" ref="AH30:AI45" si="38">IFERROR(SUMIF($E$3:$AB$3,AH$3,$E30:$AB30)/COUNTIFS($E30:$AB30,"&gt;0",$E$3:$AB$3,AH$3),0)</f>
        <v>0</v>
      </c>
      <c r="AI30" s="26">
        <f t="shared" si="38"/>
        <v>0</v>
      </c>
    </row>
    <row r="31" spans="2:35" s="2" customFormat="1" ht="20.100000000000001" customHeight="1" x14ac:dyDescent="0.25">
      <c r="B31" s="23" t="str">
        <f>IF('Plano Contas'!C10="","",'Plano Contas'!C10)</f>
        <v>Item Extra 2</v>
      </c>
      <c r="C31" s="46" t="str">
        <f>B7&amp;B29&amp;B31</f>
        <v>Receita Bruta OperacionalGrupo Extra 2Item Extra 2</v>
      </c>
      <c r="D31" s="20"/>
      <c r="E31" s="24">
        <f>IF($B31="","",ABS(
SUMIFS(BaseFinanceira[Valor Previsto],
IF('DRE Financeira'!$B$3=Configurações!$D$7,BaseFinanceira[Mês Caixa],BaseFinanceira[Mês Comp.]),E$6,
BaseFinanceira[Plano Contas],'DRE Financeira'!$C31,
BaseFinanceira[Centro Custo],IF($B$2=Configurações!$B$7,"&lt;&gt;""",'DRE Financeira'!$B$2))))</f>
        <v>0</v>
      </c>
      <c r="F31" s="26">
        <f>IF($B31="","",ABS(
SUMIFS(BaseFinanceira[Valor Realizado],
IF('DRE Financeira'!$B$3=Configurações!$D$7,BaseFinanceira[Mês Caixa],BaseFinanceira[Mês Comp.]),F$6,
BaseFinanceira[Plano Contas],'DRE Financeira'!$C31,
BaseFinanceira[Centro Custo],IF($B$2=Configurações!$B$7,"&lt;&gt;""",'DRE Financeira'!$B$2))))</f>
        <v>0</v>
      </c>
      <c r="G31" s="24">
        <f>IF($B31="","",ABS(
SUMIFS(BaseFinanceira[Valor Previsto],
IF('DRE Financeira'!$B$3=Configurações!$D$7,BaseFinanceira[Mês Caixa],BaseFinanceira[Mês Comp.]),G$6,
BaseFinanceira[Plano Contas],'DRE Financeira'!$C31,
BaseFinanceira[Centro Custo],IF($B$2=Configurações!$B$7,"&lt;&gt;""",'DRE Financeira'!$B$2))))</f>
        <v>0</v>
      </c>
      <c r="H31" s="26">
        <f>IF($B31="","",ABS(
SUMIFS(BaseFinanceira[Valor Realizado],
IF('DRE Financeira'!$B$3=Configurações!$D$7,BaseFinanceira[Mês Caixa],BaseFinanceira[Mês Comp.]),H$6,
BaseFinanceira[Plano Contas],'DRE Financeira'!$C31,
BaseFinanceira[Centro Custo],IF($B$2=Configurações!$B$7,"&lt;&gt;""",'DRE Financeira'!$B$2))))</f>
        <v>0</v>
      </c>
      <c r="I31" s="24">
        <f>IF($B31="","",ABS(
SUMIFS(BaseFinanceira[Valor Previsto],
IF('DRE Financeira'!$B$3=Configurações!$D$7,BaseFinanceira[Mês Caixa],BaseFinanceira[Mês Comp.]),I$6,
BaseFinanceira[Plano Contas],'DRE Financeira'!$C31,
BaseFinanceira[Centro Custo],IF($B$2=Configurações!$B$7,"&lt;&gt;""",'DRE Financeira'!$B$2))))</f>
        <v>0</v>
      </c>
      <c r="J31" s="26">
        <f>IF($B31="","",ABS(
SUMIFS(BaseFinanceira[Valor Realizado],
IF('DRE Financeira'!$B$3=Configurações!$D$7,BaseFinanceira[Mês Caixa],BaseFinanceira[Mês Comp.]),J$6,
BaseFinanceira[Plano Contas],'DRE Financeira'!$C31,
BaseFinanceira[Centro Custo],IF($B$2=Configurações!$B$7,"&lt;&gt;""",'DRE Financeira'!$B$2))))</f>
        <v>0</v>
      </c>
      <c r="K31" s="24">
        <f>IF($B31="","",ABS(
SUMIFS(BaseFinanceira[Valor Previsto],
IF('DRE Financeira'!$B$3=Configurações!$D$7,BaseFinanceira[Mês Caixa],BaseFinanceira[Mês Comp.]),K$6,
BaseFinanceira[Plano Contas],'DRE Financeira'!$C31,
BaseFinanceira[Centro Custo],IF($B$2=Configurações!$B$7,"&lt;&gt;""",'DRE Financeira'!$B$2))))</f>
        <v>0</v>
      </c>
      <c r="L31" s="26">
        <f>IF($B31="","",ABS(
SUMIFS(BaseFinanceira[Valor Realizado],
IF('DRE Financeira'!$B$3=Configurações!$D$7,BaseFinanceira[Mês Caixa],BaseFinanceira[Mês Comp.]),L$6,
BaseFinanceira[Plano Contas],'DRE Financeira'!$C31,
BaseFinanceira[Centro Custo],IF($B$2=Configurações!$B$7,"&lt;&gt;""",'DRE Financeira'!$B$2))))</f>
        <v>0</v>
      </c>
      <c r="M31" s="24">
        <f>IF($B31="","",ABS(
SUMIFS(BaseFinanceira[Valor Previsto],
IF('DRE Financeira'!$B$3=Configurações!$D$7,BaseFinanceira[Mês Caixa],BaseFinanceira[Mês Comp.]),M$6,
BaseFinanceira[Plano Contas],'DRE Financeira'!$C31,
BaseFinanceira[Centro Custo],IF($B$2=Configurações!$B$7,"&lt;&gt;""",'DRE Financeira'!$B$2))))</f>
        <v>0</v>
      </c>
      <c r="N31" s="26">
        <f>IF($B31="","",ABS(
SUMIFS(BaseFinanceira[Valor Realizado],
IF('DRE Financeira'!$B$3=Configurações!$D$7,BaseFinanceira[Mês Caixa],BaseFinanceira[Mês Comp.]),N$6,
BaseFinanceira[Plano Contas],'DRE Financeira'!$C31,
BaseFinanceira[Centro Custo],IF($B$2=Configurações!$B$7,"&lt;&gt;""",'DRE Financeira'!$B$2))))</f>
        <v>0</v>
      </c>
      <c r="O31" s="24">
        <f>IF($B31="","",ABS(
SUMIFS(BaseFinanceira[Valor Previsto],
IF('DRE Financeira'!$B$3=Configurações!$D$7,BaseFinanceira[Mês Caixa],BaseFinanceira[Mês Comp.]),O$6,
BaseFinanceira[Plano Contas],'DRE Financeira'!$C31,
BaseFinanceira[Centro Custo],IF($B$2=Configurações!$B$7,"&lt;&gt;""",'DRE Financeira'!$B$2))))</f>
        <v>0</v>
      </c>
      <c r="P31" s="26">
        <f>IF($B31="","",ABS(
SUMIFS(BaseFinanceira[Valor Realizado],
IF('DRE Financeira'!$B$3=Configurações!$D$7,BaseFinanceira[Mês Caixa],BaseFinanceira[Mês Comp.]),P$6,
BaseFinanceira[Plano Contas],'DRE Financeira'!$C31,
BaseFinanceira[Centro Custo],IF($B$2=Configurações!$B$7,"&lt;&gt;""",'DRE Financeira'!$B$2))))</f>
        <v>0</v>
      </c>
      <c r="Q31" s="24">
        <f>IF($B31="","",ABS(
SUMIFS(BaseFinanceira[Valor Previsto],
IF('DRE Financeira'!$B$3=Configurações!$D$7,BaseFinanceira[Mês Caixa],BaseFinanceira[Mês Comp.]),Q$6,
BaseFinanceira[Plano Contas],'DRE Financeira'!$C31,
BaseFinanceira[Centro Custo],IF($B$2=Configurações!$B$7,"&lt;&gt;""",'DRE Financeira'!$B$2))))</f>
        <v>0</v>
      </c>
      <c r="R31" s="26">
        <f>IF($B31="","",ABS(
SUMIFS(BaseFinanceira[Valor Realizado],
IF('DRE Financeira'!$B$3=Configurações!$D$7,BaseFinanceira[Mês Caixa],BaseFinanceira[Mês Comp.]),R$6,
BaseFinanceira[Plano Contas],'DRE Financeira'!$C31,
BaseFinanceira[Centro Custo],IF($B$2=Configurações!$B$7,"&lt;&gt;""",'DRE Financeira'!$B$2))))</f>
        <v>0</v>
      </c>
      <c r="S31" s="24">
        <f>IF($B31="","",ABS(
SUMIFS(BaseFinanceira[Valor Previsto],
IF('DRE Financeira'!$B$3=Configurações!$D$7,BaseFinanceira[Mês Caixa],BaseFinanceira[Mês Comp.]),S$6,
BaseFinanceira[Plano Contas],'DRE Financeira'!$C31,
BaseFinanceira[Centro Custo],IF($B$2=Configurações!$B$7,"&lt;&gt;""",'DRE Financeira'!$B$2))))</f>
        <v>0</v>
      </c>
      <c r="T31" s="26">
        <f>IF($B31="","",ABS(
SUMIFS(BaseFinanceira[Valor Realizado],
IF('DRE Financeira'!$B$3=Configurações!$D$7,BaseFinanceira[Mês Caixa],BaseFinanceira[Mês Comp.]),T$6,
BaseFinanceira[Plano Contas],'DRE Financeira'!$C31,
BaseFinanceira[Centro Custo],IF($B$2=Configurações!$B$7,"&lt;&gt;""",'DRE Financeira'!$B$2))))</f>
        <v>0</v>
      </c>
      <c r="U31" s="24">
        <f>IF($B31="","",ABS(
SUMIFS(BaseFinanceira[Valor Previsto],
IF('DRE Financeira'!$B$3=Configurações!$D$7,BaseFinanceira[Mês Caixa],BaseFinanceira[Mês Comp.]),U$6,
BaseFinanceira[Plano Contas],'DRE Financeira'!$C31,
BaseFinanceira[Centro Custo],IF($B$2=Configurações!$B$7,"&lt;&gt;""",'DRE Financeira'!$B$2))))</f>
        <v>0</v>
      </c>
      <c r="V31" s="26">
        <f>IF($B31="","",ABS(
SUMIFS(BaseFinanceira[Valor Realizado],
IF('DRE Financeira'!$B$3=Configurações!$D$7,BaseFinanceira[Mês Caixa],BaseFinanceira[Mês Comp.]),V$6,
BaseFinanceira[Plano Contas],'DRE Financeira'!$C31,
BaseFinanceira[Centro Custo],IF($B$2=Configurações!$B$7,"&lt;&gt;""",'DRE Financeira'!$B$2))))</f>
        <v>0</v>
      </c>
      <c r="W31" s="24">
        <f>IF($B31="","",ABS(
SUMIFS(BaseFinanceira[Valor Previsto],
IF('DRE Financeira'!$B$3=Configurações!$D$7,BaseFinanceira[Mês Caixa],BaseFinanceira[Mês Comp.]),W$6,
BaseFinanceira[Plano Contas],'DRE Financeira'!$C31,
BaseFinanceira[Centro Custo],IF($B$2=Configurações!$B$7,"&lt;&gt;""",'DRE Financeira'!$B$2))))</f>
        <v>0</v>
      </c>
      <c r="X31" s="26">
        <f>IF($B31="","",ABS(
SUMIFS(BaseFinanceira[Valor Realizado],
IF('DRE Financeira'!$B$3=Configurações!$D$7,BaseFinanceira[Mês Caixa],BaseFinanceira[Mês Comp.]),X$6,
BaseFinanceira[Plano Contas],'DRE Financeira'!$C31,
BaseFinanceira[Centro Custo],IF($B$2=Configurações!$B$7,"&lt;&gt;""",'DRE Financeira'!$B$2))))</f>
        <v>0</v>
      </c>
      <c r="Y31" s="24">
        <f>IF($B31="","",ABS(
SUMIFS(BaseFinanceira[Valor Previsto],
IF('DRE Financeira'!$B$3=Configurações!$D$7,BaseFinanceira[Mês Caixa],BaseFinanceira[Mês Comp.]),Y$6,
BaseFinanceira[Plano Contas],'DRE Financeira'!$C31,
BaseFinanceira[Centro Custo],IF($B$2=Configurações!$B$7,"&lt;&gt;""",'DRE Financeira'!$B$2))))</f>
        <v>0</v>
      </c>
      <c r="Z31" s="26">
        <f>IF($B31="","",ABS(
SUMIFS(BaseFinanceira[Valor Realizado],
IF('DRE Financeira'!$B$3=Configurações!$D$7,BaseFinanceira[Mês Caixa],BaseFinanceira[Mês Comp.]),Z$6,
BaseFinanceira[Plano Contas],'DRE Financeira'!$C31,
BaseFinanceira[Centro Custo],IF($B$2=Configurações!$B$7,"&lt;&gt;""",'DRE Financeira'!$B$2))))</f>
        <v>0</v>
      </c>
      <c r="AA31" s="24">
        <f>IF($B31="","",ABS(
SUMIFS(BaseFinanceira[Valor Previsto],
IF('DRE Financeira'!$B$3=Configurações!$D$7,BaseFinanceira[Mês Caixa],BaseFinanceira[Mês Comp.]),AA$6,
BaseFinanceira[Plano Contas],'DRE Financeira'!$C31,
BaseFinanceira[Centro Custo],IF($B$2=Configurações!$B$7,"&lt;&gt;""",'DRE Financeira'!$B$2))))</f>
        <v>0</v>
      </c>
      <c r="AB31" s="26">
        <f>IF($B31="","",ABS(
SUMIFS(BaseFinanceira[Valor Realizado],
IF('DRE Financeira'!$B$3=Configurações!$D$7,BaseFinanceira[Mês Caixa],BaseFinanceira[Mês Comp.]),AB$6,
BaseFinanceira[Plano Contas],'DRE Financeira'!$C31,
BaseFinanceira[Centro Custo],IF($B$2=Configurações!$B$7,"&lt;&gt;""",'DRE Financeira'!$B$2))))</f>
        <v>0</v>
      </c>
      <c r="AD31" s="24">
        <f t="shared" si="37"/>
        <v>0</v>
      </c>
      <c r="AE31" s="26">
        <f t="shared" si="37"/>
        <v>0</v>
      </c>
      <c r="AF31" s="39">
        <f t="shared" si="36"/>
        <v>0</v>
      </c>
      <c r="AH31" s="24">
        <f t="shared" si="38"/>
        <v>0</v>
      </c>
      <c r="AI31" s="26">
        <f t="shared" si="38"/>
        <v>0</v>
      </c>
    </row>
    <row r="32" spans="2:35" s="2" customFormat="1" ht="20.100000000000001" customHeight="1" x14ac:dyDescent="0.25">
      <c r="B32" s="23" t="str">
        <f>IF('Plano Contas'!C11="","",'Plano Contas'!C11)</f>
        <v>Item Extra 3</v>
      </c>
      <c r="C32" s="46" t="str">
        <f>B7&amp;B29&amp;B32</f>
        <v>Receita Bruta OperacionalGrupo Extra 2Item Extra 3</v>
      </c>
      <c r="D32" s="20"/>
      <c r="E32" s="24">
        <f>IF($B32="","",ABS(
SUMIFS(BaseFinanceira[Valor Previsto],
IF('DRE Financeira'!$B$3=Configurações!$D$7,BaseFinanceira[Mês Caixa],BaseFinanceira[Mês Comp.]),E$6,
BaseFinanceira[Plano Contas],'DRE Financeira'!$C32,
BaseFinanceira[Centro Custo],IF($B$2=Configurações!$B$7,"&lt;&gt;""",'DRE Financeira'!$B$2))))</f>
        <v>0</v>
      </c>
      <c r="F32" s="26">
        <f>IF($B32="","",ABS(
SUMIFS(BaseFinanceira[Valor Realizado],
IF('DRE Financeira'!$B$3=Configurações!$D$7,BaseFinanceira[Mês Caixa],BaseFinanceira[Mês Comp.]),F$6,
BaseFinanceira[Plano Contas],'DRE Financeira'!$C32,
BaseFinanceira[Centro Custo],IF($B$2=Configurações!$B$7,"&lt;&gt;""",'DRE Financeira'!$B$2))))</f>
        <v>0</v>
      </c>
      <c r="G32" s="24">
        <f>IF($B32="","",ABS(
SUMIFS(BaseFinanceira[Valor Previsto],
IF('DRE Financeira'!$B$3=Configurações!$D$7,BaseFinanceira[Mês Caixa],BaseFinanceira[Mês Comp.]),G$6,
BaseFinanceira[Plano Contas],'DRE Financeira'!$C32,
BaseFinanceira[Centro Custo],IF($B$2=Configurações!$B$7,"&lt;&gt;""",'DRE Financeira'!$B$2))))</f>
        <v>0</v>
      </c>
      <c r="H32" s="26">
        <f>IF($B32="","",ABS(
SUMIFS(BaseFinanceira[Valor Realizado],
IF('DRE Financeira'!$B$3=Configurações!$D$7,BaseFinanceira[Mês Caixa],BaseFinanceira[Mês Comp.]),H$6,
BaseFinanceira[Plano Contas],'DRE Financeira'!$C32,
BaseFinanceira[Centro Custo],IF($B$2=Configurações!$B$7,"&lt;&gt;""",'DRE Financeira'!$B$2))))</f>
        <v>0</v>
      </c>
      <c r="I32" s="24">
        <f>IF($B32="","",ABS(
SUMIFS(BaseFinanceira[Valor Previsto],
IF('DRE Financeira'!$B$3=Configurações!$D$7,BaseFinanceira[Mês Caixa],BaseFinanceira[Mês Comp.]),I$6,
BaseFinanceira[Plano Contas],'DRE Financeira'!$C32,
BaseFinanceira[Centro Custo],IF($B$2=Configurações!$B$7,"&lt;&gt;""",'DRE Financeira'!$B$2))))</f>
        <v>0</v>
      </c>
      <c r="J32" s="26">
        <f>IF($B32="","",ABS(
SUMIFS(BaseFinanceira[Valor Realizado],
IF('DRE Financeira'!$B$3=Configurações!$D$7,BaseFinanceira[Mês Caixa],BaseFinanceira[Mês Comp.]),J$6,
BaseFinanceira[Plano Contas],'DRE Financeira'!$C32,
BaseFinanceira[Centro Custo],IF($B$2=Configurações!$B$7,"&lt;&gt;""",'DRE Financeira'!$B$2))))</f>
        <v>0</v>
      </c>
      <c r="K32" s="24">
        <f>IF($B32="","",ABS(
SUMIFS(BaseFinanceira[Valor Previsto],
IF('DRE Financeira'!$B$3=Configurações!$D$7,BaseFinanceira[Mês Caixa],BaseFinanceira[Mês Comp.]),K$6,
BaseFinanceira[Plano Contas],'DRE Financeira'!$C32,
BaseFinanceira[Centro Custo],IF($B$2=Configurações!$B$7,"&lt;&gt;""",'DRE Financeira'!$B$2))))</f>
        <v>0</v>
      </c>
      <c r="L32" s="26">
        <f>IF($B32="","",ABS(
SUMIFS(BaseFinanceira[Valor Realizado],
IF('DRE Financeira'!$B$3=Configurações!$D$7,BaseFinanceira[Mês Caixa],BaseFinanceira[Mês Comp.]),L$6,
BaseFinanceira[Plano Contas],'DRE Financeira'!$C32,
BaseFinanceira[Centro Custo],IF($B$2=Configurações!$B$7,"&lt;&gt;""",'DRE Financeira'!$B$2))))</f>
        <v>0</v>
      </c>
      <c r="M32" s="24">
        <f>IF($B32="","",ABS(
SUMIFS(BaseFinanceira[Valor Previsto],
IF('DRE Financeira'!$B$3=Configurações!$D$7,BaseFinanceira[Mês Caixa],BaseFinanceira[Mês Comp.]),M$6,
BaseFinanceira[Plano Contas],'DRE Financeira'!$C32,
BaseFinanceira[Centro Custo],IF($B$2=Configurações!$B$7,"&lt;&gt;""",'DRE Financeira'!$B$2))))</f>
        <v>0</v>
      </c>
      <c r="N32" s="26">
        <f>IF($B32="","",ABS(
SUMIFS(BaseFinanceira[Valor Realizado],
IF('DRE Financeira'!$B$3=Configurações!$D$7,BaseFinanceira[Mês Caixa],BaseFinanceira[Mês Comp.]),N$6,
BaseFinanceira[Plano Contas],'DRE Financeira'!$C32,
BaseFinanceira[Centro Custo],IF($B$2=Configurações!$B$7,"&lt;&gt;""",'DRE Financeira'!$B$2))))</f>
        <v>0</v>
      </c>
      <c r="O32" s="24">
        <f>IF($B32="","",ABS(
SUMIFS(BaseFinanceira[Valor Previsto],
IF('DRE Financeira'!$B$3=Configurações!$D$7,BaseFinanceira[Mês Caixa],BaseFinanceira[Mês Comp.]),O$6,
BaseFinanceira[Plano Contas],'DRE Financeira'!$C32,
BaseFinanceira[Centro Custo],IF($B$2=Configurações!$B$7,"&lt;&gt;""",'DRE Financeira'!$B$2))))</f>
        <v>0</v>
      </c>
      <c r="P32" s="26">
        <f>IF($B32="","",ABS(
SUMIFS(BaseFinanceira[Valor Realizado],
IF('DRE Financeira'!$B$3=Configurações!$D$7,BaseFinanceira[Mês Caixa],BaseFinanceira[Mês Comp.]),P$6,
BaseFinanceira[Plano Contas],'DRE Financeira'!$C32,
BaseFinanceira[Centro Custo],IF($B$2=Configurações!$B$7,"&lt;&gt;""",'DRE Financeira'!$B$2))))</f>
        <v>0</v>
      </c>
      <c r="Q32" s="24">
        <f>IF($B32="","",ABS(
SUMIFS(BaseFinanceira[Valor Previsto],
IF('DRE Financeira'!$B$3=Configurações!$D$7,BaseFinanceira[Mês Caixa],BaseFinanceira[Mês Comp.]),Q$6,
BaseFinanceira[Plano Contas],'DRE Financeira'!$C32,
BaseFinanceira[Centro Custo],IF($B$2=Configurações!$B$7,"&lt;&gt;""",'DRE Financeira'!$B$2))))</f>
        <v>0</v>
      </c>
      <c r="R32" s="26">
        <f>IF($B32="","",ABS(
SUMIFS(BaseFinanceira[Valor Realizado],
IF('DRE Financeira'!$B$3=Configurações!$D$7,BaseFinanceira[Mês Caixa],BaseFinanceira[Mês Comp.]),R$6,
BaseFinanceira[Plano Contas],'DRE Financeira'!$C32,
BaseFinanceira[Centro Custo],IF($B$2=Configurações!$B$7,"&lt;&gt;""",'DRE Financeira'!$B$2))))</f>
        <v>0</v>
      </c>
      <c r="S32" s="24">
        <f>IF($B32="","",ABS(
SUMIFS(BaseFinanceira[Valor Previsto],
IF('DRE Financeira'!$B$3=Configurações!$D$7,BaseFinanceira[Mês Caixa],BaseFinanceira[Mês Comp.]),S$6,
BaseFinanceira[Plano Contas],'DRE Financeira'!$C32,
BaseFinanceira[Centro Custo],IF($B$2=Configurações!$B$7,"&lt;&gt;""",'DRE Financeira'!$B$2))))</f>
        <v>0</v>
      </c>
      <c r="T32" s="26">
        <f>IF($B32="","",ABS(
SUMIFS(BaseFinanceira[Valor Realizado],
IF('DRE Financeira'!$B$3=Configurações!$D$7,BaseFinanceira[Mês Caixa],BaseFinanceira[Mês Comp.]),T$6,
BaseFinanceira[Plano Contas],'DRE Financeira'!$C32,
BaseFinanceira[Centro Custo],IF($B$2=Configurações!$B$7,"&lt;&gt;""",'DRE Financeira'!$B$2))))</f>
        <v>0</v>
      </c>
      <c r="U32" s="24">
        <f>IF($B32="","",ABS(
SUMIFS(BaseFinanceira[Valor Previsto],
IF('DRE Financeira'!$B$3=Configurações!$D$7,BaseFinanceira[Mês Caixa],BaseFinanceira[Mês Comp.]),U$6,
BaseFinanceira[Plano Contas],'DRE Financeira'!$C32,
BaseFinanceira[Centro Custo],IF($B$2=Configurações!$B$7,"&lt;&gt;""",'DRE Financeira'!$B$2))))</f>
        <v>0</v>
      </c>
      <c r="V32" s="26">
        <f>IF($B32="","",ABS(
SUMIFS(BaseFinanceira[Valor Realizado],
IF('DRE Financeira'!$B$3=Configurações!$D$7,BaseFinanceira[Mês Caixa],BaseFinanceira[Mês Comp.]),V$6,
BaseFinanceira[Plano Contas],'DRE Financeira'!$C32,
BaseFinanceira[Centro Custo],IF($B$2=Configurações!$B$7,"&lt;&gt;""",'DRE Financeira'!$B$2))))</f>
        <v>0</v>
      </c>
      <c r="W32" s="24">
        <f>IF($B32="","",ABS(
SUMIFS(BaseFinanceira[Valor Previsto],
IF('DRE Financeira'!$B$3=Configurações!$D$7,BaseFinanceira[Mês Caixa],BaseFinanceira[Mês Comp.]),W$6,
BaseFinanceira[Plano Contas],'DRE Financeira'!$C32,
BaseFinanceira[Centro Custo],IF($B$2=Configurações!$B$7,"&lt;&gt;""",'DRE Financeira'!$B$2))))</f>
        <v>0</v>
      </c>
      <c r="X32" s="26">
        <f>IF($B32="","",ABS(
SUMIFS(BaseFinanceira[Valor Realizado],
IF('DRE Financeira'!$B$3=Configurações!$D$7,BaseFinanceira[Mês Caixa],BaseFinanceira[Mês Comp.]),X$6,
BaseFinanceira[Plano Contas],'DRE Financeira'!$C32,
BaseFinanceira[Centro Custo],IF($B$2=Configurações!$B$7,"&lt;&gt;""",'DRE Financeira'!$B$2))))</f>
        <v>0</v>
      </c>
      <c r="Y32" s="24">
        <f>IF($B32="","",ABS(
SUMIFS(BaseFinanceira[Valor Previsto],
IF('DRE Financeira'!$B$3=Configurações!$D$7,BaseFinanceira[Mês Caixa],BaseFinanceira[Mês Comp.]),Y$6,
BaseFinanceira[Plano Contas],'DRE Financeira'!$C32,
BaseFinanceira[Centro Custo],IF($B$2=Configurações!$B$7,"&lt;&gt;""",'DRE Financeira'!$B$2))))</f>
        <v>0</v>
      </c>
      <c r="Z32" s="26">
        <f>IF($B32="","",ABS(
SUMIFS(BaseFinanceira[Valor Realizado],
IF('DRE Financeira'!$B$3=Configurações!$D$7,BaseFinanceira[Mês Caixa],BaseFinanceira[Mês Comp.]),Z$6,
BaseFinanceira[Plano Contas],'DRE Financeira'!$C32,
BaseFinanceira[Centro Custo],IF($B$2=Configurações!$B$7,"&lt;&gt;""",'DRE Financeira'!$B$2))))</f>
        <v>0</v>
      </c>
      <c r="AA32" s="24">
        <f>IF($B32="","",ABS(
SUMIFS(BaseFinanceira[Valor Previsto],
IF('DRE Financeira'!$B$3=Configurações!$D$7,BaseFinanceira[Mês Caixa],BaseFinanceira[Mês Comp.]),AA$6,
BaseFinanceira[Plano Contas],'DRE Financeira'!$C32,
BaseFinanceira[Centro Custo],IF($B$2=Configurações!$B$7,"&lt;&gt;""",'DRE Financeira'!$B$2))))</f>
        <v>0</v>
      </c>
      <c r="AB32" s="26">
        <f>IF($B32="","",ABS(
SUMIFS(BaseFinanceira[Valor Realizado],
IF('DRE Financeira'!$B$3=Configurações!$D$7,BaseFinanceira[Mês Caixa],BaseFinanceira[Mês Comp.]),AB$6,
BaseFinanceira[Plano Contas],'DRE Financeira'!$C32,
BaseFinanceira[Centro Custo],IF($B$2=Configurações!$B$7,"&lt;&gt;""",'DRE Financeira'!$B$2))))</f>
        <v>0</v>
      </c>
      <c r="AD32" s="24">
        <f t="shared" si="37"/>
        <v>0</v>
      </c>
      <c r="AE32" s="26">
        <f t="shared" si="37"/>
        <v>0</v>
      </c>
      <c r="AF32" s="39">
        <f t="shared" si="36"/>
        <v>0</v>
      </c>
      <c r="AH32" s="24">
        <f t="shared" si="38"/>
        <v>0</v>
      </c>
      <c r="AI32" s="26">
        <f t="shared" si="38"/>
        <v>0</v>
      </c>
    </row>
    <row r="33" spans="2:35" s="2" customFormat="1" ht="20.100000000000001" hidden="1" customHeight="1" x14ac:dyDescent="0.25">
      <c r="B33" s="23" t="str">
        <f>IF('Plano Contas'!C12="","",'Plano Contas'!C12)</f>
        <v/>
      </c>
      <c r="C33" s="46" t="str">
        <f>B7&amp;B29&amp;B33</f>
        <v>Receita Bruta OperacionalGrupo Extra 2</v>
      </c>
      <c r="D33" s="20"/>
      <c r="E33" s="24" t="str">
        <f>IF($B33="","",ABS(
SUMIFS(BaseFinanceira[Valor Previsto],
IF('DRE Financeira'!$B$3=Configurações!$D$7,BaseFinanceira[Mês Caixa],BaseFinanceira[Mês Comp.]),E$6,
BaseFinanceira[Plano Contas],'DRE Financeira'!$C33,
BaseFinanceira[Centro Custo],IF($B$2=Configurações!$B$7,"&lt;&gt;""",'DRE Financeira'!$B$2))))</f>
        <v/>
      </c>
      <c r="F33" s="26" t="str">
        <f>IF($B33="","",ABS(
SUMIFS(BaseFinanceira[Valor Realizado],
IF('DRE Financeira'!$B$3=Configurações!$D$7,BaseFinanceira[Mês Caixa],BaseFinanceira[Mês Comp.]),F$6,
BaseFinanceira[Plano Contas],'DRE Financeira'!$C33,
BaseFinanceira[Centro Custo],IF($B$2=Configurações!$B$7,"&lt;&gt;""",'DRE Financeira'!$B$2))))</f>
        <v/>
      </c>
      <c r="G33" s="24" t="str">
        <f>IF($B33="","",ABS(
SUMIFS(BaseFinanceira[Valor Previsto],
IF('DRE Financeira'!$B$3=Configurações!$D$7,BaseFinanceira[Mês Caixa],BaseFinanceira[Mês Comp.]),G$6,
BaseFinanceira[Plano Contas],'DRE Financeira'!$C33,
BaseFinanceira[Centro Custo],IF($B$2=Configurações!$B$7,"&lt;&gt;""",'DRE Financeira'!$B$2))))</f>
        <v/>
      </c>
      <c r="H33" s="26" t="str">
        <f>IF($B33="","",ABS(
SUMIFS(BaseFinanceira[Valor Realizado],
IF('DRE Financeira'!$B$3=Configurações!$D$7,BaseFinanceira[Mês Caixa],BaseFinanceira[Mês Comp.]),H$6,
BaseFinanceira[Plano Contas],'DRE Financeira'!$C33,
BaseFinanceira[Centro Custo],IF($B$2=Configurações!$B$7,"&lt;&gt;""",'DRE Financeira'!$B$2))))</f>
        <v/>
      </c>
      <c r="I33" s="24" t="str">
        <f>IF($B33="","",ABS(
SUMIFS(BaseFinanceira[Valor Previsto],
IF('DRE Financeira'!$B$3=Configurações!$D$7,BaseFinanceira[Mês Caixa],BaseFinanceira[Mês Comp.]),I$6,
BaseFinanceira[Plano Contas],'DRE Financeira'!$C33,
BaseFinanceira[Centro Custo],IF($B$2=Configurações!$B$7,"&lt;&gt;""",'DRE Financeira'!$B$2))))</f>
        <v/>
      </c>
      <c r="J33" s="26" t="str">
        <f>IF($B33="","",ABS(
SUMIFS(BaseFinanceira[Valor Realizado],
IF('DRE Financeira'!$B$3=Configurações!$D$7,BaseFinanceira[Mês Caixa],BaseFinanceira[Mês Comp.]),J$6,
BaseFinanceira[Plano Contas],'DRE Financeira'!$C33,
BaseFinanceira[Centro Custo],IF($B$2=Configurações!$B$7,"&lt;&gt;""",'DRE Financeira'!$B$2))))</f>
        <v/>
      </c>
      <c r="K33" s="24" t="str">
        <f>IF($B33="","",ABS(
SUMIFS(BaseFinanceira[Valor Previsto],
IF('DRE Financeira'!$B$3=Configurações!$D$7,BaseFinanceira[Mês Caixa],BaseFinanceira[Mês Comp.]),K$6,
BaseFinanceira[Plano Contas],'DRE Financeira'!$C33,
BaseFinanceira[Centro Custo],IF($B$2=Configurações!$B$7,"&lt;&gt;""",'DRE Financeira'!$B$2))))</f>
        <v/>
      </c>
      <c r="L33" s="26" t="str">
        <f>IF($B33="","",ABS(
SUMIFS(BaseFinanceira[Valor Realizado],
IF('DRE Financeira'!$B$3=Configurações!$D$7,BaseFinanceira[Mês Caixa],BaseFinanceira[Mês Comp.]),L$6,
BaseFinanceira[Plano Contas],'DRE Financeira'!$C33,
BaseFinanceira[Centro Custo],IF($B$2=Configurações!$B$7,"&lt;&gt;""",'DRE Financeira'!$B$2))))</f>
        <v/>
      </c>
      <c r="M33" s="24" t="str">
        <f>IF($B33="","",ABS(
SUMIFS(BaseFinanceira[Valor Previsto],
IF('DRE Financeira'!$B$3=Configurações!$D$7,BaseFinanceira[Mês Caixa],BaseFinanceira[Mês Comp.]),M$6,
BaseFinanceira[Plano Contas],'DRE Financeira'!$C33,
BaseFinanceira[Centro Custo],IF($B$2=Configurações!$B$7,"&lt;&gt;""",'DRE Financeira'!$B$2))))</f>
        <v/>
      </c>
      <c r="N33" s="26" t="str">
        <f>IF($B33="","",ABS(
SUMIFS(BaseFinanceira[Valor Realizado],
IF('DRE Financeira'!$B$3=Configurações!$D$7,BaseFinanceira[Mês Caixa],BaseFinanceira[Mês Comp.]),N$6,
BaseFinanceira[Plano Contas],'DRE Financeira'!$C33,
BaseFinanceira[Centro Custo],IF($B$2=Configurações!$B$7,"&lt;&gt;""",'DRE Financeira'!$B$2))))</f>
        <v/>
      </c>
      <c r="O33" s="24" t="str">
        <f>IF($B33="","",ABS(
SUMIFS(BaseFinanceira[Valor Previsto],
IF('DRE Financeira'!$B$3=Configurações!$D$7,BaseFinanceira[Mês Caixa],BaseFinanceira[Mês Comp.]),O$6,
BaseFinanceira[Plano Contas],'DRE Financeira'!$C33,
BaseFinanceira[Centro Custo],IF($B$2=Configurações!$B$7,"&lt;&gt;""",'DRE Financeira'!$B$2))))</f>
        <v/>
      </c>
      <c r="P33" s="26" t="str">
        <f>IF($B33="","",ABS(
SUMIFS(BaseFinanceira[Valor Realizado],
IF('DRE Financeira'!$B$3=Configurações!$D$7,BaseFinanceira[Mês Caixa],BaseFinanceira[Mês Comp.]),P$6,
BaseFinanceira[Plano Contas],'DRE Financeira'!$C33,
BaseFinanceira[Centro Custo],IF($B$2=Configurações!$B$7,"&lt;&gt;""",'DRE Financeira'!$B$2))))</f>
        <v/>
      </c>
      <c r="Q33" s="24" t="str">
        <f>IF($B33="","",ABS(
SUMIFS(BaseFinanceira[Valor Previsto],
IF('DRE Financeira'!$B$3=Configurações!$D$7,BaseFinanceira[Mês Caixa],BaseFinanceira[Mês Comp.]),Q$6,
BaseFinanceira[Plano Contas],'DRE Financeira'!$C33,
BaseFinanceira[Centro Custo],IF($B$2=Configurações!$B$7,"&lt;&gt;""",'DRE Financeira'!$B$2))))</f>
        <v/>
      </c>
      <c r="R33" s="26" t="str">
        <f>IF($B33="","",ABS(
SUMIFS(BaseFinanceira[Valor Realizado],
IF('DRE Financeira'!$B$3=Configurações!$D$7,BaseFinanceira[Mês Caixa],BaseFinanceira[Mês Comp.]),R$6,
BaseFinanceira[Plano Contas],'DRE Financeira'!$C33,
BaseFinanceira[Centro Custo],IF($B$2=Configurações!$B$7,"&lt;&gt;""",'DRE Financeira'!$B$2))))</f>
        <v/>
      </c>
      <c r="S33" s="24" t="str">
        <f>IF($B33="","",ABS(
SUMIFS(BaseFinanceira[Valor Previsto],
IF('DRE Financeira'!$B$3=Configurações!$D$7,BaseFinanceira[Mês Caixa],BaseFinanceira[Mês Comp.]),S$6,
BaseFinanceira[Plano Contas],'DRE Financeira'!$C33,
BaseFinanceira[Centro Custo],IF($B$2=Configurações!$B$7,"&lt;&gt;""",'DRE Financeira'!$B$2))))</f>
        <v/>
      </c>
      <c r="T33" s="26" t="str">
        <f>IF($B33="","",ABS(
SUMIFS(BaseFinanceira[Valor Realizado],
IF('DRE Financeira'!$B$3=Configurações!$D$7,BaseFinanceira[Mês Caixa],BaseFinanceira[Mês Comp.]),T$6,
BaseFinanceira[Plano Contas],'DRE Financeira'!$C33,
BaseFinanceira[Centro Custo],IF($B$2=Configurações!$B$7,"&lt;&gt;""",'DRE Financeira'!$B$2))))</f>
        <v/>
      </c>
      <c r="U33" s="24" t="str">
        <f>IF($B33="","",ABS(
SUMIFS(BaseFinanceira[Valor Previsto],
IF('DRE Financeira'!$B$3=Configurações!$D$7,BaseFinanceira[Mês Caixa],BaseFinanceira[Mês Comp.]),U$6,
BaseFinanceira[Plano Contas],'DRE Financeira'!$C33,
BaseFinanceira[Centro Custo],IF($B$2=Configurações!$B$7,"&lt;&gt;""",'DRE Financeira'!$B$2))))</f>
        <v/>
      </c>
      <c r="V33" s="26" t="str">
        <f>IF($B33="","",ABS(
SUMIFS(BaseFinanceira[Valor Realizado],
IF('DRE Financeira'!$B$3=Configurações!$D$7,BaseFinanceira[Mês Caixa],BaseFinanceira[Mês Comp.]),V$6,
BaseFinanceira[Plano Contas],'DRE Financeira'!$C33,
BaseFinanceira[Centro Custo],IF($B$2=Configurações!$B$7,"&lt;&gt;""",'DRE Financeira'!$B$2))))</f>
        <v/>
      </c>
      <c r="W33" s="24" t="str">
        <f>IF($B33="","",ABS(
SUMIFS(BaseFinanceira[Valor Previsto],
IF('DRE Financeira'!$B$3=Configurações!$D$7,BaseFinanceira[Mês Caixa],BaseFinanceira[Mês Comp.]),W$6,
BaseFinanceira[Plano Contas],'DRE Financeira'!$C33,
BaseFinanceira[Centro Custo],IF($B$2=Configurações!$B$7,"&lt;&gt;""",'DRE Financeira'!$B$2))))</f>
        <v/>
      </c>
      <c r="X33" s="26" t="str">
        <f>IF($B33="","",ABS(
SUMIFS(BaseFinanceira[Valor Realizado],
IF('DRE Financeira'!$B$3=Configurações!$D$7,BaseFinanceira[Mês Caixa],BaseFinanceira[Mês Comp.]),X$6,
BaseFinanceira[Plano Contas],'DRE Financeira'!$C33,
BaseFinanceira[Centro Custo],IF($B$2=Configurações!$B$7,"&lt;&gt;""",'DRE Financeira'!$B$2))))</f>
        <v/>
      </c>
      <c r="Y33" s="24" t="str">
        <f>IF($B33="","",ABS(
SUMIFS(BaseFinanceira[Valor Previsto],
IF('DRE Financeira'!$B$3=Configurações!$D$7,BaseFinanceira[Mês Caixa],BaseFinanceira[Mês Comp.]),Y$6,
BaseFinanceira[Plano Contas],'DRE Financeira'!$C33,
BaseFinanceira[Centro Custo],IF($B$2=Configurações!$B$7,"&lt;&gt;""",'DRE Financeira'!$B$2))))</f>
        <v/>
      </c>
      <c r="Z33" s="26" t="str">
        <f>IF($B33="","",ABS(
SUMIFS(BaseFinanceira[Valor Realizado],
IF('DRE Financeira'!$B$3=Configurações!$D$7,BaseFinanceira[Mês Caixa],BaseFinanceira[Mês Comp.]),Z$6,
BaseFinanceira[Plano Contas],'DRE Financeira'!$C33,
BaseFinanceira[Centro Custo],IF($B$2=Configurações!$B$7,"&lt;&gt;""",'DRE Financeira'!$B$2))))</f>
        <v/>
      </c>
      <c r="AA33" s="24" t="str">
        <f>IF($B33="","",ABS(
SUMIFS(BaseFinanceira[Valor Previsto],
IF('DRE Financeira'!$B$3=Configurações!$D$7,BaseFinanceira[Mês Caixa],BaseFinanceira[Mês Comp.]),AA$6,
BaseFinanceira[Plano Contas],'DRE Financeira'!$C33,
BaseFinanceira[Centro Custo],IF($B$2=Configurações!$B$7,"&lt;&gt;""",'DRE Financeira'!$B$2))))</f>
        <v/>
      </c>
      <c r="AB33" s="26" t="str">
        <f>IF($B33="","",ABS(
SUMIFS(BaseFinanceira[Valor Realizado],
IF('DRE Financeira'!$B$3=Configurações!$D$7,BaseFinanceira[Mês Caixa],BaseFinanceira[Mês Comp.]),AB$6,
BaseFinanceira[Plano Contas],'DRE Financeira'!$C33,
BaseFinanceira[Centro Custo],IF($B$2=Configurações!$B$7,"&lt;&gt;""",'DRE Financeira'!$B$2))))</f>
        <v/>
      </c>
      <c r="AD33" s="24">
        <f t="shared" si="37"/>
        <v>0</v>
      </c>
      <c r="AE33" s="26">
        <f t="shared" si="37"/>
        <v>0</v>
      </c>
      <c r="AF33" s="39">
        <f t="shared" si="36"/>
        <v>0</v>
      </c>
      <c r="AH33" s="24">
        <f t="shared" si="38"/>
        <v>0</v>
      </c>
      <c r="AI33" s="26">
        <f t="shared" si="38"/>
        <v>0</v>
      </c>
    </row>
    <row r="34" spans="2:35" s="2" customFormat="1" ht="20.100000000000001" hidden="1" customHeight="1" x14ac:dyDescent="0.25">
      <c r="B34" s="23" t="str">
        <f>IF('Plano Contas'!C13="","",'Plano Contas'!C13)</f>
        <v/>
      </c>
      <c r="C34" s="46" t="str">
        <f>B7&amp;B29&amp;B34</f>
        <v>Receita Bruta OperacionalGrupo Extra 2</v>
      </c>
      <c r="D34" s="20"/>
      <c r="E34" s="24" t="str">
        <f>IF($B34="","",ABS(
SUMIFS(BaseFinanceira[Valor Previsto],
IF('DRE Financeira'!$B$3=Configurações!$D$7,BaseFinanceira[Mês Caixa],BaseFinanceira[Mês Comp.]),E$6,
BaseFinanceira[Plano Contas],'DRE Financeira'!$C34,
BaseFinanceira[Centro Custo],IF($B$2=Configurações!$B$7,"&lt;&gt;""",'DRE Financeira'!$B$2))))</f>
        <v/>
      </c>
      <c r="F34" s="26" t="str">
        <f>IF($B34="","",ABS(
SUMIFS(BaseFinanceira[Valor Realizado],
IF('DRE Financeira'!$B$3=Configurações!$D$7,BaseFinanceira[Mês Caixa],BaseFinanceira[Mês Comp.]),F$6,
BaseFinanceira[Plano Contas],'DRE Financeira'!$C34,
BaseFinanceira[Centro Custo],IF($B$2=Configurações!$B$7,"&lt;&gt;""",'DRE Financeira'!$B$2))))</f>
        <v/>
      </c>
      <c r="G34" s="24" t="str">
        <f>IF($B34="","",ABS(
SUMIFS(BaseFinanceira[Valor Previsto],
IF('DRE Financeira'!$B$3=Configurações!$D$7,BaseFinanceira[Mês Caixa],BaseFinanceira[Mês Comp.]),G$6,
BaseFinanceira[Plano Contas],'DRE Financeira'!$C34,
BaseFinanceira[Centro Custo],IF($B$2=Configurações!$B$7,"&lt;&gt;""",'DRE Financeira'!$B$2))))</f>
        <v/>
      </c>
      <c r="H34" s="26" t="str">
        <f>IF($B34="","",ABS(
SUMIFS(BaseFinanceira[Valor Realizado],
IF('DRE Financeira'!$B$3=Configurações!$D$7,BaseFinanceira[Mês Caixa],BaseFinanceira[Mês Comp.]),H$6,
BaseFinanceira[Plano Contas],'DRE Financeira'!$C34,
BaseFinanceira[Centro Custo],IF($B$2=Configurações!$B$7,"&lt;&gt;""",'DRE Financeira'!$B$2))))</f>
        <v/>
      </c>
      <c r="I34" s="24" t="str">
        <f>IF($B34="","",ABS(
SUMIFS(BaseFinanceira[Valor Previsto],
IF('DRE Financeira'!$B$3=Configurações!$D$7,BaseFinanceira[Mês Caixa],BaseFinanceira[Mês Comp.]),I$6,
BaseFinanceira[Plano Contas],'DRE Financeira'!$C34,
BaseFinanceira[Centro Custo],IF($B$2=Configurações!$B$7,"&lt;&gt;""",'DRE Financeira'!$B$2))))</f>
        <v/>
      </c>
      <c r="J34" s="26" t="str">
        <f>IF($B34="","",ABS(
SUMIFS(BaseFinanceira[Valor Realizado],
IF('DRE Financeira'!$B$3=Configurações!$D$7,BaseFinanceira[Mês Caixa],BaseFinanceira[Mês Comp.]),J$6,
BaseFinanceira[Plano Contas],'DRE Financeira'!$C34,
BaseFinanceira[Centro Custo],IF($B$2=Configurações!$B$7,"&lt;&gt;""",'DRE Financeira'!$B$2))))</f>
        <v/>
      </c>
      <c r="K34" s="24" t="str">
        <f>IF($B34="","",ABS(
SUMIFS(BaseFinanceira[Valor Previsto],
IF('DRE Financeira'!$B$3=Configurações!$D$7,BaseFinanceira[Mês Caixa],BaseFinanceira[Mês Comp.]),K$6,
BaseFinanceira[Plano Contas],'DRE Financeira'!$C34,
BaseFinanceira[Centro Custo],IF($B$2=Configurações!$B$7,"&lt;&gt;""",'DRE Financeira'!$B$2))))</f>
        <v/>
      </c>
      <c r="L34" s="26" t="str">
        <f>IF($B34="","",ABS(
SUMIFS(BaseFinanceira[Valor Realizado],
IF('DRE Financeira'!$B$3=Configurações!$D$7,BaseFinanceira[Mês Caixa],BaseFinanceira[Mês Comp.]),L$6,
BaseFinanceira[Plano Contas],'DRE Financeira'!$C34,
BaseFinanceira[Centro Custo],IF($B$2=Configurações!$B$7,"&lt;&gt;""",'DRE Financeira'!$B$2))))</f>
        <v/>
      </c>
      <c r="M34" s="24" t="str">
        <f>IF($B34="","",ABS(
SUMIFS(BaseFinanceira[Valor Previsto],
IF('DRE Financeira'!$B$3=Configurações!$D$7,BaseFinanceira[Mês Caixa],BaseFinanceira[Mês Comp.]),M$6,
BaseFinanceira[Plano Contas],'DRE Financeira'!$C34,
BaseFinanceira[Centro Custo],IF($B$2=Configurações!$B$7,"&lt;&gt;""",'DRE Financeira'!$B$2))))</f>
        <v/>
      </c>
      <c r="N34" s="26" t="str">
        <f>IF($B34="","",ABS(
SUMIFS(BaseFinanceira[Valor Realizado],
IF('DRE Financeira'!$B$3=Configurações!$D$7,BaseFinanceira[Mês Caixa],BaseFinanceira[Mês Comp.]),N$6,
BaseFinanceira[Plano Contas],'DRE Financeira'!$C34,
BaseFinanceira[Centro Custo],IF($B$2=Configurações!$B$7,"&lt;&gt;""",'DRE Financeira'!$B$2))))</f>
        <v/>
      </c>
      <c r="O34" s="24" t="str">
        <f>IF($B34="","",ABS(
SUMIFS(BaseFinanceira[Valor Previsto],
IF('DRE Financeira'!$B$3=Configurações!$D$7,BaseFinanceira[Mês Caixa],BaseFinanceira[Mês Comp.]),O$6,
BaseFinanceira[Plano Contas],'DRE Financeira'!$C34,
BaseFinanceira[Centro Custo],IF($B$2=Configurações!$B$7,"&lt;&gt;""",'DRE Financeira'!$B$2))))</f>
        <v/>
      </c>
      <c r="P34" s="26" t="str">
        <f>IF($B34="","",ABS(
SUMIFS(BaseFinanceira[Valor Realizado],
IF('DRE Financeira'!$B$3=Configurações!$D$7,BaseFinanceira[Mês Caixa],BaseFinanceira[Mês Comp.]),P$6,
BaseFinanceira[Plano Contas],'DRE Financeira'!$C34,
BaseFinanceira[Centro Custo],IF($B$2=Configurações!$B$7,"&lt;&gt;""",'DRE Financeira'!$B$2))))</f>
        <v/>
      </c>
      <c r="Q34" s="24" t="str">
        <f>IF($B34="","",ABS(
SUMIFS(BaseFinanceira[Valor Previsto],
IF('DRE Financeira'!$B$3=Configurações!$D$7,BaseFinanceira[Mês Caixa],BaseFinanceira[Mês Comp.]),Q$6,
BaseFinanceira[Plano Contas],'DRE Financeira'!$C34,
BaseFinanceira[Centro Custo],IF($B$2=Configurações!$B$7,"&lt;&gt;""",'DRE Financeira'!$B$2))))</f>
        <v/>
      </c>
      <c r="R34" s="26" t="str">
        <f>IF($B34="","",ABS(
SUMIFS(BaseFinanceira[Valor Realizado],
IF('DRE Financeira'!$B$3=Configurações!$D$7,BaseFinanceira[Mês Caixa],BaseFinanceira[Mês Comp.]),R$6,
BaseFinanceira[Plano Contas],'DRE Financeira'!$C34,
BaseFinanceira[Centro Custo],IF($B$2=Configurações!$B$7,"&lt;&gt;""",'DRE Financeira'!$B$2))))</f>
        <v/>
      </c>
      <c r="S34" s="24" t="str">
        <f>IF($B34="","",ABS(
SUMIFS(BaseFinanceira[Valor Previsto],
IF('DRE Financeira'!$B$3=Configurações!$D$7,BaseFinanceira[Mês Caixa],BaseFinanceira[Mês Comp.]),S$6,
BaseFinanceira[Plano Contas],'DRE Financeira'!$C34,
BaseFinanceira[Centro Custo],IF($B$2=Configurações!$B$7,"&lt;&gt;""",'DRE Financeira'!$B$2))))</f>
        <v/>
      </c>
      <c r="T34" s="26" t="str">
        <f>IF($B34="","",ABS(
SUMIFS(BaseFinanceira[Valor Realizado],
IF('DRE Financeira'!$B$3=Configurações!$D$7,BaseFinanceira[Mês Caixa],BaseFinanceira[Mês Comp.]),T$6,
BaseFinanceira[Plano Contas],'DRE Financeira'!$C34,
BaseFinanceira[Centro Custo],IF($B$2=Configurações!$B$7,"&lt;&gt;""",'DRE Financeira'!$B$2))))</f>
        <v/>
      </c>
      <c r="U34" s="24" t="str">
        <f>IF($B34="","",ABS(
SUMIFS(BaseFinanceira[Valor Previsto],
IF('DRE Financeira'!$B$3=Configurações!$D$7,BaseFinanceira[Mês Caixa],BaseFinanceira[Mês Comp.]),U$6,
BaseFinanceira[Plano Contas],'DRE Financeira'!$C34,
BaseFinanceira[Centro Custo],IF($B$2=Configurações!$B$7,"&lt;&gt;""",'DRE Financeira'!$B$2))))</f>
        <v/>
      </c>
      <c r="V34" s="26" t="str">
        <f>IF($B34="","",ABS(
SUMIFS(BaseFinanceira[Valor Realizado],
IF('DRE Financeira'!$B$3=Configurações!$D$7,BaseFinanceira[Mês Caixa],BaseFinanceira[Mês Comp.]),V$6,
BaseFinanceira[Plano Contas],'DRE Financeira'!$C34,
BaseFinanceira[Centro Custo],IF($B$2=Configurações!$B$7,"&lt;&gt;""",'DRE Financeira'!$B$2))))</f>
        <v/>
      </c>
      <c r="W34" s="24" t="str">
        <f>IF($B34="","",ABS(
SUMIFS(BaseFinanceira[Valor Previsto],
IF('DRE Financeira'!$B$3=Configurações!$D$7,BaseFinanceira[Mês Caixa],BaseFinanceira[Mês Comp.]),W$6,
BaseFinanceira[Plano Contas],'DRE Financeira'!$C34,
BaseFinanceira[Centro Custo],IF($B$2=Configurações!$B$7,"&lt;&gt;""",'DRE Financeira'!$B$2))))</f>
        <v/>
      </c>
      <c r="X34" s="26" t="str">
        <f>IF($B34="","",ABS(
SUMIFS(BaseFinanceira[Valor Realizado],
IF('DRE Financeira'!$B$3=Configurações!$D$7,BaseFinanceira[Mês Caixa],BaseFinanceira[Mês Comp.]),X$6,
BaseFinanceira[Plano Contas],'DRE Financeira'!$C34,
BaseFinanceira[Centro Custo],IF($B$2=Configurações!$B$7,"&lt;&gt;""",'DRE Financeira'!$B$2))))</f>
        <v/>
      </c>
      <c r="Y34" s="24" t="str">
        <f>IF($B34="","",ABS(
SUMIFS(BaseFinanceira[Valor Previsto],
IF('DRE Financeira'!$B$3=Configurações!$D$7,BaseFinanceira[Mês Caixa],BaseFinanceira[Mês Comp.]),Y$6,
BaseFinanceira[Plano Contas],'DRE Financeira'!$C34,
BaseFinanceira[Centro Custo],IF($B$2=Configurações!$B$7,"&lt;&gt;""",'DRE Financeira'!$B$2))))</f>
        <v/>
      </c>
      <c r="Z34" s="26" t="str">
        <f>IF($B34="","",ABS(
SUMIFS(BaseFinanceira[Valor Realizado],
IF('DRE Financeira'!$B$3=Configurações!$D$7,BaseFinanceira[Mês Caixa],BaseFinanceira[Mês Comp.]),Z$6,
BaseFinanceira[Plano Contas],'DRE Financeira'!$C34,
BaseFinanceira[Centro Custo],IF($B$2=Configurações!$B$7,"&lt;&gt;""",'DRE Financeira'!$B$2))))</f>
        <v/>
      </c>
      <c r="AA34" s="24" t="str">
        <f>IF($B34="","",ABS(
SUMIFS(BaseFinanceira[Valor Previsto],
IF('DRE Financeira'!$B$3=Configurações!$D$7,BaseFinanceira[Mês Caixa],BaseFinanceira[Mês Comp.]),AA$6,
BaseFinanceira[Plano Contas],'DRE Financeira'!$C34,
BaseFinanceira[Centro Custo],IF($B$2=Configurações!$B$7,"&lt;&gt;""",'DRE Financeira'!$B$2))))</f>
        <v/>
      </c>
      <c r="AB34" s="26" t="str">
        <f>IF($B34="","",ABS(
SUMIFS(BaseFinanceira[Valor Realizado],
IF('DRE Financeira'!$B$3=Configurações!$D$7,BaseFinanceira[Mês Caixa],BaseFinanceira[Mês Comp.]),AB$6,
BaseFinanceira[Plano Contas],'DRE Financeira'!$C34,
BaseFinanceira[Centro Custo],IF($B$2=Configurações!$B$7,"&lt;&gt;""",'DRE Financeira'!$B$2))))</f>
        <v/>
      </c>
      <c r="AD34" s="24">
        <f t="shared" si="37"/>
        <v>0</v>
      </c>
      <c r="AE34" s="26">
        <f t="shared" si="37"/>
        <v>0</v>
      </c>
      <c r="AF34" s="39">
        <f t="shared" si="36"/>
        <v>0</v>
      </c>
      <c r="AH34" s="24">
        <f t="shared" si="38"/>
        <v>0</v>
      </c>
      <c r="AI34" s="26">
        <f t="shared" si="38"/>
        <v>0</v>
      </c>
    </row>
    <row r="35" spans="2:35" s="2" customFormat="1" ht="20.100000000000001" hidden="1" customHeight="1" x14ac:dyDescent="0.25">
      <c r="B35" s="23" t="str">
        <f>IF('Plano Contas'!C14="","",'Plano Contas'!C14)</f>
        <v/>
      </c>
      <c r="C35" s="46" t="str">
        <f>B7&amp;B29&amp;B35</f>
        <v>Receita Bruta OperacionalGrupo Extra 2</v>
      </c>
      <c r="D35" s="20"/>
      <c r="E35" s="24" t="str">
        <f>IF($B35="","",ABS(
SUMIFS(BaseFinanceira[Valor Previsto],
IF('DRE Financeira'!$B$3=Configurações!$D$7,BaseFinanceira[Mês Caixa],BaseFinanceira[Mês Comp.]),E$6,
BaseFinanceira[Plano Contas],'DRE Financeira'!$C35,
BaseFinanceira[Centro Custo],IF($B$2=Configurações!$B$7,"&lt;&gt;""",'DRE Financeira'!$B$2))))</f>
        <v/>
      </c>
      <c r="F35" s="26" t="str">
        <f>IF($B35="","",ABS(
SUMIFS(BaseFinanceira[Valor Realizado],
IF('DRE Financeira'!$B$3=Configurações!$D$7,BaseFinanceira[Mês Caixa],BaseFinanceira[Mês Comp.]),F$6,
BaseFinanceira[Plano Contas],'DRE Financeira'!$C35,
BaseFinanceira[Centro Custo],IF($B$2=Configurações!$B$7,"&lt;&gt;""",'DRE Financeira'!$B$2))))</f>
        <v/>
      </c>
      <c r="G35" s="24" t="str">
        <f>IF($B35="","",ABS(
SUMIFS(BaseFinanceira[Valor Previsto],
IF('DRE Financeira'!$B$3=Configurações!$D$7,BaseFinanceira[Mês Caixa],BaseFinanceira[Mês Comp.]),G$6,
BaseFinanceira[Plano Contas],'DRE Financeira'!$C35,
BaseFinanceira[Centro Custo],IF($B$2=Configurações!$B$7,"&lt;&gt;""",'DRE Financeira'!$B$2))))</f>
        <v/>
      </c>
      <c r="H35" s="26" t="str">
        <f>IF($B35="","",ABS(
SUMIFS(BaseFinanceira[Valor Realizado],
IF('DRE Financeira'!$B$3=Configurações!$D$7,BaseFinanceira[Mês Caixa],BaseFinanceira[Mês Comp.]),H$6,
BaseFinanceira[Plano Contas],'DRE Financeira'!$C35,
BaseFinanceira[Centro Custo],IF($B$2=Configurações!$B$7,"&lt;&gt;""",'DRE Financeira'!$B$2))))</f>
        <v/>
      </c>
      <c r="I35" s="24" t="str">
        <f>IF($B35="","",ABS(
SUMIFS(BaseFinanceira[Valor Previsto],
IF('DRE Financeira'!$B$3=Configurações!$D$7,BaseFinanceira[Mês Caixa],BaseFinanceira[Mês Comp.]),I$6,
BaseFinanceira[Plano Contas],'DRE Financeira'!$C35,
BaseFinanceira[Centro Custo],IF($B$2=Configurações!$B$7,"&lt;&gt;""",'DRE Financeira'!$B$2))))</f>
        <v/>
      </c>
      <c r="J35" s="26" t="str">
        <f>IF($B35="","",ABS(
SUMIFS(BaseFinanceira[Valor Realizado],
IF('DRE Financeira'!$B$3=Configurações!$D$7,BaseFinanceira[Mês Caixa],BaseFinanceira[Mês Comp.]),J$6,
BaseFinanceira[Plano Contas],'DRE Financeira'!$C35,
BaseFinanceira[Centro Custo],IF($B$2=Configurações!$B$7,"&lt;&gt;""",'DRE Financeira'!$B$2))))</f>
        <v/>
      </c>
      <c r="K35" s="24" t="str">
        <f>IF($B35="","",ABS(
SUMIFS(BaseFinanceira[Valor Previsto],
IF('DRE Financeira'!$B$3=Configurações!$D$7,BaseFinanceira[Mês Caixa],BaseFinanceira[Mês Comp.]),K$6,
BaseFinanceira[Plano Contas],'DRE Financeira'!$C35,
BaseFinanceira[Centro Custo],IF($B$2=Configurações!$B$7,"&lt;&gt;""",'DRE Financeira'!$B$2))))</f>
        <v/>
      </c>
      <c r="L35" s="26" t="str">
        <f>IF($B35="","",ABS(
SUMIFS(BaseFinanceira[Valor Realizado],
IF('DRE Financeira'!$B$3=Configurações!$D$7,BaseFinanceira[Mês Caixa],BaseFinanceira[Mês Comp.]),L$6,
BaseFinanceira[Plano Contas],'DRE Financeira'!$C35,
BaseFinanceira[Centro Custo],IF($B$2=Configurações!$B$7,"&lt;&gt;""",'DRE Financeira'!$B$2))))</f>
        <v/>
      </c>
      <c r="M35" s="24" t="str">
        <f>IF($B35="","",ABS(
SUMIFS(BaseFinanceira[Valor Previsto],
IF('DRE Financeira'!$B$3=Configurações!$D$7,BaseFinanceira[Mês Caixa],BaseFinanceira[Mês Comp.]),M$6,
BaseFinanceira[Plano Contas],'DRE Financeira'!$C35,
BaseFinanceira[Centro Custo],IF($B$2=Configurações!$B$7,"&lt;&gt;""",'DRE Financeira'!$B$2))))</f>
        <v/>
      </c>
      <c r="N35" s="26" t="str">
        <f>IF($B35="","",ABS(
SUMIFS(BaseFinanceira[Valor Realizado],
IF('DRE Financeira'!$B$3=Configurações!$D$7,BaseFinanceira[Mês Caixa],BaseFinanceira[Mês Comp.]),N$6,
BaseFinanceira[Plano Contas],'DRE Financeira'!$C35,
BaseFinanceira[Centro Custo],IF($B$2=Configurações!$B$7,"&lt;&gt;""",'DRE Financeira'!$B$2))))</f>
        <v/>
      </c>
      <c r="O35" s="24" t="str">
        <f>IF($B35="","",ABS(
SUMIFS(BaseFinanceira[Valor Previsto],
IF('DRE Financeira'!$B$3=Configurações!$D$7,BaseFinanceira[Mês Caixa],BaseFinanceira[Mês Comp.]),O$6,
BaseFinanceira[Plano Contas],'DRE Financeira'!$C35,
BaseFinanceira[Centro Custo],IF($B$2=Configurações!$B$7,"&lt;&gt;""",'DRE Financeira'!$B$2))))</f>
        <v/>
      </c>
      <c r="P35" s="26" t="str">
        <f>IF($B35="","",ABS(
SUMIFS(BaseFinanceira[Valor Realizado],
IF('DRE Financeira'!$B$3=Configurações!$D$7,BaseFinanceira[Mês Caixa],BaseFinanceira[Mês Comp.]),P$6,
BaseFinanceira[Plano Contas],'DRE Financeira'!$C35,
BaseFinanceira[Centro Custo],IF($B$2=Configurações!$B$7,"&lt;&gt;""",'DRE Financeira'!$B$2))))</f>
        <v/>
      </c>
      <c r="Q35" s="24" t="str">
        <f>IF($B35="","",ABS(
SUMIFS(BaseFinanceira[Valor Previsto],
IF('DRE Financeira'!$B$3=Configurações!$D$7,BaseFinanceira[Mês Caixa],BaseFinanceira[Mês Comp.]),Q$6,
BaseFinanceira[Plano Contas],'DRE Financeira'!$C35,
BaseFinanceira[Centro Custo],IF($B$2=Configurações!$B$7,"&lt;&gt;""",'DRE Financeira'!$B$2))))</f>
        <v/>
      </c>
      <c r="R35" s="26" t="str">
        <f>IF($B35="","",ABS(
SUMIFS(BaseFinanceira[Valor Realizado],
IF('DRE Financeira'!$B$3=Configurações!$D$7,BaseFinanceira[Mês Caixa],BaseFinanceira[Mês Comp.]),R$6,
BaseFinanceira[Plano Contas],'DRE Financeira'!$C35,
BaseFinanceira[Centro Custo],IF($B$2=Configurações!$B$7,"&lt;&gt;""",'DRE Financeira'!$B$2))))</f>
        <v/>
      </c>
      <c r="S35" s="24" t="str">
        <f>IF($B35="","",ABS(
SUMIFS(BaseFinanceira[Valor Previsto],
IF('DRE Financeira'!$B$3=Configurações!$D$7,BaseFinanceira[Mês Caixa],BaseFinanceira[Mês Comp.]),S$6,
BaseFinanceira[Plano Contas],'DRE Financeira'!$C35,
BaseFinanceira[Centro Custo],IF($B$2=Configurações!$B$7,"&lt;&gt;""",'DRE Financeira'!$B$2))))</f>
        <v/>
      </c>
      <c r="T35" s="26" t="str">
        <f>IF($B35="","",ABS(
SUMIFS(BaseFinanceira[Valor Realizado],
IF('DRE Financeira'!$B$3=Configurações!$D$7,BaseFinanceira[Mês Caixa],BaseFinanceira[Mês Comp.]),T$6,
BaseFinanceira[Plano Contas],'DRE Financeira'!$C35,
BaseFinanceira[Centro Custo],IF($B$2=Configurações!$B$7,"&lt;&gt;""",'DRE Financeira'!$B$2))))</f>
        <v/>
      </c>
      <c r="U35" s="24" t="str">
        <f>IF($B35="","",ABS(
SUMIFS(BaseFinanceira[Valor Previsto],
IF('DRE Financeira'!$B$3=Configurações!$D$7,BaseFinanceira[Mês Caixa],BaseFinanceira[Mês Comp.]),U$6,
BaseFinanceira[Plano Contas],'DRE Financeira'!$C35,
BaseFinanceira[Centro Custo],IF($B$2=Configurações!$B$7,"&lt;&gt;""",'DRE Financeira'!$B$2))))</f>
        <v/>
      </c>
      <c r="V35" s="26" t="str">
        <f>IF($B35="","",ABS(
SUMIFS(BaseFinanceira[Valor Realizado],
IF('DRE Financeira'!$B$3=Configurações!$D$7,BaseFinanceira[Mês Caixa],BaseFinanceira[Mês Comp.]),V$6,
BaseFinanceira[Plano Contas],'DRE Financeira'!$C35,
BaseFinanceira[Centro Custo],IF($B$2=Configurações!$B$7,"&lt;&gt;""",'DRE Financeira'!$B$2))))</f>
        <v/>
      </c>
      <c r="W35" s="24" t="str">
        <f>IF($B35="","",ABS(
SUMIFS(BaseFinanceira[Valor Previsto],
IF('DRE Financeira'!$B$3=Configurações!$D$7,BaseFinanceira[Mês Caixa],BaseFinanceira[Mês Comp.]),W$6,
BaseFinanceira[Plano Contas],'DRE Financeira'!$C35,
BaseFinanceira[Centro Custo],IF($B$2=Configurações!$B$7,"&lt;&gt;""",'DRE Financeira'!$B$2))))</f>
        <v/>
      </c>
      <c r="X35" s="26" t="str">
        <f>IF($B35="","",ABS(
SUMIFS(BaseFinanceira[Valor Realizado],
IF('DRE Financeira'!$B$3=Configurações!$D$7,BaseFinanceira[Mês Caixa],BaseFinanceira[Mês Comp.]),X$6,
BaseFinanceira[Plano Contas],'DRE Financeira'!$C35,
BaseFinanceira[Centro Custo],IF($B$2=Configurações!$B$7,"&lt;&gt;""",'DRE Financeira'!$B$2))))</f>
        <v/>
      </c>
      <c r="Y35" s="24" t="str">
        <f>IF($B35="","",ABS(
SUMIFS(BaseFinanceira[Valor Previsto],
IF('DRE Financeira'!$B$3=Configurações!$D$7,BaseFinanceira[Mês Caixa],BaseFinanceira[Mês Comp.]),Y$6,
BaseFinanceira[Plano Contas],'DRE Financeira'!$C35,
BaseFinanceira[Centro Custo],IF($B$2=Configurações!$B$7,"&lt;&gt;""",'DRE Financeira'!$B$2))))</f>
        <v/>
      </c>
      <c r="Z35" s="26" t="str">
        <f>IF($B35="","",ABS(
SUMIFS(BaseFinanceira[Valor Realizado],
IF('DRE Financeira'!$B$3=Configurações!$D$7,BaseFinanceira[Mês Caixa],BaseFinanceira[Mês Comp.]),Z$6,
BaseFinanceira[Plano Contas],'DRE Financeira'!$C35,
BaseFinanceira[Centro Custo],IF($B$2=Configurações!$B$7,"&lt;&gt;""",'DRE Financeira'!$B$2))))</f>
        <v/>
      </c>
      <c r="AA35" s="24" t="str">
        <f>IF($B35="","",ABS(
SUMIFS(BaseFinanceira[Valor Previsto],
IF('DRE Financeira'!$B$3=Configurações!$D$7,BaseFinanceira[Mês Caixa],BaseFinanceira[Mês Comp.]),AA$6,
BaseFinanceira[Plano Contas],'DRE Financeira'!$C35,
BaseFinanceira[Centro Custo],IF($B$2=Configurações!$B$7,"&lt;&gt;""",'DRE Financeira'!$B$2))))</f>
        <v/>
      </c>
      <c r="AB35" s="26" t="str">
        <f>IF($B35="","",ABS(
SUMIFS(BaseFinanceira[Valor Realizado],
IF('DRE Financeira'!$B$3=Configurações!$D$7,BaseFinanceira[Mês Caixa],BaseFinanceira[Mês Comp.]),AB$6,
BaseFinanceira[Plano Contas],'DRE Financeira'!$C35,
BaseFinanceira[Centro Custo],IF($B$2=Configurações!$B$7,"&lt;&gt;""",'DRE Financeira'!$B$2))))</f>
        <v/>
      </c>
      <c r="AD35" s="24">
        <f t="shared" si="37"/>
        <v>0</v>
      </c>
      <c r="AE35" s="26">
        <f t="shared" si="37"/>
        <v>0</v>
      </c>
      <c r="AF35" s="39">
        <f t="shared" si="36"/>
        <v>0</v>
      </c>
      <c r="AH35" s="24">
        <f t="shared" si="38"/>
        <v>0</v>
      </c>
      <c r="AI35" s="26">
        <f t="shared" si="38"/>
        <v>0</v>
      </c>
    </row>
    <row r="36" spans="2:35" s="2" customFormat="1" ht="19.5" hidden="1" customHeight="1" x14ac:dyDescent="0.25">
      <c r="B36" s="23" t="str">
        <f>IF('Plano Contas'!C15="","",'Plano Contas'!C15)</f>
        <v/>
      </c>
      <c r="C36" s="46" t="str">
        <f>B7&amp;B29&amp;B36</f>
        <v>Receita Bruta OperacionalGrupo Extra 2</v>
      </c>
      <c r="D36" s="20"/>
      <c r="E36" s="24" t="str">
        <f>IF($B36="","",ABS(
SUMIFS(BaseFinanceira[Valor Previsto],
IF('DRE Financeira'!$B$3=Configurações!$D$7,BaseFinanceira[Mês Caixa],BaseFinanceira[Mês Comp.]),E$6,
BaseFinanceira[Plano Contas],'DRE Financeira'!$C36,
BaseFinanceira[Centro Custo],IF($B$2=Configurações!$B$7,"&lt;&gt;""",'DRE Financeira'!$B$2))))</f>
        <v/>
      </c>
      <c r="F36" s="26" t="str">
        <f>IF($B36="","",ABS(
SUMIFS(BaseFinanceira[Valor Realizado],
IF('DRE Financeira'!$B$3=Configurações!$D$7,BaseFinanceira[Mês Caixa],BaseFinanceira[Mês Comp.]),F$6,
BaseFinanceira[Plano Contas],'DRE Financeira'!$C36,
BaseFinanceira[Centro Custo],IF($B$2=Configurações!$B$7,"&lt;&gt;""",'DRE Financeira'!$B$2))))</f>
        <v/>
      </c>
      <c r="G36" s="24" t="str">
        <f>IF($B36="","",ABS(
SUMIFS(BaseFinanceira[Valor Previsto],
IF('DRE Financeira'!$B$3=Configurações!$D$7,BaseFinanceira[Mês Caixa],BaseFinanceira[Mês Comp.]),G$6,
BaseFinanceira[Plano Contas],'DRE Financeira'!$C36,
BaseFinanceira[Centro Custo],IF($B$2=Configurações!$B$7,"&lt;&gt;""",'DRE Financeira'!$B$2))))</f>
        <v/>
      </c>
      <c r="H36" s="26" t="str">
        <f>IF($B36="","",ABS(
SUMIFS(BaseFinanceira[Valor Realizado],
IF('DRE Financeira'!$B$3=Configurações!$D$7,BaseFinanceira[Mês Caixa],BaseFinanceira[Mês Comp.]),H$6,
BaseFinanceira[Plano Contas],'DRE Financeira'!$C36,
BaseFinanceira[Centro Custo],IF($B$2=Configurações!$B$7,"&lt;&gt;""",'DRE Financeira'!$B$2))))</f>
        <v/>
      </c>
      <c r="I36" s="24" t="str">
        <f>IF($B36="","",ABS(
SUMIFS(BaseFinanceira[Valor Previsto],
IF('DRE Financeira'!$B$3=Configurações!$D$7,BaseFinanceira[Mês Caixa],BaseFinanceira[Mês Comp.]),I$6,
BaseFinanceira[Plano Contas],'DRE Financeira'!$C36,
BaseFinanceira[Centro Custo],IF($B$2=Configurações!$B$7,"&lt;&gt;""",'DRE Financeira'!$B$2))))</f>
        <v/>
      </c>
      <c r="J36" s="26" t="str">
        <f>IF($B36="","",ABS(
SUMIFS(BaseFinanceira[Valor Realizado],
IF('DRE Financeira'!$B$3=Configurações!$D$7,BaseFinanceira[Mês Caixa],BaseFinanceira[Mês Comp.]),J$6,
BaseFinanceira[Plano Contas],'DRE Financeira'!$C36,
BaseFinanceira[Centro Custo],IF($B$2=Configurações!$B$7,"&lt;&gt;""",'DRE Financeira'!$B$2))))</f>
        <v/>
      </c>
      <c r="K36" s="24" t="str">
        <f>IF($B36="","",ABS(
SUMIFS(BaseFinanceira[Valor Previsto],
IF('DRE Financeira'!$B$3=Configurações!$D$7,BaseFinanceira[Mês Caixa],BaseFinanceira[Mês Comp.]),K$6,
BaseFinanceira[Plano Contas],'DRE Financeira'!$C36,
BaseFinanceira[Centro Custo],IF($B$2=Configurações!$B$7,"&lt;&gt;""",'DRE Financeira'!$B$2))))</f>
        <v/>
      </c>
      <c r="L36" s="26" t="str">
        <f>IF($B36="","",ABS(
SUMIFS(BaseFinanceira[Valor Realizado],
IF('DRE Financeira'!$B$3=Configurações!$D$7,BaseFinanceira[Mês Caixa],BaseFinanceira[Mês Comp.]),L$6,
BaseFinanceira[Plano Contas],'DRE Financeira'!$C36,
BaseFinanceira[Centro Custo],IF($B$2=Configurações!$B$7,"&lt;&gt;""",'DRE Financeira'!$B$2))))</f>
        <v/>
      </c>
      <c r="M36" s="24" t="str">
        <f>IF($B36="","",ABS(
SUMIFS(BaseFinanceira[Valor Previsto],
IF('DRE Financeira'!$B$3=Configurações!$D$7,BaseFinanceira[Mês Caixa],BaseFinanceira[Mês Comp.]),M$6,
BaseFinanceira[Plano Contas],'DRE Financeira'!$C36,
BaseFinanceira[Centro Custo],IF($B$2=Configurações!$B$7,"&lt;&gt;""",'DRE Financeira'!$B$2))))</f>
        <v/>
      </c>
      <c r="N36" s="26" t="str">
        <f>IF($B36="","",ABS(
SUMIFS(BaseFinanceira[Valor Realizado],
IF('DRE Financeira'!$B$3=Configurações!$D$7,BaseFinanceira[Mês Caixa],BaseFinanceira[Mês Comp.]),N$6,
BaseFinanceira[Plano Contas],'DRE Financeira'!$C36,
BaseFinanceira[Centro Custo],IF($B$2=Configurações!$B$7,"&lt;&gt;""",'DRE Financeira'!$B$2))))</f>
        <v/>
      </c>
      <c r="O36" s="24" t="str">
        <f>IF($B36="","",ABS(
SUMIFS(BaseFinanceira[Valor Previsto],
IF('DRE Financeira'!$B$3=Configurações!$D$7,BaseFinanceira[Mês Caixa],BaseFinanceira[Mês Comp.]),O$6,
BaseFinanceira[Plano Contas],'DRE Financeira'!$C36,
BaseFinanceira[Centro Custo],IF($B$2=Configurações!$B$7,"&lt;&gt;""",'DRE Financeira'!$B$2))))</f>
        <v/>
      </c>
      <c r="P36" s="26" t="str">
        <f>IF($B36="","",ABS(
SUMIFS(BaseFinanceira[Valor Realizado],
IF('DRE Financeira'!$B$3=Configurações!$D$7,BaseFinanceira[Mês Caixa],BaseFinanceira[Mês Comp.]),P$6,
BaseFinanceira[Plano Contas],'DRE Financeira'!$C36,
BaseFinanceira[Centro Custo],IF($B$2=Configurações!$B$7,"&lt;&gt;""",'DRE Financeira'!$B$2))))</f>
        <v/>
      </c>
      <c r="Q36" s="24" t="str">
        <f>IF($B36="","",ABS(
SUMIFS(BaseFinanceira[Valor Previsto],
IF('DRE Financeira'!$B$3=Configurações!$D$7,BaseFinanceira[Mês Caixa],BaseFinanceira[Mês Comp.]),Q$6,
BaseFinanceira[Plano Contas],'DRE Financeira'!$C36,
BaseFinanceira[Centro Custo],IF($B$2=Configurações!$B$7,"&lt;&gt;""",'DRE Financeira'!$B$2))))</f>
        <v/>
      </c>
      <c r="R36" s="26" t="str">
        <f>IF($B36="","",ABS(
SUMIFS(BaseFinanceira[Valor Realizado],
IF('DRE Financeira'!$B$3=Configurações!$D$7,BaseFinanceira[Mês Caixa],BaseFinanceira[Mês Comp.]),R$6,
BaseFinanceira[Plano Contas],'DRE Financeira'!$C36,
BaseFinanceira[Centro Custo],IF($B$2=Configurações!$B$7,"&lt;&gt;""",'DRE Financeira'!$B$2))))</f>
        <v/>
      </c>
      <c r="S36" s="24" t="str">
        <f>IF($B36="","",ABS(
SUMIFS(BaseFinanceira[Valor Previsto],
IF('DRE Financeira'!$B$3=Configurações!$D$7,BaseFinanceira[Mês Caixa],BaseFinanceira[Mês Comp.]),S$6,
BaseFinanceira[Plano Contas],'DRE Financeira'!$C36,
BaseFinanceira[Centro Custo],IF($B$2=Configurações!$B$7,"&lt;&gt;""",'DRE Financeira'!$B$2))))</f>
        <v/>
      </c>
      <c r="T36" s="26" t="str">
        <f>IF($B36="","",ABS(
SUMIFS(BaseFinanceira[Valor Realizado],
IF('DRE Financeira'!$B$3=Configurações!$D$7,BaseFinanceira[Mês Caixa],BaseFinanceira[Mês Comp.]),T$6,
BaseFinanceira[Plano Contas],'DRE Financeira'!$C36,
BaseFinanceira[Centro Custo],IF($B$2=Configurações!$B$7,"&lt;&gt;""",'DRE Financeira'!$B$2))))</f>
        <v/>
      </c>
      <c r="U36" s="24" t="str">
        <f>IF($B36="","",ABS(
SUMIFS(BaseFinanceira[Valor Previsto],
IF('DRE Financeira'!$B$3=Configurações!$D$7,BaseFinanceira[Mês Caixa],BaseFinanceira[Mês Comp.]),U$6,
BaseFinanceira[Plano Contas],'DRE Financeira'!$C36,
BaseFinanceira[Centro Custo],IF($B$2=Configurações!$B$7,"&lt;&gt;""",'DRE Financeira'!$B$2))))</f>
        <v/>
      </c>
      <c r="V36" s="26" t="str">
        <f>IF($B36="","",ABS(
SUMIFS(BaseFinanceira[Valor Realizado],
IF('DRE Financeira'!$B$3=Configurações!$D$7,BaseFinanceira[Mês Caixa],BaseFinanceira[Mês Comp.]),V$6,
BaseFinanceira[Plano Contas],'DRE Financeira'!$C36,
BaseFinanceira[Centro Custo],IF($B$2=Configurações!$B$7,"&lt;&gt;""",'DRE Financeira'!$B$2))))</f>
        <v/>
      </c>
      <c r="W36" s="24" t="str">
        <f>IF($B36="","",ABS(
SUMIFS(BaseFinanceira[Valor Previsto],
IF('DRE Financeira'!$B$3=Configurações!$D$7,BaseFinanceira[Mês Caixa],BaseFinanceira[Mês Comp.]),W$6,
BaseFinanceira[Plano Contas],'DRE Financeira'!$C36,
BaseFinanceira[Centro Custo],IF($B$2=Configurações!$B$7,"&lt;&gt;""",'DRE Financeira'!$B$2))))</f>
        <v/>
      </c>
      <c r="X36" s="26" t="str">
        <f>IF($B36="","",ABS(
SUMIFS(BaseFinanceira[Valor Realizado],
IF('DRE Financeira'!$B$3=Configurações!$D$7,BaseFinanceira[Mês Caixa],BaseFinanceira[Mês Comp.]),X$6,
BaseFinanceira[Plano Contas],'DRE Financeira'!$C36,
BaseFinanceira[Centro Custo],IF($B$2=Configurações!$B$7,"&lt;&gt;""",'DRE Financeira'!$B$2))))</f>
        <v/>
      </c>
      <c r="Y36" s="24" t="str">
        <f>IF($B36="","",ABS(
SUMIFS(BaseFinanceira[Valor Previsto],
IF('DRE Financeira'!$B$3=Configurações!$D$7,BaseFinanceira[Mês Caixa],BaseFinanceira[Mês Comp.]),Y$6,
BaseFinanceira[Plano Contas],'DRE Financeira'!$C36,
BaseFinanceira[Centro Custo],IF($B$2=Configurações!$B$7,"&lt;&gt;""",'DRE Financeira'!$B$2))))</f>
        <v/>
      </c>
      <c r="Z36" s="26" t="str">
        <f>IF($B36="","",ABS(
SUMIFS(BaseFinanceira[Valor Realizado],
IF('DRE Financeira'!$B$3=Configurações!$D$7,BaseFinanceira[Mês Caixa],BaseFinanceira[Mês Comp.]),Z$6,
BaseFinanceira[Plano Contas],'DRE Financeira'!$C36,
BaseFinanceira[Centro Custo],IF($B$2=Configurações!$B$7,"&lt;&gt;""",'DRE Financeira'!$B$2))))</f>
        <v/>
      </c>
      <c r="AA36" s="24" t="str">
        <f>IF($B36="","",ABS(
SUMIFS(BaseFinanceira[Valor Previsto],
IF('DRE Financeira'!$B$3=Configurações!$D$7,BaseFinanceira[Mês Caixa],BaseFinanceira[Mês Comp.]),AA$6,
BaseFinanceira[Plano Contas],'DRE Financeira'!$C36,
BaseFinanceira[Centro Custo],IF($B$2=Configurações!$B$7,"&lt;&gt;""",'DRE Financeira'!$B$2))))</f>
        <v/>
      </c>
      <c r="AB36" s="26" t="str">
        <f>IF($B36="","",ABS(
SUMIFS(BaseFinanceira[Valor Realizado],
IF('DRE Financeira'!$B$3=Configurações!$D$7,BaseFinanceira[Mês Caixa],BaseFinanceira[Mês Comp.]),AB$6,
BaseFinanceira[Plano Contas],'DRE Financeira'!$C36,
BaseFinanceira[Centro Custo],IF($B$2=Configurações!$B$7,"&lt;&gt;""",'DRE Financeira'!$B$2))))</f>
        <v/>
      </c>
      <c r="AD36" s="24">
        <f t="shared" si="37"/>
        <v>0</v>
      </c>
      <c r="AE36" s="26">
        <f t="shared" si="37"/>
        <v>0</v>
      </c>
      <c r="AF36" s="39">
        <f t="shared" si="36"/>
        <v>0</v>
      </c>
      <c r="AH36" s="24">
        <f t="shared" si="38"/>
        <v>0</v>
      </c>
      <c r="AI36" s="26">
        <f t="shared" si="38"/>
        <v>0</v>
      </c>
    </row>
    <row r="37" spans="2:35" s="2" customFormat="1" ht="19.5" hidden="1" customHeight="1" x14ac:dyDescent="0.25">
      <c r="B37" s="23" t="str">
        <f>IF('Plano Contas'!C16="","",'Plano Contas'!C16)</f>
        <v/>
      </c>
      <c r="C37" s="46" t="str">
        <f>B7&amp;B29&amp;B37</f>
        <v>Receita Bruta OperacionalGrupo Extra 2</v>
      </c>
      <c r="D37" s="20"/>
      <c r="E37" s="24" t="str">
        <f>IF($B37="","",ABS(
SUMIFS(BaseFinanceira[Valor Previsto],
IF('DRE Financeira'!$B$3=Configurações!$D$7,BaseFinanceira[Mês Caixa],BaseFinanceira[Mês Comp.]),E$6,
BaseFinanceira[Plano Contas],'DRE Financeira'!$C37,
BaseFinanceira[Centro Custo],IF($B$2=Configurações!$B$7,"&lt;&gt;""",'DRE Financeira'!$B$2))))</f>
        <v/>
      </c>
      <c r="F37" s="26" t="str">
        <f>IF($B37="","",ABS(
SUMIFS(BaseFinanceira[Valor Realizado],
IF('DRE Financeira'!$B$3=Configurações!$D$7,BaseFinanceira[Mês Caixa],BaseFinanceira[Mês Comp.]),F$6,
BaseFinanceira[Plano Contas],'DRE Financeira'!$C37,
BaseFinanceira[Centro Custo],IF($B$2=Configurações!$B$7,"&lt;&gt;""",'DRE Financeira'!$B$2))))</f>
        <v/>
      </c>
      <c r="G37" s="24" t="str">
        <f>IF($B37="","",ABS(
SUMIFS(BaseFinanceira[Valor Previsto],
IF('DRE Financeira'!$B$3=Configurações!$D$7,BaseFinanceira[Mês Caixa],BaseFinanceira[Mês Comp.]),G$6,
BaseFinanceira[Plano Contas],'DRE Financeira'!$C37,
BaseFinanceira[Centro Custo],IF($B$2=Configurações!$B$7,"&lt;&gt;""",'DRE Financeira'!$B$2))))</f>
        <v/>
      </c>
      <c r="H37" s="26" t="str">
        <f>IF($B37="","",ABS(
SUMIFS(BaseFinanceira[Valor Realizado],
IF('DRE Financeira'!$B$3=Configurações!$D$7,BaseFinanceira[Mês Caixa],BaseFinanceira[Mês Comp.]),H$6,
BaseFinanceira[Plano Contas],'DRE Financeira'!$C37,
BaseFinanceira[Centro Custo],IF($B$2=Configurações!$B$7,"&lt;&gt;""",'DRE Financeira'!$B$2))))</f>
        <v/>
      </c>
      <c r="I37" s="24" t="str">
        <f>IF($B37="","",ABS(
SUMIFS(BaseFinanceira[Valor Previsto],
IF('DRE Financeira'!$B$3=Configurações!$D$7,BaseFinanceira[Mês Caixa],BaseFinanceira[Mês Comp.]),I$6,
BaseFinanceira[Plano Contas],'DRE Financeira'!$C37,
BaseFinanceira[Centro Custo],IF($B$2=Configurações!$B$7,"&lt;&gt;""",'DRE Financeira'!$B$2))))</f>
        <v/>
      </c>
      <c r="J37" s="26" t="str">
        <f>IF($B37="","",ABS(
SUMIFS(BaseFinanceira[Valor Realizado],
IF('DRE Financeira'!$B$3=Configurações!$D$7,BaseFinanceira[Mês Caixa],BaseFinanceira[Mês Comp.]),J$6,
BaseFinanceira[Plano Contas],'DRE Financeira'!$C37,
BaseFinanceira[Centro Custo],IF($B$2=Configurações!$B$7,"&lt;&gt;""",'DRE Financeira'!$B$2))))</f>
        <v/>
      </c>
      <c r="K37" s="24" t="str">
        <f>IF($B37="","",ABS(
SUMIFS(BaseFinanceira[Valor Previsto],
IF('DRE Financeira'!$B$3=Configurações!$D$7,BaseFinanceira[Mês Caixa],BaseFinanceira[Mês Comp.]),K$6,
BaseFinanceira[Plano Contas],'DRE Financeira'!$C37,
BaseFinanceira[Centro Custo],IF($B$2=Configurações!$B$7,"&lt;&gt;""",'DRE Financeira'!$B$2))))</f>
        <v/>
      </c>
      <c r="L37" s="26" t="str">
        <f>IF($B37="","",ABS(
SUMIFS(BaseFinanceira[Valor Realizado],
IF('DRE Financeira'!$B$3=Configurações!$D$7,BaseFinanceira[Mês Caixa],BaseFinanceira[Mês Comp.]),L$6,
BaseFinanceira[Plano Contas],'DRE Financeira'!$C37,
BaseFinanceira[Centro Custo],IF($B$2=Configurações!$B$7,"&lt;&gt;""",'DRE Financeira'!$B$2))))</f>
        <v/>
      </c>
      <c r="M37" s="24" t="str">
        <f>IF($B37="","",ABS(
SUMIFS(BaseFinanceira[Valor Previsto],
IF('DRE Financeira'!$B$3=Configurações!$D$7,BaseFinanceira[Mês Caixa],BaseFinanceira[Mês Comp.]),M$6,
BaseFinanceira[Plano Contas],'DRE Financeira'!$C37,
BaseFinanceira[Centro Custo],IF($B$2=Configurações!$B$7,"&lt;&gt;""",'DRE Financeira'!$B$2))))</f>
        <v/>
      </c>
      <c r="N37" s="26" t="str">
        <f>IF($B37="","",ABS(
SUMIFS(BaseFinanceira[Valor Realizado],
IF('DRE Financeira'!$B$3=Configurações!$D$7,BaseFinanceira[Mês Caixa],BaseFinanceira[Mês Comp.]),N$6,
BaseFinanceira[Plano Contas],'DRE Financeira'!$C37,
BaseFinanceira[Centro Custo],IF($B$2=Configurações!$B$7,"&lt;&gt;""",'DRE Financeira'!$B$2))))</f>
        <v/>
      </c>
      <c r="O37" s="24" t="str">
        <f>IF($B37="","",ABS(
SUMIFS(BaseFinanceira[Valor Previsto],
IF('DRE Financeira'!$B$3=Configurações!$D$7,BaseFinanceira[Mês Caixa],BaseFinanceira[Mês Comp.]),O$6,
BaseFinanceira[Plano Contas],'DRE Financeira'!$C37,
BaseFinanceira[Centro Custo],IF($B$2=Configurações!$B$7,"&lt;&gt;""",'DRE Financeira'!$B$2))))</f>
        <v/>
      </c>
      <c r="P37" s="26" t="str">
        <f>IF($B37="","",ABS(
SUMIFS(BaseFinanceira[Valor Realizado],
IF('DRE Financeira'!$B$3=Configurações!$D$7,BaseFinanceira[Mês Caixa],BaseFinanceira[Mês Comp.]),P$6,
BaseFinanceira[Plano Contas],'DRE Financeira'!$C37,
BaseFinanceira[Centro Custo],IF($B$2=Configurações!$B$7,"&lt;&gt;""",'DRE Financeira'!$B$2))))</f>
        <v/>
      </c>
      <c r="Q37" s="24" t="str">
        <f>IF($B37="","",ABS(
SUMIFS(BaseFinanceira[Valor Previsto],
IF('DRE Financeira'!$B$3=Configurações!$D$7,BaseFinanceira[Mês Caixa],BaseFinanceira[Mês Comp.]),Q$6,
BaseFinanceira[Plano Contas],'DRE Financeira'!$C37,
BaseFinanceira[Centro Custo],IF($B$2=Configurações!$B$7,"&lt;&gt;""",'DRE Financeira'!$B$2))))</f>
        <v/>
      </c>
      <c r="R37" s="26" t="str">
        <f>IF($B37="","",ABS(
SUMIFS(BaseFinanceira[Valor Realizado],
IF('DRE Financeira'!$B$3=Configurações!$D$7,BaseFinanceira[Mês Caixa],BaseFinanceira[Mês Comp.]),R$6,
BaseFinanceira[Plano Contas],'DRE Financeira'!$C37,
BaseFinanceira[Centro Custo],IF($B$2=Configurações!$B$7,"&lt;&gt;""",'DRE Financeira'!$B$2))))</f>
        <v/>
      </c>
      <c r="S37" s="24" t="str">
        <f>IF($B37="","",ABS(
SUMIFS(BaseFinanceira[Valor Previsto],
IF('DRE Financeira'!$B$3=Configurações!$D$7,BaseFinanceira[Mês Caixa],BaseFinanceira[Mês Comp.]),S$6,
BaseFinanceira[Plano Contas],'DRE Financeira'!$C37,
BaseFinanceira[Centro Custo],IF($B$2=Configurações!$B$7,"&lt;&gt;""",'DRE Financeira'!$B$2))))</f>
        <v/>
      </c>
      <c r="T37" s="26" t="str">
        <f>IF($B37="","",ABS(
SUMIFS(BaseFinanceira[Valor Realizado],
IF('DRE Financeira'!$B$3=Configurações!$D$7,BaseFinanceira[Mês Caixa],BaseFinanceira[Mês Comp.]),T$6,
BaseFinanceira[Plano Contas],'DRE Financeira'!$C37,
BaseFinanceira[Centro Custo],IF($B$2=Configurações!$B$7,"&lt;&gt;""",'DRE Financeira'!$B$2))))</f>
        <v/>
      </c>
      <c r="U37" s="24" t="str">
        <f>IF($B37="","",ABS(
SUMIFS(BaseFinanceira[Valor Previsto],
IF('DRE Financeira'!$B$3=Configurações!$D$7,BaseFinanceira[Mês Caixa],BaseFinanceira[Mês Comp.]),U$6,
BaseFinanceira[Plano Contas],'DRE Financeira'!$C37,
BaseFinanceira[Centro Custo],IF($B$2=Configurações!$B$7,"&lt;&gt;""",'DRE Financeira'!$B$2))))</f>
        <v/>
      </c>
      <c r="V37" s="26" t="str">
        <f>IF($B37="","",ABS(
SUMIFS(BaseFinanceira[Valor Realizado],
IF('DRE Financeira'!$B$3=Configurações!$D$7,BaseFinanceira[Mês Caixa],BaseFinanceira[Mês Comp.]),V$6,
BaseFinanceira[Plano Contas],'DRE Financeira'!$C37,
BaseFinanceira[Centro Custo],IF($B$2=Configurações!$B$7,"&lt;&gt;""",'DRE Financeira'!$B$2))))</f>
        <v/>
      </c>
      <c r="W37" s="24" t="str">
        <f>IF($B37="","",ABS(
SUMIFS(BaseFinanceira[Valor Previsto],
IF('DRE Financeira'!$B$3=Configurações!$D$7,BaseFinanceira[Mês Caixa],BaseFinanceira[Mês Comp.]),W$6,
BaseFinanceira[Plano Contas],'DRE Financeira'!$C37,
BaseFinanceira[Centro Custo],IF($B$2=Configurações!$B$7,"&lt;&gt;""",'DRE Financeira'!$B$2))))</f>
        <v/>
      </c>
      <c r="X37" s="26" t="str">
        <f>IF($B37="","",ABS(
SUMIFS(BaseFinanceira[Valor Realizado],
IF('DRE Financeira'!$B$3=Configurações!$D$7,BaseFinanceira[Mês Caixa],BaseFinanceira[Mês Comp.]),X$6,
BaseFinanceira[Plano Contas],'DRE Financeira'!$C37,
BaseFinanceira[Centro Custo],IF($B$2=Configurações!$B$7,"&lt;&gt;""",'DRE Financeira'!$B$2))))</f>
        <v/>
      </c>
      <c r="Y37" s="24" t="str">
        <f>IF($B37="","",ABS(
SUMIFS(BaseFinanceira[Valor Previsto],
IF('DRE Financeira'!$B$3=Configurações!$D$7,BaseFinanceira[Mês Caixa],BaseFinanceira[Mês Comp.]),Y$6,
BaseFinanceira[Plano Contas],'DRE Financeira'!$C37,
BaseFinanceira[Centro Custo],IF($B$2=Configurações!$B$7,"&lt;&gt;""",'DRE Financeira'!$B$2))))</f>
        <v/>
      </c>
      <c r="Z37" s="26" t="str">
        <f>IF($B37="","",ABS(
SUMIFS(BaseFinanceira[Valor Realizado],
IF('DRE Financeira'!$B$3=Configurações!$D$7,BaseFinanceira[Mês Caixa],BaseFinanceira[Mês Comp.]),Z$6,
BaseFinanceira[Plano Contas],'DRE Financeira'!$C37,
BaseFinanceira[Centro Custo],IF($B$2=Configurações!$B$7,"&lt;&gt;""",'DRE Financeira'!$B$2))))</f>
        <v/>
      </c>
      <c r="AA37" s="24" t="str">
        <f>IF($B37="","",ABS(
SUMIFS(BaseFinanceira[Valor Previsto],
IF('DRE Financeira'!$B$3=Configurações!$D$7,BaseFinanceira[Mês Caixa],BaseFinanceira[Mês Comp.]),AA$6,
BaseFinanceira[Plano Contas],'DRE Financeira'!$C37,
BaseFinanceira[Centro Custo],IF($B$2=Configurações!$B$7,"&lt;&gt;""",'DRE Financeira'!$B$2))))</f>
        <v/>
      </c>
      <c r="AB37" s="26" t="str">
        <f>IF($B37="","",ABS(
SUMIFS(BaseFinanceira[Valor Realizado],
IF('DRE Financeira'!$B$3=Configurações!$D$7,BaseFinanceira[Mês Caixa],BaseFinanceira[Mês Comp.]),AB$6,
BaseFinanceira[Plano Contas],'DRE Financeira'!$C37,
BaseFinanceira[Centro Custo],IF($B$2=Configurações!$B$7,"&lt;&gt;""",'DRE Financeira'!$B$2))))</f>
        <v/>
      </c>
      <c r="AD37" s="24">
        <f t="shared" si="37"/>
        <v>0</v>
      </c>
      <c r="AE37" s="26">
        <f t="shared" si="37"/>
        <v>0</v>
      </c>
      <c r="AF37" s="39">
        <f t="shared" si="36"/>
        <v>0</v>
      </c>
      <c r="AH37" s="24">
        <f t="shared" si="38"/>
        <v>0</v>
      </c>
      <c r="AI37" s="26">
        <f t="shared" si="38"/>
        <v>0</v>
      </c>
    </row>
    <row r="38" spans="2:35" s="2" customFormat="1" ht="20.100000000000001" hidden="1" customHeight="1" x14ac:dyDescent="0.25">
      <c r="B38" s="23" t="str">
        <f>IF('Plano Contas'!C17="","",'Plano Contas'!C17)</f>
        <v/>
      </c>
      <c r="C38" s="46" t="str">
        <f>B7&amp;B29&amp;B38</f>
        <v>Receita Bruta OperacionalGrupo Extra 2</v>
      </c>
      <c r="D38" s="20"/>
      <c r="E38" s="24" t="str">
        <f>IF($B38="","",ABS(
SUMIFS(BaseFinanceira[Valor Previsto],
IF('DRE Financeira'!$B$3=Configurações!$D$7,BaseFinanceira[Mês Caixa],BaseFinanceira[Mês Comp.]),E$6,
BaseFinanceira[Plano Contas],'DRE Financeira'!$C38,
BaseFinanceira[Centro Custo],IF($B$2=Configurações!$B$7,"&lt;&gt;""",'DRE Financeira'!$B$2))))</f>
        <v/>
      </c>
      <c r="F38" s="26" t="str">
        <f>IF($B38="","",ABS(
SUMIFS(BaseFinanceira[Valor Realizado],
IF('DRE Financeira'!$B$3=Configurações!$D$7,BaseFinanceira[Mês Caixa],BaseFinanceira[Mês Comp.]),F$6,
BaseFinanceira[Plano Contas],'DRE Financeira'!$C38,
BaseFinanceira[Centro Custo],IF($B$2=Configurações!$B$7,"&lt;&gt;""",'DRE Financeira'!$B$2))))</f>
        <v/>
      </c>
      <c r="G38" s="24" t="str">
        <f>IF($B38="","",ABS(
SUMIFS(BaseFinanceira[Valor Previsto],
IF('DRE Financeira'!$B$3=Configurações!$D$7,BaseFinanceira[Mês Caixa],BaseFinanceira[Mês Comp.]),G$6,
BaseFinanceira[Plano Contas],'DRE Financeira'!$C38,
BaseFinanceira[Centro Custo],IF($B$2=Configurações!$B$7,"&lt;&gt;""",'DRE Financeira'!$B$2))))</f>
        <v/>
      </c>
      <c r="H38" s="26" t="str">
        <f>IF($B38="","",ABS(
SUMIFS(BaseFinanceira[Valor Realizado],
IF('DRE Financeira'!$B$3=Configurações!$D$7,BaseFinanceira[Mês Caixa],BaseFinanceira[Mês Comp.]),H$6,
BaseFinanceira[Plano Contas],'DRE Financeira'!$C38,
BaseFinanceira[Centro Custo],IF($B$2=Configurações!$B$7,"&lt;&gt;""",'DRE Financeira'!$B$2))))</f>
        <v/>
      </c>
      <c r="I38" s="24" t="str">
        <f>IF($B38="","",ABS(
SUMIFS(BaseFinanceira[Valor Previsto],
IF('DRE Financeira'!$B$3=Configurações!$D$7,BaseFinanceira[Mês Caixa],BaseFinanceira[Mês Comp.]),I$6,
BaseFinanceira[Plano Contas],'DRE Financeira'!$C38,
BaseFinanceira[Centro Custo],IF($B$2=Configurações!$B$7,"&lt;&gt;""",'DRE Financeira'!$B$2))))</f>
        <v/>
      </c>
      <c r="J38" s="26" t="str">
        <f>IF($B38="","",ABS(
SUMIFS(BaseFinanceira[Valor Realizado],
IF('DRE Financeira'!$B$3=Configurações!$D$7,BaseFinanceira[Mês Caixa],BaseFinanceira[Mês Comp.]),J$6,
BaseFinanceira[Plano Contas],'DRE Financeira'!$C38,
BaseFinanceira[Centro Custo],IF($B$2=Configurações!$B$7,"&lt;&gt;""",'DRE Financeira'!$B$2))))</f>
        <v/>
      </c>
      <c r="K38" s="24" t="str">
        <f>IF($B38="","",ABS(
SUMIFS(BaseFinanceira[Valor Previsto],
IF('DRE Financeira'!$B$3=Configurações!$D$7,BaseFinanceira[Mês Caixa],BaseFinanceira[Mês Comp.]),K$6,
BaseFinanceira[Plano Contas],'DRE Financeira'!$C38,
BaseFinanceira[Centro Custo],IF($B$2=Configurações!$B$7,"&lt;&gt;""",'DRE Financeira'!$B$2))))</f>
        <v/>
      </c>
      <c r="L38" s="26" t="str">
        <f>IF($B38="","",ABS(
SUMIFS(BaseFinanceira[Valor Realizado],
IF('DRE Financeira'!$B$3=Configurações!$D$7,BaseFinanceira[Mês Caixa],BaseFinanceira[Mês Comp.]),L$6,
BaseFinanceira[Plano Contas],'DRE Financeira'!$C38,
BaseFinanceira[Centro Custo],IF($B$2=Configurações!$B$7,"&lt;&gt;""",'DRE Financeira'!$B$2))))</f>
        <v/>
      </c>
      <c r="M38" s="24" t="str">
        <f>IF($B38="","",ABS(
SUMIFS(BaseFinanceira[Valor Previsto],
IF('DRE Financeira'!$B$3=Configurações!$D$7,BaseFinanceira[Mês Caixa],BaseFinanceira[Mês Comp.]),M$6,
BaseFinanceira[Plano Contas],'DRE Financeira'!$C38,
BaseFinanceira[Centro Custo],IF($B$2=Configurações!$B$7,"&lt;&gt;""",'DRE Financeira'!$B$2))))</f>
        <v/>
      </c>
      <c r="N38" s="26" t="str">
        <f>IF($B38="","",ABS(
SUMIFS(BaseFinanceira[Valor Realizado],
IF('DRE Financeira'!$B$3=Configurações!$D$7,BaseFinanceira[Mês Caixa],BaseFinanceira[Mês Comp.]),N$6,
BaseFinanceira[Plano Contas],'DRE Financeira'!$C38,
BaseFinanceira[Centro Custo],IF($B$2=Configurações!$B$7,"&lt;&gt;""",'DRE Financeira'!$B$2))))</f>
        <v/>
      </c>
      <c r="O38" s="24" t="str">
        <f>IF($B38="","",ABS(
SUMIFS(BaseFinanceira[Valor Previsto],
IF('DRE Financeira'!$B$3=Configurações!$D$7,BaseFinanceira[Mês Caixa],BaseFinanceira[Mês Comp.]),O$6,
BaseFinanceira[Plano Contas],'DRE Financeira'!$C38,
BaseFinanceira[Centro Custo],IF($B$2=Configurações!$B$7,"&lt;&gt;""",'DRE Financeira'!$B$2))))</f>
        <v/>
      </c>
      <c r="P38" s="26" t="str">
        <f>IF($B38="","",ABS(
SUMIFS(BaseFinanceira[Valor Realizado],
IF('DRE Financeira'!$B$3=Configurações!$D$7,BaseFinanceira[Mês Caixa],BaseFinanceira[Mês Comp.]),P$6,
BaseFinanceira[Plano Contas],'DRE Financeira'!$C38,
BaseFinanceira[Centro Custo],IF($B$2=Configurações!$B$7,"&lt;&gt;""",'DRE Financeira'!$B$2))))</f>
        <v/>
      </c>
      <c r="Q38" s="24" t="str">
        <f>IF($B38="","",ABS(
SUMIFS(BaseFinanceira[Valor Previsto],
IF('DRE Financeira'!$B$3=Configurações!$D$7,BaseFinanceira[Mês Caixa],BaseFinanceira[Mês Comp.]),Q$6,
BaseFinanceira[Plano Contas],'DRE Financeira'!$C38,
BaseFinanceira[Centro Custo],IF($B$2=Configurações!$B$7,"&lt;&gt;""",'DRE Financeira'!$B$2))))</f>
        <v/>
      </c>
      <c r="R38" s="26" t="str">
        <f>IF($B38="","",ABS(
SUMIFS(BaseFinanceira[Valor Realizado],
IF('DRE Financeira'!$B$3=Configurações!$D$7,BaseFinanceira[Mês Caixa],BaseFinanceira[Mês Comp.]),R$6,
BaseFinanceira[Plano Contas],'DRE Financeira'!$C38,
BaseFinanceira[Centro Custo],IF($B$2=Configurações!$B$7,"&lt;&gt;""",'DRE Financeira'!$B$2))))</f>
        <v/>
      </c>
      <c r="S38" s="24" t="str">
        <f>IF($B38="","",ABS(
SUMIFS(BaseFinanceira[Valor Previsto],
IF('DRE Financeira'!$B$3=Configurações!$D$7,BaseFinanceira[Mês Caixa],BaseFinanceira[Mês Comp.]),S$6,
BaseFinanceira[Plano Contas],'DRE Financeira'!$C38,
BaseFinanceira[Centro Custo],IF($B$2=Configurações!$B$7,"&lt;&gt;""",'DRE Financeira'!$B$2))))</f>
        <v/>
      </c>
      <c r="T38" s="26" t="str">
        <f>IF($B38="","",ABS(
SUMIFS(BaseFinanceira[Valor Realizado],
IF('DRE Financeira'!$B$3=Configurações!$D$7,BaseFinanceira[Mês Caixa],BaseFinanceira[Mês Comp.]),T$6,
BaseFinanceira[Plano Contas],'DRE Financeira'!$C38,
BaseFinanceira[Centro Custo],IF($B$2=Configurações!$B$7,"&lt;&gt;""",'DRE Financeira'!$B$2))))</f>
        <v/>
      </c>
      <c r="U38" s="24" t="str">
        <f>IF($B38="","",ABS(
SUMIFS(BaseFinanceira[Valor Previsto],
IF('DRE Financeira'!$B$3=Configurações!$D$7,BaseFinanceira[Mês Caixa],BaseFinanceira[Mês Comp.]),U$6,
BaseFinanceira[Plano Contas],'DRE Financeira'!$C38,
BaseFinanceira[Centro Custo],IF($B$2=Configurações!$B$7,"&lt;&gt;""",'DRE Financeira'!$B$2))))</f>
        <v/>
      </c>
      <c r="V38" s="26" t="str">
        <f>IF($B38="","",ABS(
SUMIFS(BaseFinanceira[Valor Realizado],
IF('DRE Financeira'!$B$3=Configurações!$D$7,BaseFinanceira[Mês Caixa],BaseFinanceira[Mês Comp.]),V$6,
BaseFinanceira[Plano Contas],'DRE Financeira'!$C38,
BaseFinanceira[Centro Custo],IF($B$2=Configurações!$B$7,"&lt;&gt;""",'DRE Financeira'!$B$2))))</f>
        <v/>
      </c>
      <c r="W38" s="24" t="str">
        <f>IF($B38="","",ABS(
SUMIFS(BaseFinanceira[Valor Previsto],
IF('DRE Financeira'!$B$3=Configurações!$D$7,BaseFinanceira[Mês Caixa],BaseFinanceira[Mês Comp.]),W$6,
BaseFinanceira[Plano Contas],'DRE Financeira'!$C38,
BaseFinanceira[Centro Custo],IF($B$2=Configurações!$B$7,"&lt;&gt;""",'DRE Financeira'!$B$2))))</f>
        <v/>
      </c>
      <c r="X38" s="26" t="str">
        <f>IF($B38="","",ABS(
SUMIFS(BaseFinanceira[Valor Realizado],
IF('DRE Financeira'!$B$3=Configurações!$D$7,BaseFinanceira[Mês Caixa],BaseFinanceira[Mês Comp.]),X$6,
BaseFinanceira[Plano Contas],'DRE Financeira'!$C38,
BaseFinanceira[Centro Custo],IF($B$2=Configurações!$B$7,"&lt;&gt;""",'DRE Financeira'!$B$2))))</f>
        <v/>
      </c>
      <c r="Y38" s="24" t="str">
        <f>IF($B38="","",ABS(
SUMIFS(BaseFinanceira[Valor Previsto],
IF('DRE Financeira'!$B$3=Configurações!$D$7,BaseFinanceira[Mês Caixa],BaseFinanceira[Mês Comp.]),Y$6,
BaseFinanceira[Plano Contas],'DRE Financeira'!$C38,
BaseFinanceira[Centro Custo],IF($B$2=Configurações!$B$7,"&lt;&gt;""",'DRE Financeira'!$B$2))))</f>
        <v/>
      </c>
      <c r="Z38" s="26" t="str">
        <f>IF($B38="","",ABS(
SUMIFS(BaseFinanceira[Valor Realizado],
IF('DRE Financeira'!$B$3=Configurações!$D$7,BaseFinanceira[Mês Caixa],BaseFinanceira[Mês Comp.]),Z$6,
BaseFinanceira[Plano Contas],'DRE Financeira'!$C38,
BaseFinanceira[Centro Custo],IF($B$2=Configurações!$B$7,"&lt;&gt;""",'DRE Financeira'!$B$2))))</f>
        <v/>
      </c>
      <c r="AA38" s="24" t="str">
        <f>IF($B38="","",ABS(
SUMIFS(BaseFinanceira[Valor Previsto],
IF('DRE Financeira'!$B$3=Configurações!$D$7,BaseFinanceira[Mês Caixa],BaseFinanceira[Mês Comp.]),AA$6,
BaseFinanceira[Plano Contas],'DRE Financeira'!$C38,
BaseFinanceira[Centro Custo],IF($B$2=Configurações!$B$7,"&lt;&gt;""",'DRE Financeira'!$B$2))))</f>
        <v/>
      </c>
      <c r="AB38" s="26" t="str">
        <f>IF($B38="","",ABS(
SUMIFS(BaseFinanceira[Valor Realizado],
IF('DRE Financeira'!$B$3=Configurações!$D$7,BaseFinanceira[Mês Caixa],BaseFinanceira[Mês Comp.]),AB$6,
BaseFinanceira[Plano Contas],'DRE Financeira'!$C38,
BaseFinanceira[Centro Custo],IF($B$2=Configurações!$B$7,"&lt;&gt;""",'DRE Financeira'!$B$2))))</f>
        <v/>
      </c>
      <c r="AD38" s="24">
        <f t="shared" si="37"/>
        <v>0</v>
      </c>
      <c r="AE38" s="26">
        <f t="shared" si="37"/>
        <v>0</v>
      </c>
      <c r="AF38" s="39">
        <f t="shared" si="36"/>
        <v>0</v>
      </c>
      <c r="AH38" s="24">
        <f t="shared" si="38"/>
        <v>0</v>
      </c>
      <c r="AI38" s="26">
        <f t="shared" si="38"/>
        <v>0</v>
      </c>
    </row>
    <row r="39" spans="2:35" s="2" customFormat="1" ht="20.100000000000001" hidden="1" customHeight="1" x14ac:dyDescent="0.25">
      <c r="B39" s="23" t="str">
        <f>IF('Plano Contas'!C18="","",'Plano Contas'!C18)</f>
        <v/>
      </c>
      <c r="C39" s="46" t="str">
        <f>B7&amp;B29&amp;B39</f>
        <v>Receita Bruta OperacionalGrupo Extra 2</v>
      </c>
      <c r="D39" s="20"/>
      <c r="E39" s="24" t="str">
        <f>IF($B39="","",ABS(
SUMIFS(BaseFinanceira[Valor Previsto],
IF('DRE Financeira'!$B$3=Configurações!$D$7,BaseFinanceira[Mês Caixa],BaseFinanceira[Mês Comp.]),E$6,
BaseFinanceira[Plano Contas],'DRE Financeira'!$C39,
BaseFinanceira[Centro Custo],IF($B$2=Configurações!$B$7,"&lt;&gt;""",'DRE Financeira'!$B$2))))</f>
        <v/>
      </c>
      <c r="F39" s="26" t="str">
        <f>IF($B39="","",ABS(
SUMIFS(BaseFinanceira[Valor Realizado],
IF('DRE Financeira'!$B$3=Configurações!$D$7,BaseFinanceira[Mês Caixa],BaseFinanceira[Mês Comp.]),F$6,
BaseFinanceira[Plano Contas],'DRE Financeira'!$C39,
BaseFinanceira[Centro Custo],IF($B$2=Configurações!$B$7,"&lt;&gt;""",'DRE Financeira'!$B$2))))</f>
        <v/>
      </c>
      <c r="G39" s="24" t="str">
        <f>IF($B39="","",ABS(
SUMIFS(BaseFinanceira[Valor Previsto],
IF('DRE Financeira'!$B$3=Configurações!$D$7,BaseFinanceira[Mês Caixa],BaseFinanceira[Mês Comp.]),G$6,
BaseFinanceira[Plano Contas],'DRE Financeira'!$C39,
BaseFinanceira[Centro Custo],IF($B$2=Configurações!$B$7,"&lt;&gt;""",'DRE Financeira'!$B$2))))</f>
        <v/>
      </c>
      <c r="H39" s="26" t="str">
        <f>IF($B39="","",ABS(
SUMIFS(BaseFinanceira[Valor Realizado],
IF('DRE Financeira'!$B$3=Configurações!$D$7,BaseFinanceira[Mês Caixa],BaseFinanceira[Mês Comp.]),H$6,
BaseFinanceira[Plano Contas],'DRE Financeira'!$C39,
BaseFinanceira[Centro Custo],IF($B$2=Configurações!$B$7,"&lt;&gt;""",'DRE Financeira'!$B$2))))</f>
        <v/>
      </c>
      <c r="I39" s="24" t="str">
        <f>IF($B39="","",ABS(
SUMIFS(BaseFinanceira[Valor Previsto],
IF('DRE Financeira'!$B$3=Configurações!$D$7,BaseFinanceira[Mês Caixa],BaseFinanceira[Mês Comp.]),I$6,
BaseFinanceira[Plano Contas],'DRE Financeira'!$C39,
BaseFinanceira[Centro Custo],IF($B$2=Configurações!$B$7,"&lt;&gt;""",'DRE Financeira'!$B$2))))</f>
        <v/>
      </c>
      <c r="J39" s="26" t="str">
        <f>IF($B39="","",ABS(
SUMIFS(BaseFinanceira[Valor Realizado],
IF('DRE Financeira'!$B$3=Configurações!$D$7,BaseFinanceira[Mês Caixa],BaseFinanceira[Mês Comp.]),J$6,
BaseFinanceira[Plano Contas],'DRE Financeira'!$C39,
BaseFinanceira[Centro Custo],IF($B$2=Configurações!$B$7,"&lt;&gt;""",'DRE Financeira'!$B$2))))</f>
        <v/>
      </c>
      <c r="K39" s="24" t="str">
        <f>IF($B39="","",ABS(
SUMIFS(BaseFinanceira[Valor Previsto],
IF('DRE Financeira'!$B$3=Configurações!$D$7,BaseFinanceira[Mês Caixa],BaseFinanceira[Mês Comp.]),K$6,
BaseFinanceira[Plano Contas],'DRE Financeira'!$C39,
BaseFinanceira[Centro Custo],IF($B$2=Configurações!$B$7,"&lt;&gt;""",'DRE Financeira'!$B$2))))</f>
        <v/>
      </c>
      <c r="L39" s="26" t="str">
        <f>IF($B39="","",ABS(
SUMIFS(BaseFinanceira[Valor Realizado],
IF('DRE Financeira'!$B$3=Configurações!$D$7,BaseFinanceira[Mês Caixa],BaseFinanceira[Mês Comp.]),L$6,
BaseFinanceira[Plano Contas],'DRE Financeira'!$C39,
BaseFinanceira[Centro Custo],IF($B$2=Configurações!$B$7,"&lt;&gt;""",'DRE Financeira'!$B$2))))</f>
        <v/>
      </c>
      <c r="M39" s="24" t="str">
        <f>IF($B39="","",ABS(
SUMIFS(BaseFinanceira[Valor Previsto],
IF('DRE Financeira'!$B$3=Configurações!$D$7,BaseFinanceira[Mês Caixa],BaseFinanceira[Mês Comp.]),M$6,
BaseFinanceira[Plano Contas],'DRE Financeira'!$C39,
BaseFinanceira[Centro Custo],IF($B$2=Configurações!$B$7,"&lt;&gt;""",'DRE Financeira'!$B$2))))</f>
        <v/>
      </c>
      <c r="N39" s="26" t="str">
        <f>IF($B39="","",ABS(
SUMIFS(BaseFinanceira[Valor Realizado],
IF('DRE Financeira'!$B$3=Configurações!$D$7,BaseFinanceira[Mês Caixa],BaseFinanceira[Mês Comp.]),N$6,
BaseFinanceira[Plano Contas],'DRE Financeira'!$C39,
BaseFinanceira[Centro Custo],IF($B$2=Configurações!$B$7,"&lt;&gt;""",'DRE Financeira'!$B$2))))</f>
        <v/>
      </c>
      <c r="O39" s="24" t="str">
        <f>IF($B39="","",ABS(
SUMIFS(BaseFinanceira[Valor Previsto],
IF('DRE Financeira'!$B$3=Configurações!$D$7,BaseFinanceira[Mês Caixa],BaseFinanceira[Mês Comp.]),O$6,
BaseFinanceira[Plano Contas],'DRE Financeira'!$C39,
BaseFinanceira[Centro Custo],IF($B$2=Configurações!$B$7,"&lt;&gt;""",'DRE Financeira'!$B$2))))</f>
        <v/>
      </c>
      <c r="P39" s="26" t="str">
        <f>IF($B39="","",ABS(
SUMIFS(BaseFinanceira[Valor Realizado],
IF('DRE Financeira'!$B$3=Configurações!$D$7,BaseFinanceira[Mês Caixa],BaseFinanceira[Mês Comp.]),P$6,
BaseFinanceira[Plano Contas],'DRE Financeira'!$C39,
BaseFinanceira[Centro Custo],IF($B$2=Configurações!$B$7,"&lt;&gt;""",'DRE Financeira'!$B$2))))</f>
        <v/>
      </c>
      <c r="Q39" s="24" t="str">
        <f>IF($B39="","",ABS(
SUMIFS(BaseFinanceira[Valor Previsto],
IF('DRE Financeira'!$B$3=Configurações!$D$7,BaseFinanceira[Mês Caixa],BaseFinanceira[Mês Comp.]),Q$6,
BaseFinanceira[Plano Contas],'DRE Financeira'!$C39,
BaseFinanceira[Centro Custo],IF($B$2=Configurações!$B$7,"&lt;&gt;""",'DRE Financeira'!$B$2))))</f>
        <v/>
      </c>
      <c r="R39" s="26" t="str">
        <f>IF($B39="","",ABS(
SUMIFS(BaseFinanceira[Valor Realizado],
IF('DRE Financeira'!$B$3=Configurações!$D$7,BaseFinanceira[Mês Caixa],BaseFinanceira[Mês Comp.]),R$6,
BaseFinanceira[Plano Contas],'DRE Financeira'!$C39,
BaseFinanceira[Centro Custo],IF($B$2=Configurações!$B$7,"&lt;&gt;""",'DRE Financeira'!$B$2))))</f>
        <v/>
      </c>
      <c r="S39" s="24" t="str">
        <f>IF($B39="","",ABS(
SUMIFS(BaseFinanceira[Valor Previsto],
IF('DRE Financeira'!$B$3=Configurações!$D$7,BaseFinanceira[Mês Caixa],BaseFinanceira[Mês Comp.]),S$6,
BaseFinanceira[Plano Contas],'DRE Financeira'!$C39,
BaseFinanceira[Centro Custo],IF($B$2=Configurações!$B$7,"&lt;&gt;""",'DRE Financeira'!$B$2))))</f>
        <v/>
      </c>
      <c r="T39" s="26" t="str">
        <f>IF($B39="","",ABS(
SUMIFS(BaseFinanceira[Valor Realizado],
IF('DRE Financeira'!$B$3=Configurações!$D$7,BaseFinanceira[Mês Caixa],BaseFinanceira[Mês Comp.]),T$6,
BaseFinanceira[Plano Contas],'DRE Financeira'!$C39,
BaseFinanceira[Centro Custo],IF($B$2=Configurações!$B$7,"&lt;&gt;""",'DRE Financeira'!$B$2))))</f>
        <v/>
      </c>
      <c r="U39" s="24" t="str">
        <f>IF($B39="","",ABS(
SUMIFS(BaseFinanceira[Valor Previsto],
IF('DRE Financeira'!$B$3=Configurações!$D$7,BaseFinanceira[Mês Caixa],BaseFinanceira[Mês Comp.]),U$6,
BaseFinanceira[Plano Contas],'DRE Financeira'!$C39,
BaseFinanceira[Centro Custo],IF($B$2=Configurações!$B$7,"&lt;&gt;""",'DRE Financeira'!$B$2))))</f>
        <v/>
      </c>
      <c r="V39" s="26" t="str">
        <f>IF($B39="","",ABS(
SUMIFS(BaseFinanceira[Valor Realizado],
IF('DRE Financeira'!$B$3=Configurações!$D$7,BaseFinanceira[Mês Caixa],BaseFinanceira[Mês Comp.]),V$6,
BaseFinanceira[Plano Contas],'DRE Financeira'!$C39,
BaseFinanceira[Centro Custo],IF($B$2=Configurações!$B$7,"&lt;&gt;""",'DRE Financeira'!$B$2))))</f>
        <v/>
      </c>
      <c r="W39" s="24" t="str">
        <f>IF($B39="","",ABS(
SUMIFS(BaseFinanceira[Valor Previsto],
IF('DRE Financeira'!$B$3=Configurações!$D$7,BaseFinanceira[Mês Caixa],BaseFinanceira[Mês Comp.]),W$6,
BaseFinanceira[Plano Contas],'DRE Financeira'!$C39,
BaseFinanceira[Centro Custo],IF($B$2=Configurações!$B$7,"&lt;&gt;""",'DRE Financeira'!$B$2))))</f>
        <v/>
      </c>
      <c r="X39" s="26" t="str">
        <f>IF($B39="","",ABS(
SUMIFS(BaseFinanceira[Valor Realizado],
IF('DRE Financeira'!$B$3=Configurações!$D$7,BaseFinanceira[Mês Caixa],BaseFinanceira[Mês Comp.]),X$6,
BaseFinanceira[Plano Contas],'DRE Financeira'!$C39,
BaseFinanceira[Centro Custo],IF($B$2=Configurações!$B$7,"&lt;&gt;""",'DRE Financeira'!$B$2))))</f>
        <v/>
      </c>
      <c r="Y39" s="24" t="str">
        <f>IF($B39="","",ABS(
SUMIFS(BaseFinanceira[Valor Previsto],
IF('DRE Financeira'!$B$3=Configurações!$D$7,BaseFinanceira[Mês Caixa],BaseFinanceira[Mês Comp.]),Y$6,
BaseFinanceira[Plano Contas],'DRE Financeira'!$C39,
BaseFinanceira[Centro Custo],IF($B$2=Configurações!$B$7,"&lt;&gt;""",'DRE Financeira'!$B$2))))</f>
        <v/>
      </c>
      <c r="Z39" s="26" t="str">
        <f>IF($B39="","",ABS(
SUMIFS(BaseFinanceira[Valor Realizado],
IF('DRE Financeira'!$B$3=Configurações!$D$7,BaseFinanceira[Mês Caixa],BaseFinanceira[Mês Comp.]),Z$6,
BaseFinanceira[Plano Contas],'DRE Financeira'!$C39,
BaseFinanceira[Centro Custo],IF($B$2=Configurações!$B$7,"&lt;&gt;""",'DRE Financeira'!$B$2))))</f>
        <v/>
      </c>
      <c r="AA39" s="24" t="str">
        <f>IF($B39="","",ABS(
SUMIFS(BaseFinanceira[Valor Previsto],
IF('DRE Financeira'!$B$3=Configurações!$D$7,BaseFinanceira[Mês Caixa],BaseFinanceira[Mês Comp.]),AA$6,
BaseFinanceira[Plano Contas],'DRE Financeira'!$C39,
BaseFinanceira[Centro Custo],IF($B$2=Configurações!$B$7,"&lt;&gt;""",'DRE Financeira'!$B$2))))</f>
        <v/>
      </c>
      <c r="AB39" s="26" t="str">
        <f>IF($B39="","",ABS(
SUMIFS(BaseFinanceira[Valor Realizado],
IF('DRE Financeira'!$B$3=Configurações!$D$7,BaseFinanceira[Mês Caixa],BaseFinanceira[Mês Comp.]),AB$6,
BaseFinanceira[Plano Contas],'DRE Financeira'!$C39,
BaseFinanceira[Centro Custo],IF($B$2=Configurações!$B$7,"&lt;&gt;""",'DRE Financeira'!$B$2))))</f>
        <v/>
      </c>
      <c r="AD39" s="24">
        <f t="shared" si="37"/>
        <v>0</v>
      </c>
      <c r="AE39" s="26">
        <f t="shared" si="37"/>
        <v>0</v>
      </c>
      <c r="AF39" s="39">
        <f t="shared" si="36"/>
        <v>0</v>
      </c>
      <c r="AH39" s="24">
        <f t="shared" si="38"/>
        <v>0</v>
      </c>
      <c r="AI39" s="26">
        <f t="shared" si="38"/>
        <v>0</v>
      </c>
    </row>
    <row r="40" spans="2:35" s="2" customFormat="1" ht="20.100000000000001" hidden="1" customHeight="1" x14ac:dyDescent="0.25">
      <c r="B40" s="23" t="str">
        <f>IF('Plano Contas'!C19="","",'Plano Contas'!C19)</f>
        <v/>
      </c>
      <c r="C40" s="46" t="str">
        <f>B7&amp;B29&amp;B40</f>
        <v>Receita Bruta OperacionalGrupo Extra 2</v>
      </c>
      <c r="D40" s="20"/>
      <c r="E40" s="24" t="str">
        <f>IF($B40="","",ABS(
SUMIFS(BaseFinanceira[Valor Previsto],
IF('DRE Financeira'!$B$3=Configurações!$D$7,BaseFinanceira[Mês Caixa],BaseFinanceira[Mês Comp.]),E$6,
BaseFinanceira[Plano Contas],'DRE Financeira'!$C40,
BaseFinanceira[Centro Custo],IF($B$2=Configurações!$B$7,"&lt;&gt;""",'DRE Financeira'!$B$2))))</f>
        <v/>
      </c>
      <c r="F40" s="26" t="str">
        <f>IF($B40="","",ABS(
SUMIFS(BaseFinanceira[Valor Realizado],
IF('DRE Financeira'!$B$3=Configurações!$D$7,BaseFinanceira[Mês Caixa],BaseFinanceira[Mês Comp.]),F$6,
BaseFinanceira[Plano Contas],'DRE Financeira'!$C40,
BaseFinanceira[Centro Custo],IF($B$2=Configurações!$B$7,"&lt;&gt;""",'DRE Financeira'!$B$2))))</f>
        <v/>
      </c>
      <c r="G40" s="24" t="str">
        <f>IF($B40="","",ABS(
SUMIFS(BaseFinanceira[Valor Previsto],
IF('DRE Financeira'!$B$3=Configurações!$D$7,BaseFinanceira[Mês Caixa],BaseFinanceira[Mês Comp.]),G$6,
BaseFinanceira[Plano Contas],'DRE Financeira'!$C40,
BaseFinanceira[Centro Custo],IF($B$2=Configurações!$B$7,"&lt;&gt;""",'DRE Financeira'!$B$2))))</f>
        <v/>
      </c>
      <c r="H40" s="26" t="str">
        <f>IF($B40="","",ABS(
SUMIFS(BaseFinanceira[Valor Realizado],
IF('DRE Financeira'!$B$3=Configurações!$D$7,BaseFinanceira[Mês Caixa],BaseFinanceira[Mês Comp.]),H$6,
BaseFinanceira[Plano Contas],'DRE Financeira'!$C40,
BaseFinanceira[Centro Custo],IF($B$2=Configurações!$B$7,"&lt;&gt;""",'DRE Financeira'!$B$2))))</f>
        <v/>
      </c>
      <c r="I40" s="24" t="str">
        <f>IF($B40="","",ABS(
SUMIFS(BaseFinanceira[Valor Previsto],
IF('DRE Financeira'!$B$3=Configurações!$D$7,BaseFinanceira[Mês Caixa],BaseFinanceira[Mês Comp.]),I$6,
BaseFinanceira[Plano Contas],'DRE Financeira'!$C40,
BaseFinanceira[Centro Custo],IF($B$2=Configurações!$B$7,"&lt;&gt;""",'DRE Financeira'!$B$2))))</f>
        <v/>
      </c>
      <c r="J40" s="26" t="str">
        <f>IF($B40="","",ABS(
SUMIFS(BaseFinanceira[Valor Realizado],
IF('DRE Financeira'!$B$3=Configurações!$D$7,BaseFinanceira[Mês Caixa],BaseFinanceira[Mês Comp.]),J$6,
BaseFinanceira[Plano Contas],'DRE Financeira'!$C40,
BaseFinanceira[Centro Custo],IF($B$2=Configurações!$B$7,"&lt;&gt;""",'DRE Financeira'!$B$2))))</f>
        <v/>
      </c>
      <c r="K40" s="24" t="str">
        <f>IF($B40="","",ABS(
SUMIFS(BaseFinanceira[Valor Previsto],
IF('DRE Financeira'!$B$3=Configurações!$D$7,BaseFinanceira[Mês Caixa],BaseFinanceira[Mês Comp.]),K$6,
BaseFinanceira[Plano Contas],'DRE Financeira'!$C40,
BaseFinanceira[Centro Custo],IF($B$2=Configurações!$B$7,"&lt;&gt;""",'DRE Financeira'!$B$2))))</f>
        <v/>
      </c>
      <c r="L40" s="26" t="str">
        <f>IF($B40="","",ABS(
SUMIFS(BaseFinanceira[Valor Realizado],
IF('DRE Financeira'!$B$3=Configurações!$D$7,BaseFinanceira[Mês Caixa],BaseFinanceira[Mês Comp.]),L$6,
BaseFinanceira[Plano Contas],'DRE Financeira'!$C40,
BaseFinanceira[Centro Custo],IF($B$2=Configurações!$B$7,"&lt;&gt;""",'DRE Financeira'!$B$2))))</f>
        <v/>
      </c>
      <c r="M40" s="24" t="str">
        <f>IF($B40="","",ABS(
SUMIFS(BaseFinanceira[Valor Previsto],
IF('DRE Financeira'!$B$3=Configurações!$D$7,BaseFinanceira[Mês Caixa],BaseFinanceira[Mês Comp.]),M$6,
BaseFinanceira[Plano Contas],'DRE Financeira'!$C40,
BaseFinanceira[Centro Custo],IF($B$2=Configurações!$B$7,"&lt;&gt;""",'DRE Financeira'!$B$2))))</f>
        <v/>
      </c>
      <c r="N40" s="26" t="str">
        <f>IF($B40="","",ABS(
SUMIFS(BaseFinanceira[Valor Realizado],
IF('DRE Financeira'!$B$3=Configurações!$D$7,BaseFinanceira[Mês Caixa],BaseFinanceira[Mês Comp.]),N$6,
BaseFinanceira[Plano Contas],'DRE Financeira'!$C40,
BaseFinanceira[Centro Custo],IF($B$2=Configurações!$B$7,"&lt;&gt;""",'DRE Financeira'!$B$2))))</f>
        <v/>
      </c>
      <c r="O40" s="24" t="str">
        <f>IF($B40="","",ABS(
SUMIFS(BaseFinanceira[Valor Previsto],
IF('DRE Financeira'!$B$3=Configurações!$D$7,BaseFinanceira[Mês Caixa],BaseFinanceira[Mês Comp.]),O$6,
BaseFinanceira[Plano Contas],'DRE Financeira'!$C40,
BaseFinanceira[Centro Custo],IF($B$2=Configurações!$B$7,"&lt;&gt;""",'DRE Financeira'!$B$2))))</f>
        <v/>
      </c>
      <c r="P40" s="26" t="str">
        <f>IF($B40="","",ABS(
SUMIFS(BaseFinanceira[Valor Realizado],
IF('DRE Financeira'!$B$3=Configurações!$D$7,BaseFinanceira[Mês Caixa],BaseFinanceira[Mês Comp.]),P$6,
BaseFinanceira[Plano Contas],'DRE Financeira'!$C40,
BaseFinanceira[Centro Custo],IF($B$2=Configurações!$B$7,"&lt;&gt;""",'DRE Financeira'!$B$2))))</f>
        <v/>
      </c>
      <c r="Q40" s="24" t="str">
        <f>IF($B40="","",ABS(
SUMIFS(BaseFinanceira[Valor Previsto],
IF('DRE Financeira'!$B$3=Configurações!$D$7,BaseFinanceira[Mês Caixa],BaseFinanceira[Mês Comp.]),Q$6,
BaseFinanceira[Plano Contas],'DRE Financeira'!$C40,
BaseFinanceira[Centro Custo],IF($B$2=Configurações!$B$7,"&lt;&gt;""",'DRE Financeira'!$B$2))))</f>
        <v/>
      </c>
      <c r="R40" s="26" t="str">
        <f>IF($B40="","",ABS(
SUMIFS(BaseFinanceira[Valor Realizado],
IF('DRE Financeira'!$B$3=Configurações!$D$7,BaseFinanceira[Mês Caixa],BaseFinanceira[Mês Comp.]),R$6,
BaseFinanceira[Plano Contas],'DRE Financeira'!$C40,
BaseFinanceira[Centro Custo],IF($B$2=Configurações!$B$7,"&lt;&gt;""",'DRE Financeira'!$B$2))))</f>
        <v/>
      </c>
      <c r="S40" s="24" t="str">
        <f>IF($B40="","",ABS(
SUMIFS(BaseFinanceira[Valor Previsto],
IF('DRE Financeira'!$B$3=Configurações!$D$7,BaseFinanceira[Mês Caixa],BaseFinanceira[Mês Comp.]),S$6,
BaseFinanceira[Plano Contas],'DRE Financeira'!$C40,
BaseFinanceira[Centro Custo],IF($B$2=Configurações!$B$7,"&lt;&gt;""",'DRE Financeira'!$B$2))))</f>
        <v/>
      </c>
      <c r="T40" s="26" t="str">
        <f>IF($B40="","",ABS(
SUMIFS(BaseFinanceira[Valor Realizado],
IF('DRE Financeira'!$B$3=Configurações!$D$7,BaseFinanceira[Mês Caixa],BaseFinanceira[Mês Comp.]),T$6,
BaseFinanceira[Plano Contas],'DRE Financeira'!$C40,
BaseFinanceira[Centro Custo],IF($B$2=Configurações!$B$7,"&lt;&gt;""",'DRE Financeira'!$B$2))))</f>
        <v/>
      </c>
      <c r="U40" s="24" t="str">
        <f>IF($B40="","",ABS(
SUMIFS(BaseFinanceira[Valor Previsto],
IF('DRE Financeira'!$B$3=Configurações!$D$7,BaseFinanceira[Mês Caixa],BaseFinanceira[Mês Comp.]),U$6,
BaseFinanceira[Plano Contas],'DRE Financeira'!$C40,
BaseFinanceira[Centro Custo],IF($B$2=Configurações!$B$7,"&lt;&gt;""",'DRE Financeira'!$B$2))))</f>
        <v/>
      </c>
      <c r="V40" s="26" t="str">
        <f>IF($B40="","",ABS(
SUMIFS(BaseFinanceira[Valor Realizado],
IF('DRE Financeira'!$B$3=Configurações!$D$7,BaseFinanceira[Mês Caixa],BaseFinanceira[Mês Comp.]),V$6,
BaseFinanceira[Plano Contas],'DRE Financeira'!$C40,
BaseFinanceira[Centro Custo],IF($B$2=Configurações!$B$7,"&lt;&gt;""",'DRE Financeira'!$B$2))))</f>
        <v/>
      </c>
      <c r="W40" s="24" t="str">
        <f>IF($B40="","",ABS(
SUMIFS(BaseFinanceira[Valor Previsto],
IF('DRE Financeira'!$B$3=Configurações!$D$7,BaseFinanceira[Mês Caixa],BaseFinanceira[Mês Comp.]),W$6,
BaseFinanceira[Plano Contas],'DRE Financeira'!$C40,
BaseFinanceira[Centro Custo],IF($B$2=Configurações!$B$7,"&lt;&gt;""",'DRE Financeira'!$B$2))))</f>
        <v/>
      </c>
      <c r="X40" s="26" t="str">
        <f>IF($B40="","",ABS(
SUMIFS(BaseFinanceira[Valor Realizado],
IF('DRE Financeira'!$B$3=Configurações!$D$7,BaseFinanceira[Mês Caixa],BaseFinanceira[Mês Comp.]),X$6,
BaseFinanceira[Plano Contas],'DRE Financeira'!$C40,
BaseFinanceira[Centro Custo],IF($B$2=Configurações!$B$7,"&lt;&gt;""",'DRE Financeira'!$B$2))))</f>
        <v/>
      </c>
      <c r="Y40" s="24" t="str">
        <f>IF($B40="","",ABS(
SUMIFS(BaseFinanceira[Valor Previsto],
IF('DRE Financeira'!$B$3=Configurações!$D$7,BaseFinanceira[Mês Caixa],BaseFinanceira[Mês Comp.]),Y$6,
BaseFinanceira[Plano Contas],'DRE Financeira'!$C40,
BaseFinanceira[Centro Custo],IF($B$2=Configurações!$B$7,"&lt;&gt;""",'DRE Financeira'!$B$2))))</f>
        <v/>
      </c>
      <c r="Z40" s="26" t="str">
        <f>IF($B40="","",ABS(
SUMIFS(BaseFinanceira[Valor Realizado],
IF('DRE Financeira'!$B$3=Configurações!$D$7,BaseFinanceira[Mês Caixa],BaseFinanceira[Mês Comp.]),Z$6,
BaseFinanceira[Plano Contas],'DRE Financeira'!$C40,
BaseFinanceira[Centro Custo],IF($B$2=Configurações!$B$7,"&lt;&gt;""",'DRE Financeira'!$B$2))))</f>
        <v/>
      </c>
      <c r="AA40" s="24" t="str">
        <f>IF($B40="","",ABS(
SUMIFS(BaseFinanceira[Valor Previsto],
IF('DRE Financeira'!$B$3=Configurações!$D$7,BaseFinanceira[Mês Caixa],BaseFinanceira[Mês Comp.]),AA$6,
BaseFinanceira[Plano Contas],'DRE Financeira'!$C40,
BaseFinanceira[Centro Custo],IF($B$2=Configurações!$B$7,"&lt;&gt;""",'DRE Financeira'!$B$2))))</f>
        <v/>
      </c>
      <c r="AB40" s="26" t="str">
        <f>IF($B40="","",ABS(
SUMIFS(BaseFinanceira[Valor Realizado],
IF('DRE Financeira'!$B$3=Configurações!$D$7,BaseFinanceira[Mês Caixa],BaseFinanceira[Mês Comp.]),AB$6,
BaseFinanceira[Plano Contas],'DRE Financeira'!$C40,
BaseFinanceira[Centro Custo],IF($B$2=Configurações!$B$7,"&lt;&gt;""",'DRE Financeira'!$B$2))))</f>
        <v/>
      </c>
      <c r="AD40" s="24">
        <f t="shared" si="37"/>
        <v>0</v>
      </c>
      <c r="AE40" s="26">
        <f t="shared" si="37"/>
        <v>0</v>
      </c>
      <c r="AF40" s="39">
        <f t="shared" si="36"/>
        <v>0</v>
      </c>
      <c r="AH40" s="24">
        <f t="shared" si="38"/>
        <v>0</v>
      </c>
      <c r="AI40" s="26">
        <f t="shared" si="38"/>
        <v>0</v>
      </c>
    </row>
    <row r="41" spans="2:35" s="2" customFormat="1" ht="20.100000000000001" hidden="1" customHeight="1" x14ac:dyDescent="0.25">
      <c r="B41" s="23" t="str">
        <f>IF('Plano Contas'!C20="","",'Plano Contas'!C20)</f>
        <v/>
      </c>
      <c r="C41" s="46" t="str">
        <f>B7&amp;B29&amp;B41</f>
        <v>Receita Bruta OperacionalGrupo Extra 2</v>
      </c>
      <c r="D41" s="20"/>
      <c r="E41" s="24" t="str">
        <f>IF($B41="","",ABS(
SUMIFS(BaseFinanceira[Valor Previsto],
IF('DRE Financeira'!$B$3=Configurações!$D$7,BaseFinanceira[Mês Caixa],BaseFinanceira[Mês Comp.]),E$6,
BaseFinanceira[Plano Contas],'DRE Financeira'!$C41,
BaseFinanceira[Centro Custo],IF($B$2=Configurações!$B$7,"&lt;&gt;""",'DRE Financeira'!$B$2))))</f>
        <v/>
      </c>
      <c r="F41" s="26" t="str">
        <f>IF($B41="","",ABS(
SUMIFS(BaseFinanceira[Valor Realizado],
IF('DRE Financeira'!$B$3=Configurações!$D$7,BaseFinanceira[Mês Caixa],BaseFinanceira[Mês Comp.]),F$6,
BaseFinanceira[Plano Contas],'DRE Financeira'!$C41,
BaseFinanceira[Centro Custo],IF($B$2=Configurações!$B$7,"&lt;&gt;""",'DRE Financeira'!$B$2))))</f>
        <v/>
      </c>
      <c r="G41" s="24" t="str">
        <f>IF($B41="","",ABS(
SUMIFS(BaseFinanceira[Valor Previsto],
IF('DRE Financeira'!$B$3=Configurações!$D$7,BaseFinanceira[Mês Caixa],BaseFinanceira[Mês Comp.]),G$6,
BaseFinanceira[Plano Contas],'DRE Financeira'!$C41,
BaseFinanceira[Centro Custo],IF($B$2=Configurações!$B$7,"&lt;&gt;""",'DRE Financeira'!$B$2))))</f>
        <v/>
      </c>
      <c r="H41" s="26" t="str">
        <f>IF($B41="","",ABS(
SUMIFS(BaseFinanceira[Valor Realizado],
IF('DRE Financeira'!$B$3=Configurações!$D$7,BaseFinanceira[Mês Caixa],BaseFinanceira[Mês Comp.]),H$6,
BaseFinanceira[Plano Contas],'DRE Financeira'!$C41,
BaseFinanceira[Centro Custo],IF($B$2=Configurações!$B$7,"&lt;&gt;""",'DRE Financeira'!$B$2))))</f>
        <v/>
      </c>
      <c r="I41" s="24" t="str">
        <f>IF($B41="","",ABS(
SUMIFS(BaseFinanceira[Valor Previsto],
IF('DRE Financeira'!$B$3=Configurações!$D$7,BaseFinanceira[Mês Caixa],BaseFinanceira[Mês Comp.]),I$6,
BaseFinanceira[Plano Contas],'DRE Financeira'!$C41,
BaseFinanceira[Centro Custo],IF($B$2=Configurações!$B$7,"&lt;&gt;""",'DRE Financeira'!$B$2))))</f>
        <v/>
      </c>
      <c r="J41" s="26" t="str">
        <f>IF($B41="","",ABS(
SUMIFS(BaseFinanceira[Valor Realizado],
IF('DRE Financeira'!$B$3=Configurações!$D$7,BaseFinanceira[Mês Caixa],BaseFinanceira[Mês Comp.]),J$6,
BaseFinanceira[Plano Contas],'DRE Financeira'!$C41,
BaseFinanceira[Centro Custo],IF($B$2=Configurações!$B$7,"&lt;&gt;""",'DRE Financeira'!$B$2))))</f>
        <v/>
      </c>
      <c r="K41" s="24" t="str">
        <f>IF($B41="","",ABS(
SUMIFS(BaseFinanceira[Valor Previsto],
IF('DRE Financeira'!$B$3=Configurações!$D$7,BaseFinanceira[Mês Caixa],BaseFinanceira[Mês Comp.]),K$6,
BaseFinanceira[Plano Contas],'DRE Financeira'!$C41,
BaseFinanceira[Centro Custo],IF($B$2=Configurações!$B$7,"&lt;&gt;""",'DRE Financeira'!$B$2))))</f>
        <v/>
      </c>
      <c r="L41" s="26" t="str">
        <f>IF($B41="","",ABS(
SUMIFS(BaseFinanceira[Valor Realizado],
IF('DRE Financeira'!$B$3=Configurações!$D$7,BaseFinanceira[Mês Caixa],BaseFinanceira[Mês Comp.]),L$6,
BaseFinanceira[Plano Contas],'DRE Financeira'!$C41,
BaseFinanceira[Centro Custo],IF($B$2=Configurações!$B$7,"&lt;&gt;""",'DRE Financeira'!$B$2))))</f>
        <v/>
      </c>
      <c r="M41" s="24" t="str">
        <f>IF($B41="","",ABS(
SUMIFS(BaseFinanceira[Valor Previsto],
IF('DRE Financeira'!$B$3=Configurações!$D$7,BaseFinanceira[Mês Caixa],BaseFinanceira[Mês Comp.]),M$6,
BaseFinanceira[Plano Contas],'DRE Financeira'!$C41,
BaseFinanceira[Centro Custo],IF($B$2=Configurações!$B$7,"&lt;&gt;""",'DRE Financeira'!$B$2))))</f>
        <v/>
      </c>
      <c r="N41" s="26" t="str">
        <f>IF($B41="","",ABS(
SUMIFS(BaseFinanceira[Valor Realizado],
IF('DRE Financeira'!$B$3=Configurações!$D$7,BaseFinanceira[Mês Caixa],BaseFinanceira[Mês Comp.]),N$6,
BaseFinanceira[Plano Contas],'DRE Financeira'!$C41,
BaseFinanceira[Centro Custo],IF($B$2=Configurações!$B$7,"&lt;&gt;""",'DRE Financeira'!$B$2))))</f>
        <v/>
      </c>
      <c r="O41" s="24" t="str">
        <f>IF($B41="","",ABS(
SUMIFS(BaseFinanceira[Valor Previsto],
IF('DRE Financeira'!$B$3=Configurações!$D$7,BaseFinanceira[Mês Caixa],BaseFinanceira[Mês Comp.]),O$6,
BaseFinanceira[Plano Contas],'DRE Financeira'!$C41,
BaseFinanceira[Centro Custo],IF($B$2=Configurações!$B$7,"&lt;&gt;""",'DRE Financeira'!$B$2))))</f>
        <v/>
      </c>
      <c r="P41" s="26" t="str">
        <f>IF($B41="","",ABS(
SUMIFS(BaseFinanceira[Valor Realizado],
IF('DRE Financeira'!$B$3=Configurações!$D$7,BaseFinanceira[Mês Caixa],BaseFinanceira[Mês Comp.]),P$6,
BaseFinanceira[Plano Contas],'DRE Financeira'!$C41,
BaseFinanceira[Centro Custo],IF($B$2=Configurações!$B$7,"&lt;&gt;""",'DRE Financeira'!$B$2))))</f>
        <v/>
      </c>
      <c r="Q41" s="24" t="str">
        <f>IF($B41="","",ABS(
SUMIFS(BaseFinanceira[Valor Previsto],
IF('DRE Financeira'!$B$3=Configurações!$D$7,BaseFinanceira[Mês Caixa],BaseFinanceira[Mês Comp.]),Q$6,
BaseFinanceira[Plano Contas],'DRE Financeira'!$C41,
BaseFinanceira[Centro Custo],IF($B$2=Configurações!$B$7,"&lt;&gt;""",'DRE Financeira'!$B$2))))</f>
        <v/>
      </c>
      <c r="R41" s="26" t="str">
        <f>IF($B41="","",ABS(
SUMIFS(BaseFinanceira[Valor Realizado],
IF('DRE Financeira'!$B$3=Configurações!$D$7,BaseFinanceira[Mês Caixa],BaseFinanceira[Mês Comp.]),R$6,
BaseFinanceira[Plano Contas],'DRE Financeira'!$C41,
BaseFinanceira[Centro Custo],IF($B$2=Configurações!$B$7,"&lt;&gt;""",'DRE Financeira'!$B$2))))</f>
        <v/>
      </c>
      <c r="S41" s="24" t="str">
        <f>IF($B41="","",ABS(
SUMIFS(BaseFinanceira[Valor Previsto],
IF('DRE Financeira'!$B$3=Configurações!$D$7,BaseFinanceira[Mês Caixa],BaseFinanceira[Mês Comp.]),S$6,
BaseFinanceira[Plano Contas],'DRE Financeira'!$C41,
BaseFinanceira[Centro Custo],IF($B$2=Configurações!$B$7,"&lt;&gt;""",'DRE Financeira'!$B$2))))</f>
        <v/>
      </c>
      <c r="T41" s="26" t="str">
        <f>IF($B41="","",ABS(
SUMIFS(BaseFinanceira[Valor Realizado],
IF('DRE Financeira'!$B$3=Configurações!$D$7,BaseFinanceira[Mês Caixa],BaseFinanceira[Mês Comp.]),T$6,
BaseFinanceira[Plano Contas],'DRE Financeira'!$C41,
BaseFinanceira[Centro Custo],IF($B$2=Configurações!$B$7,"&lt;&gt;""",'DRE Financeira'!$B$2))))</f>
        <v/>
      </c>
      <c r="U41" s="24" t="str">
        <f>IF($B41="","",ABS(
SUMIFS(BaseFinanceira[Valor Previsto],
IF('DRE Financeira'!$B$3=Configurações!$D$7,BaseFinanceira[Mês Caixa],BaseFinanceira[Mês Comp.]),U$6,
BaseFinanceira[Plano Contas],'DRE Financeira'!$C41,
BaseFinanceira[Centro Custo],IF($B$2=Configurações!$B$7,"&lt;&gt;""",'DRE Financeira'!$B$2))))</f>
        <v/>
      </c>
      <c r="V41" s="26" t="str">
        <f>IF($B41="","",ABS(
SUMIFS(BaseFinanceira[Valor Realizado],
IF('DRE Financeira'!$B$3=Configurações!$D$7,BaseFinanceira[Mês Caixa],BaseFinanceira[Mês Comp.]),V$6,
BaseFinanceira[Plano Contas],'DRE Financeira'!$C41,
BaseFinanceira[Centro Custo],IF($B$2=Configurações!$B$7,"&lt;&gt;""",'DRE Financeira'!$B$2))))</f>
        <v/>
      </c>
      <c r="W41" s="24" t="str">
        <f>IF($B41="","",ABS(
SUMIFS(BaseFinanceira[Valor Previsto],
IF('DRE Financeira'!$B$3=Configurações!$D$7,BaseFinanceira[Mês Caixa],BaseFinanceira[Mês Comp.]),W$6,
BaseFinanceira[Plano Contas],'DRE Financeira'!$C41,
BaseFinanceira[Centro Custo],IF($B$2=Configurações!$B$7,"&lt;&gt;""",'DRE Financeira'!$B$2))))</f>
        <v/>
      </c>
      <c r="X41" s="26" t="str">
        <f>IF($B41="","",ABS(
SUMIFS(BaseFinanceira[Valor Realizado],
IF('DRE Financeira'!$B$3=Configurações!$D$7,BaseFinanceira[Mês Caixa],BaseFinanceira[Mês Comp.]),X$6,
BaseFinanceira[Plano Contas],'DRE Financeira'!$C41,
BaseFinanceira[Centro Custo],IF($B$2=Configurações!$B$7,"&lt;&gt;""",'DRE Financeira'!$B$2))))</f>
        <v/>
      </c>
      <c r="Y41" s="24" t="str">
        <f>IF($B41="","",ABS(
SUMIFS(BaseFinanceira[Valor Previsto],
IF('DRE Financeira'!$B$3=Configurações!$D$7,BaseFinanceira[Mês Caixa],BaseFinanceira[Mês Comp.]),Y$6,
BaseFinanceira[Plano Contas],'DRE Financeira'!$C41,
BaseFinanceira[Centro Custo],IF($B$2=Configurações!$B$7,"&lt;&gt;""",'DRE Financeira'!$B$2))))</f>
        <v/>
      </c>
      <c r="Z41" s="26" t="str">
        <f>IF($B41="","",ABS(
SUMIFS(BaseFinanceira[Valor Realizado],
IF('DRE Financeira'!$B$3=Configurações!$D$7,BaseFinanceira[Mês Caixa],BaseFinanceira[Mês Comp.]),Z$6,
BaseFinanceira[Plano Contas],'DRE Financeira'!$C41,
BaseFinanceira[Centro Custo],IF($B$2=Configurações!$B$7,"&lt;&gt;""",'DRE Financeira'!$B$2))))</f>
        <v/>
      </c>
      <c r="AA41" s="24" t="str">
        <f>IF($B41="","",ABS(
SUMIFS(BaseFinanceira[Valor Previsto],
IF('DRE Financeira'!$B$3=Configurações!$D$7,BaseFinanceira[Mês Caixa],BaseFinanceira[Mês Comp.]),AA$6,
BaseFinanceira[Plano Contas],'DRE Financeira'!$C41,
BaseFinanceira[Centro Custo],IF($B$2=Configurações!$B$7,"&lt;&gt;""",'DRE Financeira'!$B$2))))</f>
        <v/>
      </c>
      <c r="AB41" s="26" t="str">
        <f>IF($B41="","",ABS(
SUMIFS(BaseFinanceira[Valor Realizado],
IF('DRE Financeira'!$B$3=Configurações!$D$7,BaseFinanceira[Mês Caixa],BaseFinanceira[Mês Comp.]),AB$6,
BaseFinanceira[Plano Contas],'DRE Financeira'!$C41,
BaseFinanceira[Centro Custo],IF($B$2=Configurações!$B$7,"&lt;&gt;""",'DRE Financeira'!$B$2))))</f>
        <v/>
      </c>
      <c r="AD41" s="24">
        <f t="shared" si="37"/>
        <v>0</v>
      </c>
      <c r="AE41" s="26">
        <f t="shared" si="37"/>
        <v>0</v>
      </c>
      <c r="AF41" s="39">
        <f t="shared" si="36"/>
        <v>0</v>
      </c>
      <c r="AH41" s="24">
        <f t="shared" si="38"/>
        <v>0</v>
      </c>
      <c r="AI41" s="26">
        <f t="shared" si="38"/>
        <v>0</v>
      </c>
    </row>
    <row r="42" spans="2:35" s="2" customFormat="1" ht="20.100000000000001" hidden="1" customHeight="1" x14ac:dyDescent="0.25">
      <c r="B42" s="23" t="str">
        <f>IF('Plano Contas'!C21="","",'Plano Contas'!C21)</f>
        <v/>
      </c>
      <c r="C42" s="46" t="str">
        <f>B7&amp;B29&amp;B42</f>
        <v>Receita Bruta OperacionalGrupo Extra 2</v>
      </c>
      <c r="D42" s="20"/>
      <c r="E42" s="24" t="str">
        <f>IF($B42="","",ABS(
SUMIFS(BaseFinanceira[Valor Previsto],
IF('DRE Financeira'!$B$3=Configurações!$D$7,BaseFinanceira[Mês Caixa],BaseFinanceira[Mês Comp.]),E$6,
BaseFinanceira[Plano Contas],'DRE Financeira'!$C42,
BaseFinanceira[Centro Custo],IF($B$2=Configurações!$B$7,"&lt;&gt;""",'DRE Financeira'!$B$2))))</f>
        <v/>
      </c>
      <c r="F42" s="26" t="str">
        <f>IF($B42="","",ABS(
SUMIFS(BaseFinanceira[Valor Realizado],
IF('DRE Financeira'!$B$3=Configurações!$D$7,BaseFinanceira[Mês Caixa],BaseFinanceira[Mês Comp.]),F$6,
BaseFinanceira[Plano Contas],'DRE Financeira'!$C42,
BaseFinanceira[Centro Custo],IF($B$2=Configurações!$B$7,"&lt;&gt;""",'DRE Financeira'!$B$2))))</f>
        <v/>
      </c>
      <c r="G42" s="24" t="str">
        <f>IF($B42="","",ABS(
SUMIFS(BaseFinanceira[Valor Previsto],
IF('DRE Financeira'!$B$3=Configurações!$D$7,BaseFinanceira[Mês Caixa],BaseFinanceira[Mês Comp.]),G$6,
BaseFinanceira[Plano Contas],'DRE Financeira'!$C42,
BaseFinanceira[Centro Custo],IF($B$2=Configurações!$B$7,"&lt;&gt;""",'DRE Financeira'!$B$2))))</f>
        <v/>
      </c>
      <c r="H42" s="26" t="str">
        <f>IF($B42="","",ABS(
SUMIFS(BaseFinanceira[Valor Realizado],
IF('DRE Financeira'!$B$3=Configurações!$D$7,BaseFinanceira[Mês Caixa],BaseFinanceira[Mês Comp.]),H$6,
BaseFinanceira[Plano Contas],'DRE Financeira'!$C42,
BaseFinanceira[Centro Custo],IF($B$2=Configurações!$B$7,"&lt;&gt;""",'DRE Financeira'!$B$2))))</f>
        <v/>
      </c>
      <c r="I42" s="24" t="str">
        <f>IF($B42="","",ABS(
SUMIFS(BaseFinanceira[Valor Previsto],
IF('DRE Financeira'!$B$3=Configurações!$D$7,BaseFinanceira[Mês Caixa],BaseFinanceira[Mês Comp.]),I$6,
BaseFinanceira[Plano Contas],'DRE Financeira'!$C42,
BaseFinanceira[Centro Custo],IF($B$2=Configurações!$B$7,"&lt;&gt;""",'DRE Financeira'!$B$2))))</f>
        <v/>
      </c>
      <c r="J42" s="26" t="str">
        <f>IF($B42="","",ABS(
SUMIFS(BaseFinanceira[Valor Realizado],
IF('DRE Financeira'!$B$3=Configurações!$D$7,BaseFinanceira[Mês Caixa],BaseFinanceira[Mês Comp.]),J$6,
BaseFinanceira[Plano Contas],'DRE Financeira'!$C42,
BaseFinanceira[Centro Custo],IF($B$2=Configurações!$B$7,"&lt;&gt;""",'DRE Financeira'!$B$2))))</f>
        <v/>
      </c>
      <c r="K42" s="24" t="str">
        <f>IF($B42="","",ABS(
SUMIFS(BaseFinanceira[Valor Previsto],
IF('DRE Financeira'!$B$3=Configurações!$D$7,BaseFinanceira[Mês Caixa],BaseFinanceira[Mês Comp.]),K$6,
BaseFinanceira[Plano Contas],'DRE Financeira'!$C42,
BaseFinanceira[Centro Custo],IF($B$2=Configurações!$B$7,"&lt;&gt;""",'DRE Financeira'!$B$2))))</f>
        <v/>
      </c>
      <c r="L42" s="26" t="str">
        <f>IF($B42="","",ABS(
SUMIFS(BaseFinanceira[Valor Realizado],
IF('DRE Financeira'!$B$3=Configurações!$D$7,BaseFinanceira[Mês Caixa],BaseFinanceira[Mês Comp.]),L$6,
BaseFinanceira[Plano Contas],'DRE Financeira'!$C42,
BaseFinanceira[Centro Custo],IF($B$2=Configurações!$B$7,"&lt;&gt;""",'DRE Financeira'!$B$2))))</f>
        <v/>
      </c>
      <c r="M42" s="24" t="str">
        <f>IF($B42="","",ABS(
SUMIFS(BaseFinanceira[Valor Previsto],
IF('DRE Financeira'!$B$3=Configurações!$D$7,BaseFinanceira[Mês Caixa],BaseFinanceira[Mês Comp.]),M$6,
BaseFinanceira[Plano Contas],'DRE Financeira'!$C42,
BaseFinanceira[Centro Custo],IF($B$2=Configurações!$B$7,"&lt;&gt;""",'DRE Financeira'!$B$2))))</f>
        <v/>
      </c>
      <c r="N42" s="26" t="str">
        <f>IF($B42="","",ABS(
SUMIFS(BaseFinanceira[Valor Realizado],
IF('DRE Financeira'!$B$3=Configurações!$D$7,BaseFinanceira[Mês Caixa],BaseFinanceira[Mês Comp.]),N$6,
BaseFinanceira[Plano Contas],'DRE Financeira'!$C42,
BaseFinanceira[Centro Custo],IF($B$2=Configurações!$B$7,"&lt;&gt;""",'DRE Financeira'!$B$2))))</f>
        <v/>
      </c>
      <c r="O42" s="24" t="str">
        <f>IF($B42="","",ABS(
SUMIFS(BaseFinanceira[Valor Previsto],
IF('DRE Financeira'!$B$3=Configurações!$D$7,BaseFinanceira[Mês Caixa],BaseFinanceira[Mês Comp.]),O$6,
BaseFinanceira[Plano Contas],'DRE Financeira'!$C42,
BaseFinanceira[Centro Custo],IF($B$2=Configurações!$B$7,"&lt;&gt;""",'DRE Financeira'!$B$2))))</f>
        <v/>
      </c>
      <c r="P42" s="26" t="str">
        <f>IF($B42="","",ABS(
SUMIFS(BaseFinanceira[Valor Realizado],
IF('DRE Financeira'!$B$3=Configurações!$D$7,BaseFinanceira[Mês Caixa],BaseFinanceira[Mês Comp.]),P$6,
BaseFinanceira[Plano Contas],'DRE Financeira'!$C42,
BaseFinanceira[Centro Custo],IF($B$2=Configurações!$B$7,"&lt;&gt;""",'DRE Financeira'!$B$2))))</f>
        <v/>
      </c>
      <c r="Q42" s="24" t="str">
        <f>IF($B42="","",ABS(
SUMIFS(BaseFinanceira[Valor Previsto],
IF('DRE Financeira'!$B$3=Configurações!$D$7,BaseFinanceira[Mês Caixa],BaseFinanceira[Mês Comp.]),Q$6,
BaseFinanceira[Plano Contas],'DRE Financeira'!$C42,
BaseFinanceira[Centro Custo],IF($B$2=Configurações!$B$7,"&lt;&gt;""",'DRE Financeira'!$B$2))))</f>
        <v/>
      </c>
      <c r="R42" s="26" t="str">
        <f>IF($B42="","",ABS(
SUMIFS(BaseFinanceira[Valor Realizado],
IF('DRE Financeira'!$B$3=Configurações!$D$7,BaseFinanceira[Mês Caixa],BaseFinanceira[Mês Comp.]),R$6,
BaseFinanceira[Plano Contas],'DRE Financeira'!$C42,
BaseFinanceira[Centro Custo],IF($B$2=Configurações!$B$7,"&lt;&gt;""",'DRE Financeira'!$B$2))))</f>
        <v/>
      </c>
      <c r="S42" s="24" t="str">
        <f>IF($B42="","",ABS(
SUMIFS(BaseFinanceira[Valor Previsto],
IF('DRE Financeira'!$B$3=Configurações!$D$7,BaseFinanceira[Mês Caixa],BaseFinanceira[Mês Comp.]),S$6,
BaseFinanceira[Plano Contas],'DRE Financeira'!$C42,
BaseFinanceira[Centro Custo],IF($B$2=Configurações!$B$7,"&lt;&gt;""",'DRE Financeira'!$B$2))))</f>
        <v/>
      </c>
      <c r="T42" s="26" t="str">
        <f>IF($B42="","",ABS(
SUMIFS(BaseFinanceira[Valor Realizado],
IF('DRE Financeira'!$B$3=Configurações!$D$7,BaseFinanceira[Mês Caixa],BaseFinanceira[Mês Comp.]),T$6,
BaseFinanceira[Plano Contas],'DRE Financeira'!$C42,
BaseFinanceira[Centro Custo],IF($B$2=Configurações!$B$7,"&lt;&gt;""",'DRE Financeira'!$B$2))))</f>
        <v/>
      </c>
      <c r="U42" s="24" t="str">
        <f>IF($B42="","",ABS(
SUMIFS(BaseFinanceira[Valor Previsto],
IF('DRE Financeira'!$B$3=Configurações!$D$7,BaseFinanceira[Mês Caixa],BaseFinanceira[Mês Comp.]),U$6,
BaseFinanceira[Plano Contas],'DRE Financeira'!$C42,
BaseFinanceira[Centro Custo],IF($B$2=Configurações!$B$7,"&lt;&gt;""",'DRE Financeira'!$B$2))))</f>
        <v/>
      </c>
      <c r="V42" s="26" t="str">
        <f>IF($B42="","",ABS(
SUMIFS(BaseFinanceira[Valor Realizado],
IF('DRE Financeira'!$B$3=Configurações!$D$7,BaseFinanceira[Mês Caixa],BaseFinanceira[Mês Comp.]),V$6,
BaseFinanceira[Plano Contas],'DRE Financeira'!$C42,
BaseFinanceira[Centro Custo],IF($B$2=Configurações!$B$7,"&lt;&gt;""",'DRE Financeira'!$B$2))))</f>
        <v/>
      </c>
      <c r="W42" s="24" t="str">
        <f>IF($B42="","",ABS(
SUMIFS(BaseFinanceira[Valor Previsto],
IF('DRE Financeira'!$B$3=Configurações!$D$7,BaseFinanceira[Mês Caixa],BaseFinanceira[Mês Comp.]),W$6,
BaseFinanceira[Plano Contas],'DRE Financeira'!$C42,
BaseFinanceira[Centro Custo],IF($B$2=Configurações!$B$7,"&lt;&gt;""",'DRE Financeira'!$B$2))))</f>
        <v/>
      </c>
      <c r="X42" s="26" t="str">
        <f>IF($B42="","",ABS(
SUMIFS(BaseFinanceira[Valor Realizado],
IF('DRE Financeira'!$B$3=Configurações!$D$7,BaseFinanceira[Mês Caixa],BaseFinanceira[Mês Comp.]),X$6,
BaseFinanceira[Plano Contas],'DRE Financeira'!$C42,
BaseFinanceira[Centro Custo],IF($B$2=Configurações!$B$7,"&lt;&gt;""",'DRE Financeira'!$B$2))))</f>
        <v/>
      </c>
      <c r="Y42" s="24" t="str">
        <f>IF($B42="","",ABS(
SUMIFS(BaseFinanceira[Valor Previsto],
IF('DRE Financeira'!$B$3=Configurações!$D$7,BaseFinanceira[Mês Caixa],BaseFinanceira[Mês Comp.]),Y$6,
BaseFinanceira[Plano Contas],'DRE Financeira'!$C42,
BaseFinanceira[Centro Custo],IF($B$2=Configurações!$B$7,"&lt;&gt;""",'DRE Financeira'!$B$2))))</f>
        <v/>
      </c>
      <c r="Z42" s="26" t="str">
        <f>IF($B42="","",ABS(
SUMIFS(BaseFinanceira[Valor Realizado],
IF('DRE Financeira'!$B$3=Configurações!$D$7,BaseFinanceira[Mês Caixa],BaseFinanceira[Mês Comp.]),Z$6,
BaseFinanceira[Plano Contas],'DRE Financeira'!$C42,
BaseFinanceira[Centro Custo],IF($B$2=Configurações!$B$7,"&lt;&gt;""",'DRE Financeira'!$B$2))))</f>
        <v/>
      </c>
      <c r="AA42" s="24" t="str">
        <f>IF($B42="","",ABS(
SUMIFS(BaseFinanceira[Valor Previsto],
IF('DRE Financeira'!$B$3=Configurações!$D$7,BaseFinanceira[Mês Caixa],BaseFinanceira[Mês Comp.]),AA$6,
BaseFinanceira[Plano Contas],'DRE Financeira'!$C42,
BaseFinanceira[Centro Custo],IF($B$2=Configurações!$B$7,"&lt;&gt;""",'DRE Financeira'!$B$2))))</f>
        <v/>
      </c>
      <c r="AB42" s="26" t="str">
        <f>IF($B42="","",ABS(
SUMIFS(BaseFinanceira[Valor Realizado],
IF('DRE Financeira'!$B$3=Configurações!$D$7,BaseFinanceira[Mês Caixa],BaseFinanceira[Mês Comp.]),AB$6,
BaseFinanceira[Plano Contas],'DRE Financeira'!$C42,
BaseFinanceira[Centro Custo],IF($B$2=Configurações!$B$7,"&lt;&gt;""",'DRE Financeira'!$B$2))))</f>
        <v/>
      </c>
      <c r="AD42" s="24">
        <f t="shared" si="37"/>
        <v>0</v>
      </c>
      <c r="AE42" s="26">
        <f t="shared" si="37"/>
        <v>0</v>
      </c>
      <c r="AF42" s="39">
        <f t="shared" si="36"/>
        <v>0</v>
      </c>
      <c r="AH42" s="24">
        <f t="shared" si="38"/>
        <v>0</v>
      </c>
      <c r="AI42" s="26">
        <f t="shared" si="38"/>
        <v>0</v>
      </c>
    </row>
    <row r="43" spans="2:35" s="2" customFormat="1" ht="20.100000000000001" hidden="1" customHeight="1" x14ac:dyDescent="0.25">
      <c r="B43" s="23" t="str">
        <f>IF('Plano Contas'!C22="","",'Plano Contas'!C22)</f>
        <v/>
      </c>
      <c r="C43" s="46" t="str">
        <f>B7&amp;B29&amp;B43</f>
        <v>Receita Bruta OperacionalGrupo Extra 2</v>
      </c>
      <c r="D43" s="20"/>
      <c r="E43" s="24" t="str">
        <f>IF($B43="","",ABS(
SUMIFS(BaseFinanceira[Valor Previsto],
IF('DRE Financeira'!$B$3=Configurações!$D$7,BaseFinanceira[Mês Caixa],BaseFinanceira[Mês Comp.]),E$6,
BaseFinanceira[Plano Contas],'DRE Financeira'!$C43,
BaseFinanceira[Centro Custo],IF($B$2=Configurações!$B$7,"&lt;&gt;""",'DRE Financeira'!$B$2))))</f>
        <v/>
      </c>
      <c r="F43" s="26" t="str">
        <f>IF($B43="","",ABS(
SUMIFS(BaseFinanceira[Valor Realizado],
IF('DRE Financeira'!$B$3=Configurações!$D$7,BaseFinanceira[Mês Caixa],BaseFinanceira[Mês Comp.]),F$6,
BaseFinanceira[Plano Contas],'DRE Financeira'!$C43,
BaseFinanceira[Centro Custo],IF($B$2=Configurações!$B$7,"&lt;&gt;""",'DRE Financeira'!$B$2))))</f>
        <v/>
      </c>
      <c r="G43" s="24" t="str">
        <f>IF($B43="","",ABS(
SUMIFS(BaseFinanceira[Valor Previsto],
IF('DRE Financeira'!$B$3=Configurações!$D$7,BaseFinanceira[Mês Caixa],BaseFinanceira[Mês Comp.]),G$6,
BaseFinanceira[Plano Contas],'DRE Financeira'!$C43,
BaseFinanceira[Centro Custo],IF($B$2=Configurações!$B$7,"&lt;&gt;""",'DRE Financeira'!$B$2))))</f>
        <v/>
      </c>
      <c r="H43" s="26" t="str">
        <f>IF($B43="","",ABS(
SUMIFS(BaseFinanceira[Valor Realizado],
IF('DRE Financeira'!$B$3=Configurações!$D$7,BaseFinanceira[Mês Caixa],BaseFinanceira[Mês Comp.]),H$6,
BaseFinanceira[Plano Contas],'DRE Financeira'!$C43,
BaseFinanceira[Centro Custo],IF($B$2=Configurações!$B$7,"&lt;&gt;""",'DRE Financeira'!$B$2))))</f>
        <v/>
      </c>
      <c r="I43" s="24" t="str">
        <f>IF($B43="","",ABS(
SUMIFS(BaseFinanceira[Valor Previsto],
IF('DRE Financeira'!$B$3=Configurações!$D$7,BaseFinanceira[Mês Caixa],BaseFinanceira[Mês Comp.]),I$6,
BaseFinanceira[Plano Contas],'DRE Financeira'!$C43,
BaseFinanceira[Centro Custo],IF($B$2=Configurações!$B$7,"&lt;&gt;""",'DRE Financeira'!$B$2))))</f>
        <v/>
      </c>
      <c r="J43" s="26" t="str">
        <f>IF($B43="","",ABS(
SUMIFS(BaseFinanceira[Valor Realizado],
IF('DRE Financeira'!$B$3=Configurações!$D$7,BaseFinanceira[Mês Caixa],BaseFinanceira[Mês Comp.]),J$6,
BaseFinanceira[Plano Contas],'DRE Financeira'!$C43,
BaseFinanceira[Centro Custo],IF($B$2=Configurações!$B$7,"&lt;&gt;""",'DRE Financeira'!$B$2))))</f>
        <v/>
      </c>
      <c r="K43" s="24" t="str">
        <f>IF($B43="","",ABS(
SUMIFS(BaseFinanceira[Valor Previsto],
IF('DRE Financeira'!$B$3=Configurações!$D$7,BaseFinanceira[Mês Caixa],BaseFinanceira[Mês Comp.]),K$6,
BaseFinanceira[Plano Contas],'DRE Financeira'!$C43,
BaseFinanceira[Centro Custo],IF($B$2=Configurações!$B$7,"&lt;&gt;""",'DRE Financeira'!$B$2))))</f>
        <v/>
      </c>
      <c r="L43" s="26" t="str">
        <f>IF($B43="","",ABS(
SUMIFS(BaseFinanceira[Valor Realizado],
IF('DRE Financeira'!$B$3=Configurações!$D$7,BaseFinanceira[Mês Caixa],BaseFinanceira[Mês Comp.]),L$6,
BaseFinanceira[Plano Contas],'DRE Financeira'!$C43,
BaseFinanceira[Centro Custo],IF($B$2=Configurações!$B$7,"&lt;&gt;""",'DRE Financeira'!$B$2))))</f>
        <v/>
      </c>
      <c r="M43" s="24" t="str">
        <f>IF($B43="","",ABS(
SUMIFS(BaseFinanceira[Valor Previsto],
IF('DRE Financeira'!$B$3=Configurações!$D$7,BaseFinanceira[Mês Caixa],BaseFinanceira[Mês Comp.]),M$6,
BaseFinanceira[Plano Contas],'DRE Financeira'!$C43,
BaseFinanceira[Centro Custo],IF($B$2=Configurações!$B$7,"&lt;&gt;""",'DRE Financeira'!$B$2))))</f>
        <v/>
      </c>
      <c r="N43" s="26" t="str">
        <f>IF($B43="","",ABS(
SUMIFS(BaseFinanceira[Valor Realizado],
IF('DRE Financeira'!$B$3=Configurações!$D$7,BaseFinanceira[Mês Caixa],BaseFinanceira[Mês Comp.]),N$6,
BaseFinanceira[Plano Contas],'DRE Financeira'!$C43,
BaseFinanceira[Centro Custo],IF($B$2=Configurações!$B$7,"&lt;&gt;""",'DRE Financeira'!$B$2))))</f>
        <v/>
      </c>
      <c r="O43" s="24" t="str">
        <f>IF($B43="","",ABS(
SUMIFS(BaseFinanceira[Valor Previsto],
IF('DRE Financeira'!$B$3=Configurações!$D$7,BaseFinanceira[Mês Caixa],BaseFinanceira[Mês Comp.]),O$6,
BaseFinanceira[Plano Contas],'DRE Financeira'!$C43,
BaseFinanceira[Centro Custo],IF($B$2=Configurações!$B$7,"&lt;&gt;""",'DRE Financeira'!$B$2))))</f>
        <v/>
      </c>
      <c r="P43" s="26" t="str">
        <f>IF($B43="","",ABS(
SUMIFS(BaseFinanceira[Valor Realizado],
IF('DRE Financeira'!$B$3=Configurações!$D$7,BaseFinanceira[Mês Caixa],BaseFinanceira[Mês Comp.]),P$6,
BaseFinanceira[Plano Contas],'DRE Financeira'!$C43,
BaseFinanceira[Centro Custo],IF($B$2=Configurações!$B$7,"&lt;&gt;""",'DRE Financeira'!$B$2))))</f>
        <v/>
      </c>
      <c r="Q43" s="24" t="str">
        <f>IF($B43="","",ABS(
SUMIFS(BaseFinanceira[Valor Previsto],
IF('DRE Financeira'!$B$3=Configurações!$D$7,BaseFinanceira[Mês Caixa],BaseFinanceira[Mês Comp.]),Q$6,
BaseFinanceira[Plano Contas],'DRE Financeira'!$C43,
BaseFinanceira[Centro Custo],IF($B$2=Configurações!$B$7,"&lt;&gt;""",'DRE Financeira'!$B$2))))</f>
        <v/>
      </c>
      <c r="R43" s="26" t="str">
        <f>IF($B43="","",ABS(
SUMIFS(BaseFinanceira[Valor Realizado],
IF('DRE Financeira'!$B$3=Configurações!$D$7,BaseFinanceira[Mês Caixa],BaseFinanceira[Mês Comp.]),R$6,
BaseFinanceira[Plano Contas],'DRE Financeira'!$C43,
BaseFinanceira[Centro Custo],IF($B$2=Configurações!$B$7,"&lt;&gt;""",'DRE Financeira'!$B$2))))</f>
        <v/>
      </c>
      <c r="S43" s="24" t="str">
        <f>IF($B43="","",ABS(
SUMIFS(BaseFinanceira[Valor Previsto],
IF('DRE Financeira'!$B$3=Configurações!$D$7,BaseFinanceira[Mês Caixa],BaseFinanceira[Mês Comp.]),S$6,
BaseFinanceira[Plano Contas],'DRE Financeira'!$C43,
BaseFinanceira[Centro Custo],IF($B$2=Configurações!$B$7,"&lt;&gt;""",'DRE Financeira'!$B$2))))</f>
        <v/>
      </c>
      <c r="T43" s="26" t="str">
        <f>IF($B43="","",ABS(
SUMIFS(BaseFinanceira[Valor Realizado],
IF('DRE Financeira'!$B$3=Configurações!$D$7,BaseFinanceira[Mês Caixa],BaseFinanceira[Mês Comp.]),T$6,
BaseFinanceira[Plano Contas],'DRE Financeira'!$C43,
BaseFinanceira[Centro Custo],IF($B$2=Configurações!$B$7,"&lt;&gt;""",'DRE Financeira'!$B$2))))</f>
        <v/>
      </c>
      <c r="U43" s="24" t="str">
        <f>IF($B43="","",ABS(
SUMIFS(BaseFinanceira[Valor Previsto],
IF('DRE Financeira'!$B$3=Configurações!$D$7,BaseFinanceira[Mês Caixa],BaseFinanceira[Mês Comp.]),U$6,
BaseFinanceira[Plano Contas],'DRE Financeira'!$C43,
BaseFinanceira[Centro Custo],IF($B$2=Configurações!$B$7,"&lt;&gt;""",'DRE Financeira'!$B$2))))</f>
        <v/>
      </c>
      <c r="V43" s="26" t="str">
        <f>IF($B43="","",ABS(
SUMIFS(BaseFinanceira[Valor Realizado],
IF('DRE Financeira'!$B$3=Configurações!$D$7,BaseFinanceira[Mês Caixa],BaseFinanceira[Mês Comp.]),V$6,
BaseFinanceira[Plano Contas],'DRE Financeira'!$C43,
BaseFinanceira[Centro Custo],IF($B$2=Configurações!$B$7,"&lt;&gt;""",'DRE Financeira'!$B$2))))</f>
        <v/>
      </c>
      <c r="W43" s="24" t="str">
        <f>IF($B43="","",ABS(
SUMIFS(BaseFinanceira[Valor Previsto],
IF('DRE Financeira'!$B$3=Configurações!$D$7,BaseFinanceira[Mês Caixa],BaseFinanceira[Mês Comp.]),W$6,
BaseFinanceira[Plano Contas],'DRE Financeira'!$C43,
BaseFinanceira[Centro Custo],IF($B$2=Configurações!$B$7,"&lt;&gt;""",'DRE Financeira'!$B$2))))</f>
        <v/>
      </c>
      <c r="X43" s="26" t="str">
        <f>IF($B43="","",ABS(
SUMIFS(BaseFinanceira[Valor Realizado],
IF('DRE Financeira'!$B$3=Configurações!$D$7,BaseFinanceira[Mês Caixa],BaseFinanceira[Mês Comp.]),X$6,
BaseFinanceira[Plano Contas],'DRE Financeira'!$C43,
BaseFinanceira[Centro Custo],IF($B$2=Configurações!$B$7,"&lt;&gt;""",'DRE Financeira'!$B$2))))</f>
        <v/>
      </c>
      <c r="Y43" s="24" t="str">
        <f>IF($B43="","",ABS(
SUMIFS(BaseFinanceira[Valor Previsto],
IF('DRE Financeira'!$B$3=Configurações!$D$7,BaseFinanceira[Mês Caixa],BaseFinanceira[Mês Comp.]),Y$6,
BaseFinanceira[Plano Contas],'DRE Financeira'!$C43,
BaseFinanceira[Centro Custo],IF($B$2=Configurações!$B$7,"&lt;&gt;""",'DRE Financeira'!$B$2))))</f>
        <v/>
      </c>
      <c r="Z43" s="26" t="str">
        <f>IF($B43="","",ABS(
SUMIFS(BaseFinanceira[Valor Realizado],
IF('DRE Financeira'!$B$3=Configurações!$D$7,BaseFinanceira[Mês Caixa],BaseFinanceira[Mês Comp.]),Z$6,
BaseFinanceira[Plano Contas],'DRE Financeira'!$C43,
BaseFinanceira[Centro Custo],IF($B$2=Configurações!$B$7,"&lt;&gt;""",'DRE Financeira'!$B$2))))</f>
        <v/>
      </c>
      <c r="AA43" s="24" t="str">
        <f>IF($B43="","",ABS(
SUMIFS(BaseFinanceira[Valor Previsto],
IF('DRE Financeira'!$B$3=Configurações!$D$7,BaseFinanceira[Mês Caixa],BaseFinanceira[Mês Comp.]),AA$6,
BaseFinanceira[Plano Contas],'DRE Financeira'!$C43,
BaseFinanceira[Centro Custo],IF($B$2=Configurações!$B$7,"&lt;&gt;""",'DRE Financeira'!$B$2))))</f>
        <v/>
      </c>
      <c r="AB43" s="26" t="str">
        <f>IF($B43="","",ABS(
SUMIFS(BaseFinanceira[Valor Realizado],
IF('DRE Financeira'!$B$3=Configurações!$D$7,BaseFinanceira[Mês Caixa],BaseFinanceira[Mês Comp.]),AB$6,
BaseFinanceira[Plano Contas],'DRE Financeira'!$C43,
BaseFinanceira[Centro Custo],IF($B$2=Configurações!$B$7,"&lt;&gt;""",'DRE Financeira'!$B$2))))</f>
        <v/>
      </c>
      <c r="AD43" s="24">
        <f t="shared" si="37"/>
        <v>0</v>
      </c>
      <c r="AE43" s="26">
        <f t="shared" si="37"/>
        <v>0</v>
      </c>
      <c r="AF43" s="39">
        <f t="shared" si="36"/>
        <v>0</v>
      </c>
      <c r="AH43" s="24">
        <f t="shared" si="38"/>
        <v>0</v>
      </c>
      <c r="AI43" s="26">
        <f t="shared" si="38"/>
        <v>0</v>
      </c>
    </row>
    <row r="44" spans="2:35" s="2" customFormat="1" ht="20.100000000000001" hidden="1" customHeight="1" x14ac:dyDescent="0.25">
      <c r="B44" s="23" t="str">
        <f>IF('Plano Contas'!C23="","",'Plano Contas'!C23)</f>
        <v/>
      </c>
      <c r="C44" s="46" t="str">
        <f>B7&amp;B29&amp;B44</f>
        <v>Receita Bruta OperacionalGrupo Extra 2</v>
      </c>
      <c r="D44" s="20"/>
      <c r="E44" s="24" t="str">
        <f>IF($B44="","",ABS(
SUMIFS(BaseFinanceira[Valor Previsto],
IF('DRE Financeira'!$B$3=Configurações!$D$7,BaseFinanceira[Mês Caixa],BaseFinanceira[Mês Comp.]),E$6,
BaseFinanceira[Plano Contas],'DRE Financeira'!$C44,
BaseFinanceira[Centro Custo],IF($B$2=Configurações!$B$7,"&lt;&gt;""",'DRE Financeira'!$B$2))))</f>
        <v/>
      </c>
      <c r="F44" s="26" t="str">
        <f>IF($B44="","",ABS(
SUMIFS(BaseFinanceira[Valor Realizado],
IF('DRE Financeira'!$B$3=Configurações!$D$7,BaseFinanceira[Mês Caixa],BaseFinanceira[Mês Comp.]),F$6,
BaseFinanceira[Plano Contas],'DRE Financeira'!$C44,
BaseFinanceira[Centro Custo],IF($B$2=Configurações!$B$7,"&lt;&gt;""",'DRE Financeira'!$B$2))))</f>
        <v/>
      </c>
      <c r="G44" s="24" t="str">
        <f>IF($B44="","",ABS(
SUMIFS(BaseFinanceira[Valor Previsto],
IF('DRE Financeira'!$B$3=Configurações!$D$7,BaseFinanceira[Mês Caixa],BaseFinanceira[Mês Comp.]),G$6,
BaseFinanceira[Plano Contas],'DRE Financeira'!$C44,
BaseFinanceira[Centro Custo],IF($B$2=Configurações!$B$7,"&lt;&gt;""",'DRE Financeira'!$B$2))))</f>
        <v/>
      </c>
      <c r="H44" s="26" t="str">
        <f>IF($B44="","",ABS(
SUMIFS(BaseFinanceira[Valor Realizado],
IF('DRE Financeira'!$B$3=Configurações!$D$7,BaseFinanceira[Mês Caixa],BaseFinanceira[Mês Comp.]),H$6,
BaseFinanceira[Plano Contas],'DRE Financeira'!$C44,
BaseFinanceira[Centro Custo],IF($B$2=Configurações!$B$7,"&lt;&gt;""",'DRE Financeira'!$B$2))))</f>
        <v/>
      </c>
      <c r="I44" s="24" t="str">
        <f>IF($B44="","",ABS(
SUMIFS(BaseFinanceira[Valor Previsto],
IF('DRE Financeira'!$B$3=Configurações!$D$7,BaseFinanceira[Mês Caixa],BaseFinanceira[Mês Comp.]),I$6,
BaseFinanceira[Plano Contas],'DRE Financeira'!$C44,
BaseFinanceira[Centro Custo],IF($B$2=Configurações!$B$7,"&lt;&gt;""",'DRE Financeira'!$B$2))))</f>
        <v/>
      </c>
      <c r="J44" s="26" t="str">
        <f>IF($B44="","",ABS(
SUMIFS(BaseFinanceira[Valor Realizado],
IF('DRE Financeira'!$B$3=Configurações!$D$7,BaseFinanceira[Mês Caixa],BaseFinanceira[Mês Comp.]),J$6,
BaseFinanceira[Plano Contas],'DRE Financeira'!$C44,
BaseFinanceira[Centro Custo],IF($B$2=Configurações!$B$7,"&lt;&gt;""",'DRE Financeira'!$B$2))))</f>
        <v/>
      </c>
      <c r="K44" s="24" t="str">
        <f>IF($B44="","",ABS(
SUMIFS(BaseFinanceira[Valor Previsto],
IF('DRE Financeira'!$B$3=Configurações!$D$7,BaseFinanceira[Mês Caixa],BaseFinanceira[Mês Comp.]),K$6,
BaseFinanceira[Plano Contas],'DRE Financeira'!$C44,
BaseFinanceira[Centro Custo],IF($B$2=Configurações!$B$7,"&lt;&gt;""",'DRE Financeira'!$B$2))))</f>
        <v/>
      </c>
      <c r="L44" s="26" t="str">
        <f>IF($B44="","",ABS(
SUMIFS(BaseFinanceira[Valor Realizado],
IF('DRE Financeira'!$B$3=Configurações!$D$7,BaseFinanceira[Mês Caixa],BaseFinanceira[Mês Comp.]),L$6,
BaseFinanceira[Plano Contas],'DRE Financeira'!$C44,
BaseFinanceira[Centro Custo],IF($B$2=Configurações!$B$7,"&lt;&gt;""",'DRE Financeira'!$B$2))))</f>
        <v/>
      </c>
      <c r="M44" s="24" t="str">
        <f>IF($B44="","",ABS(
SUMIFS(BaseFinanceira[Valor Previsto],
IF('DRE Financeira'!$B$3=Configurações!$D$7,BaseFinanceira[Mês Caixa],BaseFinanceira[Mês Comp.]),M$6,
BaseFinanceira[Plano Contas],'DRE Financeira'!$C44,
BaseFinanceira[Centro Custo],IF($B$2=Configurações!$B$7,"&lt;&gt;""",'DRE Financeira'!$B$2))))</f>
        <v/>
      </c>
      <c r="N44" s="26" t="str">
        <f>IF($B44="","",ABS(
SUMIFS(BaseFinanceira[Valor Realizado],
IF('DRE Financeira'!$B$3=Configurações!$D$7,BaseFinanceira[Mês Caixa],BaseFinanceira[Mês Comp.]),N$6,
BaseFinanceira[Plano Contas],'DRE Financeira'!$C44,
BaseFinanceira[Centro Custo],IF($B$2=Configurações!$B$7,"&lt;&gt;""",'DRE Financeira'!$B$2))))</f>
        <v/>
      </c>
      <c r="O44" s="24" t="str">
        <f>IF($B44="","",ABS(
SUMIFS(BaseFinanceira[Valor Previsto],
IF('DRE Financeira'!$B$3=Configurações!$D$7,BaseFinanceira[Mês Caixa],BaseFinanceira[Mês Comp.]),O$6,
BaseFinanceira[Plano Contas],'DRE Financeira'!$C44,
BaseFinanceira[Centro Custo],IF($B$2=Configurações!$B$7,"&lt;&gt;""",'DRE Financeira'!$B$2))))</f>
        <v/>
      </c>
      <c r="P44" s="26" t="str">
        <f>IF($B44="","",ABS(
SUMIFS(BaseFinanceira[Valor Realizado],
IF('DRE Financeira'!$B$3=Configurações!$D$7,BaseFinanceira[Mês Caixa],BaseFinanceira[Mês Comp.]),P$6,
BaseFinanceira[Plano Contas],'DRE Financeira'!$C44,
BaseFinanceira[Centro Custo],IF($B$2=Configurações!$B$7,"&lt;&gt;""",'DRE Financeira'!$B$2))))</f>
        <v/>
      </c>
      <c r="Q44" s="24" t="str">
        <f>IF($B44="","",ABS(
SUMIFS(BaseFinanceira[Valor Previsto],
IF('DRE Financeira'!$B$3=Configurações!$D$7,BaseFinanceira[Mês Caixa],BaseFinanceira[Mês Comp.]),Q$6,
BaseFinanceira[Plano Contas],'DRE Financeira'!$C44,
BaseFinanceira[Centro Custo],IF($B$2=Configurações!$B$7,"&lt;&gt;""",'DRE Financeira'!$B$2))))</f>
        <v/>
      </c>
      <c r="R44" s="26" t="str">
        <f>IF($B44="","",ABS(
SUMIFS(BaseFinanceira[Valor Realizado],
IF('DRE Financeira'!$B$3=Configurações!$D$7,BaseFinanceira[Mês Caixa],BaseFinanceira[Mês Comp.]),R$6,
BaseFinanceira[Plano Contas],'DRE Financeira'!$C44,
BaseFinanceira[Centro Custo],IF($B$2=Configurações!$B$7,"&lt;&gt;""",'DRE Financeira'!$B$2))))</f>
        <v/>
      </c>
      <c r="S44" s="24" t="str">
        <f>IF($B44="","",ABS(
SUMIFS(BaseFinanceira[Valor Previsto],
IF('DRE Financeira'!$B$3=Configurações!$D$7,BaseFinanceira[Mês Caixa],BaseFinanceira[Mês Comp.]),S$6,
BaseFinanceira[Plano Contas],'DRE Financeira'!$C44,
BaseFinanceira[Centro Custo],IF($B$2=Configurações!$B$7,"&lt;&gt;""",'DRE Financeira'!$B$2))))</f>
        <v/>
      </c>
      <c r="T44" s="26" t="str">
        <f>IF($B44="","",ABS(
SUMIFS(BaseFinanceira[Valor Realizado],
IF('DRE Financeira'!$B$3=Configurações!$D$7,BaseFinanceira[Mês Caixa],BaseFinanceira[Mês Comp.]),T$6,
BaseFinanceira[Plano Contas],'DRE Financeira'!$C44,
BaseFinanceira[Centro Custo],IF($B$2=Configurações!$B$7,"&lt;&gt;""",'DRE Financeira'!$B$2))))</f>
        <v/>
      </c>
      <c r="U44" s="24" t="str">
        <f>IF($B44="","",ABS(
SUMIFS(BaseFinanceira[Valor Previsto],
IF('DRE Financeira'!$B$3=Configurações!$D$7,BaseFinanceira[Mês Caixa],BaseFinanceira[Mês Comp.]),U$6,
BaseFinanceira[Plano Contas],'DRE Financeira'!$C44,
BaseFinanceira[Centro Custo],IF($B$2=Configurações!$B$7,"&lt;&gt;""",'DRE Financeira'!$B$2))))</f>
        <v/>
      </c>
      <c r="V44" s="26" t="str">
        <f>IF($B44="","",ABS(
SUMIFS(BaseFinanceira[Valor Realizado],
IF('DRE Financeira'!$B$3=Configurações!$D$7,BaseFinanceira[Mês Caixa],BaseFinanceira[Mês Comp.]),V$6,
BaseFinanceira[Plano Contas],'DRE Financeira'!$C44,
BaseFinanceira[Centro Custo],IF($B$2=Configurações!$B$7,"&lt;&gt;""",'DRE Financeira'!$B$2))))</f>
        <v/>
      </c>
      <c r="W44" s="24" t="str">
        <f>IF($B44="","",ABS(
SUMIFS(BaseFinanceira[Valor Previsto],
IF('DRE Financeira'!$B$3=Configurações!$D$7,BaseFinanceira[Mês Caixa],BaseFinanceira[Mês Comp.]),W$6,
BaseFinanceira[Plano Contas],'DRE Financeira'!$C44,
BaseFinanceira[Centro Custo],IF($B$2=Configurações!$B$7,"&lt;&gt;""",'DRE Financeira'!$B$2))))</f>
        <v/>
      </c>
      <c r="X44" s="26" t="str">
        <f>IF($B44="","",ABS(
SUMIFS(BaseFinanceira[Valor Realizado],
IF('DRE Financeira'!$B$3=Configurações!$D$7,BaseFinanceira[Mês Caixa],BaseFinanceira[Mês Comp.]),X$6,
BaseFinanceira[Plano Contas],'DRE Financeira'!$C44,
BaseFinanceira[Centro Custo],IF($B$2=Configurações!$B$7,"&lt;&gt;""",'DRE Financeira'!$B$2))))</f>
        <v/>
      </c>
      <c r="Y44" s="24" t="str">
        <f>IF($B44="","",ABS(
SUMIFS(BaseFinanceira[Valor Previsto],
IF('DRE Financeira'!$B$3=Configurações!$D$7,BaseFinanceira[Mês Caixa],BaseFinanceira[Mês Comp.]),Y$6,
BaseFinanceira[Plano Contas],'DRE Financeira'!$C44,
BaseFinanceira[Centro Custo],IF($B$2=Configurações!$B$7,"&lt;&gt;""",'DRE Financeira'!$B$2))))</f>
        <v/>
      </c>
      <c r="Z44" s="26" t="str">
        <f>IF($B44="","",ABS(
SUMIFS(BaseFinanceira[Valor Realizado],
IF('DRE Financeira'!$B$3=Configurações!$D$7,BaseFinanceira[Mês Caixa],BaseFinanceira[Mês Comp.]),Z$6,
BaseFinanceira[Plano Contas],'DRE Financeira'!$C44,
BaseFinanceira[Centro Custo],IF($B$2=Configurações!$B$7,"&lt;&gt;""",'DRE Financeira'!$B$2))))</f>
        <v/>
      </c>
      <c r="AA44" s="24" t="str">
        <f>IF($B44="","",ABS(
SUMIFS(BaseFinanceira[Valor Previsto],
IF('DRE Financeira'!$B$3=Configurações!$D$7,BaseFinanceira[Mês Caixa],BaseFinanceira[Mês Comp.]),AA$6,
BaseFinanceira[Plano Contas],'DRE Financeira'!$C44,
BaseFinanceira[Centro Custo],IF($B$2=Configurações!$B$7,"&lt;&gt;""",'DRE Financeira'!$B$2))))</f>
        <v/>
      </c>
      <c r="AB44" s="26" t="str">
        <f>IF($B44="","",ABS(
SUMIFS(BaseFinanceira[Valor Realizado],
IF('DRE Financeira'!$B$3=Configurações!$D$7,BaseFinanceira[Mês Caixa],BaseFinanceira[Mês Comp.]),AB$6,
BaseFinanceira[Plano Contas],'DRE Financeira'!$C44,
BaseFinanceira[Centro Custo],IF($B$2=Configurações!$B$7,"&lt;&gt;""",'DRE Financeira'!$B$2))))</f>
        <v/>
      </c>
      <c r="AD44" s="24">
        <f t="shared" si="37"/>
        <v>0</v>
      </c>
      <c r="AE44" s="26">
        <f t="shared" si="37"/>
        <v>0</v>
      </c>
      <c r="AF44" s="39">
        <f t="shared" si="36"/>
        <v>0</v>
      </c>
      <c r="AH44" s="24">
        <f t="shared" si="38"/>
        <v>0</v>
      </c>
      <c r="AI44" s="26">
        <f t="shared" si="38"/>
        <v>0</v>
      </c>
    </row>
    <row r="45" spans="2:35" s="2" customFormat="1" ht="20.100000000000001" hidden="1" customHeight="1" x14ac:dyDescent="0.25">
      <c r="B45" s="23" t="str">
        <f>IF('Plano Contas'!C24="","",'Plano Contas'!C24)</f>
        <v/>
      </c>
      <c r="C45" s="46" t="str">
        <f>B7&amp;B29&amp;B45</f>
        <v>Receita Bruta OperacionalGrupo Extra 2</v>
      </c>
      <c r="D45" s="20"/>
      <c r="E45" s="24" t="str">
        <f>IF($B45="","",ABS(
SUMIFS(BaseFinanceira[Valor Previsto],
IF('DRE Financeira'!$B$3=Configurações!$D$7,BaseFinanceira[Mês Caixa],BaseFinanceira[Mês Comp.]),E$6,
BaseFinanceira[Plano Contas],'DRE Financeira'!$C45,
BaseFinanceira[Centro Custo],IF($B$2=Configurações!$B$7,"&lt;&gt;""",'DRE Financeira'!$B$2))))</f>
        <v/>
      </c>
      <c r="F45" s="26" t="str">
        <f>IF($B45="","",ABS(
SUMIFS(BaseFinanceira[Valor Realizado],
IF('DRE Financeira'!$B$3=Configurações!$D$7,BaseFinanceira[Mês Caixa],BaseFinanceira[Mês Comp.]),F$6,
BaseFinanceira[Plano Contas],'DRE Financeira'!$C45,
BaseFinanceira[Centro Custo],IF($B$2=Configurações!$B$7,"&lt;&gt;""",'DRE Financeira'!$B$2))))</f>
        <v/>
      </c>
      <c r="G45" s="24" t="str">
        <f>IF($B45="","",ABS(
SUMIFS(BaseFinanceira[Valor Previsto],
IF('DRE Financeira'!$B$3=Configurações!$D$7,BaseFinanceira[Mês Caixa],BaseFinanceira[Mês Comp.]),G$6,
BaseFinanceira[Plano Contas],'DRE Financeira'!$C45,
BaseFinanceira[Centro Custo],IF($B$2=Configurações!$B$7,"&lt;&gt;""",'DRE Financeira'!$B$2))))</f>
        <v/>
      </c>
      <c r="H45" s="26" t="str">
        <f>IF($B45="","",ABS(
SUMIFS(BaseFinanceira[Valor Realizado],
IF('DRE Financeira'!$B$3=Configurações!$D$7,BaseFinanceira[Mês Caixa],BaseFinanceira[Mês Comp.]),H$6,
BaseFinanceira[Plano Contas],'DRE Financeira'!$C45,
BaseFinanceira[Centro Custo],IF($B$2=Configurações!$B$7,"&lt;&gt;""",'DRE Financeira'!$B$2))))</f>
        <v/>
      </c>
      <c r="I45" s="24" t="str">
        <f>IF($B45="","",ABS(
SUMIFS(BaseFinanceira[Valor Previsto],
IF('DRE Financeira'!$B$3=Configurações!$D$7,BaseFinanceira[Mês Caixa],BaseFinanceira[Mês Comp.]),I$6,
BaseFinanceira[Plano Contas],'DRE Financeira'!$C45,
BaseFinanceira[Centro Custo],IF($B$2=Configurações!$B$7,"&lt;&gt;""",'DRE Financeira'!$B$2))))</f>
        <v/>
      </c>
      <c r="J45" s="26" t="str">
        <f>IF($B45="","",ABS(
SUMIFS(BaseFinanceira[Valor Realizado],
IF('DRE Financeira'!$B$3=Configurações!$D$7,BaseFinanceira[Mês Caixa],BaseFinanceira[Mês Comp.]),J$6,
BaseFinanceira[Plano Contas],'DRE Financeira'!$C45,
BaseFinanceira[Centro Custo],IF($B$2=Configurações!$B$7,"&lt;&gt;""",'DRE Financeira'!$B$2))))</f>
        <v/>
      </c>
      <c r="K45" s="24" t="str">
        <f>IF($B45="","",ABS(
SUMIFS(BaseFinanceira[Valor Previsto],
IF('DRE Financeira'!$B$3=Configurações!$D$7,BaseFinanceira[Mês Caixa],BaseFinanceira[Mês Comp.]),K$6,
BaseFinanceira[Plano Contas],'DRE Financeira'!$C45,
BaseFinanceira[Centro Custo],IF($B$2=Configurações!$B$7,"&lt;&gt;""",'DRE Financeira'!$B$2))))</f>
        <v/>
      </c>
      <c r="L45" s="26" t="str">
        <f>IF($B45="","",ABS(
SUMIFS(BaseFinanceira[Valor Realizado],
IF('DRE Financeira'!$B$3=Configurações!$D$7,BaseFinanceira[Mês Caixa],BaseFinanceira[Mês Comp.]),L$6,
BaseFinanceira[Plano Contas],'DRE Financeira'!$C45,
BaseFinanceira[Centro Custo],IF($B$2=Configurações!$B$7,"&lt;&gt;""",'DRE Financeira'!$B$2))))</f>
        <v/>
      </c>
      <c r="M45" s="24" t="str">
        <f>IF($B45="","",ABS(
SUMIFS(BaseFinanceira[Valor Previsto],
IF('DRE Financeira'!$B$3=Configurações!$D$7,BaseFinanceira[Mês Caixa],BaseFinanceira[Mês Comp.]),M$6,
BaseFinanceira[Plano Contas],'DRE Financeira'!$C45,
BaseFinanceira[Centro Custo],IF($B$2=Configurações!$B$7,"&lt;&gt;""",'DRE Financeira'!$B$2))))</f>
        <v/>
      </c>
      <c r="N45" s="26" t="str">
        <f>IF($B45="","",ABS(
SUMIFS(BaseFinanceira[Valor Realizado],
IF('DRE Financeira'!$B$3=Configurações!$D$7,BaseFinanceira[Mês Caixa],BaseFinanceira[Mês Comp.]),N$6,
BaseFinanceira[Plano Contas],'DRE Financeira'!$C45,
BaseFinanceira[Centro Custo],IF($B$2=Configurações!$B$7,"&lt;&gt;""",'DRE Financeira'!$B$2))))</f>
        <v/>
      </c>
      <c r="O45" s="24" t="str">
        <f>IF($B45="","",ABS(
SUMIFS(BaseFinanceira[Valor Previsto],
IF('DRE Financeira'!$B$3=Configurações!$D$7,BaseFinanceira[Mês Caixa],BaseFinanceira[Mês Comp.]),O$6,
BaseFinanceira[Plano Contas],'DRE Financeira'!$C45,
BaseFinanceira[Centro Custo],IF($B$2=Configurações!$B$7,"&lt;&gt;""",'DRE Financeira'!$B$2))))</f>
        <v/>
      </c>
      <c r="P45" s="26" t="str">
        <f>IF($B45="","",ABS(
SUMIFS(BaseFinanceira[Valor Realizado],
IF('DRE Financeira'!$B$3=Configurações!$D$7,BaseFinanceira[Mês Caixa],BaseFinanceira[Mês Comp.]),P$6,
BaseFinanceira[Plano Contas],'DRE Financeira'!$C45,
BaseFinanceira[Centro Custo],IF($B$2=Configurações!$B$7,"&lt;&gt;""",'DRE Financeira'!$B$2))))</f>
        <v/>
      </c>
      <c r="Q45" s="24" t="str">
        <f>IF($B45="","",ABS(
SUMIFS(BaseFinanceira[Valor Previsto],
IF('DRE Financeira'!$B$3=Configurações!$D$7,BaseFinanceira[Mês Caixa],BaseFinanceira[Mês Comp.]),Q$6,
BaseFinanceira[Plano Contas],'DRE Financeira'!$C45,
BaseFinanceira[Centro Custo],IF($B$2=Configurações!$B$7,"&lt;&gt;""",'DRE Financeira'!$B$2))))</f>
        <v/>
      </c>
      <c r="R45" s="26" t="str">
        <f>IF($B45="","",ABS(
SUMIFS(BaseFinanceira[Valor Realizado],
IF('DRE Financeira'!$B$3=Configurações!$D$7,BaseFinanceira[Mês Caixa],BaseFinanceira[Mês Comp.]),R$6,
BaseFinanceira[Plano Contas],'DRE Financeira'!$C45,
BaseFinanceira[Centro Custo],IF($B$2=Configurações!$B$7,"&lt;&gt;""",'DRE Financeira'!$B$2))))</f>
        <v/>
      </c>
      <c r="S45" s="24" t="str">
        <f>IF($B45="","",ABS(
SUMIFS(BaseFinanceira[Valor Previsto],
IF('DRE Financeira'!$B$3=Configurações!$D$7,BaseFinanceira[Mês Caixa],BaseFinanceira[Mês Comp.]),S$6,
BaseFinanceira[Plano Contas],'DRE Financeira'!$C45,
BaseFinanceira[Centro Custo],IF($B$2=Configurações!$B$7,"&lt;&gt;""",'DRE Financeira'!$B$2))))</f>
        <v/>
      </c>
      <c r="T45" s="26" t="str">
        <f>IF($B45="","",ABS(
SUMIFS(BaseFinanceira[Valor Realizado],
IF('DRE Financeira'!$B$3=Configurações!$D$7,BaseFinanceira[Mês Caixa],BaseFinanceira[Mês Comp.]),T$6,
BaseFinanceira[Plano Contas],'DRE Financeira'!$C45,
BaseFinanceira[Centro Custo],IF($B$2=Configurações!$B$7,"&lt;&gt;""",'DRE Financeira'!$B$2))))</f>
        <v/>
      </c>
      <c r="U45" s="24" t="str">
        <f>IF($B45="","",ABS(
SUMIFS(BaseFinanceira[Valor Previsto],
IF('DRE Financeira'!$B$3=Configurações!$D$7,BaseFinanceira[Mês Caixa],BaseFinanceira[Mês Comp.]),U$6,
BaseFinanceira[Plano Contas],'DRE Financeira'!$C45,
BaseFinanceira[Centro Custo],IF($B$2=Configurações!$B$7,"&lt;&gt;""",'DRE Financeira'!$B$2))))</f>
        <v/>
      </c>
      <c r="V45" s="26" t="str">
        <f>IF($B45="","",ABS(
SUMIFS(BaseFinanceira[Valor Realizado],
IF('DRE Financeira'!$B$3=Configurações!$D$7,BaseFinanceira[Mês Caixa],BaseFinanceira[Mês Comp.]),V$6,
BaseFinanceira[Plano Contas],'DRE Financeira'!$C45,
BaseFinanceira[Centro Custo],IF($B$2=Configurações!$B$7,"&lt;&gt;""",'DRE Financeira'!$B$2))))</f>
        <v/>
      </c>
      <c r="W45" s="24" t="str">
        <f>IF($B45="","",ABS(
SUMIFS(BaseFinanceira[Valor Previsto],
IF('DRE Financeira'!$B$3=Configurações!$D$7,BaseFinanceira[Mês Caixa],BaseFinanceira[Mês Comp.]),W$6,
BaseFinanceira[Plano Contas],'DRE Financeira'!$C45,
BaseFinanceira[Centro Custo],IF($B$2=Configurações!$B$7,"&lt;&gt;""",'DRE Financeira'!$B$2))))</f>
        <v/>
      </c>
      <c r="X45" s="26" t="str">
        <f>IF($B45="","",ABS(
SUMIFS(BaseFinanceira[Valor Realizado],
IF('DRE Financeira'!$B$3=Configurações!$D$7,BaseFinanceira[Mês Caixa],BaseFinanceira[Mês Comp.]),X$6,
BaseFinanceira[Plano Contas],'DRE Financeira'!$C45,
BaseFinanceira[Centro Custo],IF($B$2=Configurações!$B$7,"&lt;&gt;""",'DRE Financeira'!$B$2))))</f>
        <v/>
      </c>
      <c r="Y45" s="24" t="str">
        <f>IF($B45="","",ABS(
SUMIFS(BaseFinanceira[Valor Previsto],
IF('DRE Financeira'!$B$3=Configurações!$D$7,BaseFinanceira[Mês Caixa],BaseFinanceira[Mês Comp.]),Y$6,
BaseFinanceira[Plano Contas],'DRE Financeira'!$C45,
BaseFinanceira[Centro Custo],IF($B$2=Configurações!$B$7,"&lt;&gt;""",'DRE Financeira'!$B$2))))</f>
        <v/>
      </c>
      <c r="Z45" s="26" t="str">
        <f>IF($B45="","",ABS(
SUMIFS(BaseFinanceira[Valor Realizado],
IF('DRE Financeira'!$B$3=Configurações!$D$7,BaseFinanceira[Mês Caixa],BaseFinanceira[Mês Comp.]),Z$6,
BaseFinanceira[Plano Contas],'DRE Financeira'!$C45,
BaseFinanceira[Centro Custo],IF($B$2=Configurações!$B$7,"&lt;&gt;""",'DRE Financeira'!$B$2))))</f>
        <v/>
      </c>
      <c r="AA45" s="24" t="str">
        <f>IF($B45="","",ABS(
SUMIFS(BaseFinanceira[Valor Previsto],
IF('DRE Financeira'!$B$3=Configurações!$D$7,BaseFinanceira[Mês Caixa],BaseFinanceira[Mês Comp.]),AA$6,
BaseFinanceira[Plano Contas],'DRE Financeira'!$C45,
BaseFinanceira[Centro Custo],IF($B$2=Configurações!$B$7,"&lt;&gt;""",'DRE Financeira'!$B$2))))</f>
        <v/>
      </c>
      <c r="AB45" s="26" t="str">
        <f>IF($B45="","",ABS(
SUMIFS(BaseFinanceira[Valor Realizado],
IF('DRE Financeira'!$B$3=Configurações!$D$7,BaseFinanceira[Mês Caixa],BaseFinanceira[Mês Comp.]),AB$6,
BaseFinanceira[Plano Contas],'DRE Financeira'!$C45,
BaseFinanceira[Centro Custo],IF($B$2=Configurações!$B$7,"&lt;&gt;""",'DRE Financeira'!$B$2))))</f>
        <v/>
      </c>
      <c r="AD45" s="24">
        <f t="shared" si="37"/>
        <v>0</v>
      </c>
      <c r="AE45" s="26">
        <f t="shared" si="37"/>
        <v>0</v>
      </c>
      <c r="AF45" s="39">
        <f t="shared" si="36"/>
        <v>0</v>
      </c>
      <c r="AH45" s="24">
        <f t="shared" si="38"/>
        <v>0</v>
      </c>
      <c r="AI45" s="26">
        <f t="shared" si="38"/>
        <v>0</v>
      </c>
    </row>
    <row r="46" spans="2:35" s="2" customFormat="1" ht="19.5" hidden="1" customHeight="1" x14ac:dyDescent="0.25">
      <c r="B46" s="23" t="str">
        <f>IF('Plano Contas'!C25="","",'Plano Contas'!C25)</f>
        <v/>
      </c>
      <c r="C46" s="46" t="str">
        <f>B7&amp;B29&amp;B46</f>
        <v>Receita Bruta OperacionalGrupo Extra 2</v>
      </c>
      <c r="D46" s="20"/>
      <c r="E46" s="24" t="str">
        <f>IF($B46="","",ABS(
SUMIFS(BaseFinanceira[Valor Previsto],
IF('DRE Financeira'!$B$3=Configurações!$D$7,BaseFinanceira[Mês Caixa],BaseFinanceira[Mês Comp.]),E$6,
BaseFinanceira[Plano Contas],'DRE Financeira'!$C46,
BaseFinanceira[Centro Custo],IF($B$2=Configurações!$B$7,"&lt;&gt;""",'DRE Financeira'!$B$2))))</f>
        <v/>
      </c>
      <c r="F46" s="26" t="str">
        <f>IF($B46="","",ABS(
SUMIFS(BaseFinanceira[Valor Realizado],
IF('DRE Financeira'!$B$3=Configurações!$D$7,BaseFinanceira[Mês Caixa],BaseFinanceira[Mês Comp.]),F$6,
BaseFinanceira[Plano Contas],'DRE Financeira'!$C46,
BaseFinanceira[Centro Custo],IF($B$2=Configurações!$B$7,"&lt;&gt;""",'DRE Financeira'!$B$2))))</f>
        <v/>
      </c>
      <c r="G46" s="24" t="str">
        <f>IF($B46="","",ABS(
SUMIFS(BaseFinanceira[Valor Previsto],
IF('DRE Financeira'!$B$3=Configurações!$D$7,BaseFinanceira[Mês Caixa],BaseFinanceira[Mês Comp.]),G$6,
BaseFinanceira[Plano Contas],'DRE Financeira'!$C46,
BaseFinanceira[Centro Custo],IF($B$2=Configurações!$B$7,"&lt;&gt;""",'DRE Financeira'!$B$2))))</f>
        <v/>
      </c>
      <c r="H46" s="26" t="str">
        <f>IF($B46="","",ABS(
SUMIFS(BaseFinanceira[Valor Realizado],
IF('DRE Financeira'!$B$3=Configurações!$D$7,BaseFinanceira[Mês Caixa],BaseFinanceira[Mês Comp.]),H$6,
BaseFinanceira[Plano Contas],'DRE Financeira'!$C46,
BaseFinanceira[Centro Custo],IF($B$2=Configurações!$B$7,"&lt;&gt;""",'DRE Financeira'!$B$2))))</f>
        <v/>
      </c>
      <c r="I46" s="24" t="str">
        <f>IF($B46="","",ABS(
SUMIFS(BaseFinanceira[Valor Previsto],
IF('DRE Financeira'!$B$3=Configurações!$D$7,BaseFinanceira[Mês Caixa],BaseFinanceira[Mês Comp.]),I$6,
BaseFinanceira[Plano Contas],'DRE Financeira'!$C46,
BaseFinanceira[Centro Custo],IF($B$2=Configurações!$B$7,"&lt;&gt;""",'DRE Financeira'!$B$2))))</f>
        <v/>
      </c>
      <c r="J46" s="26" t="str">
        <f>IF($B46="","",ABS(
SUMIFS(BaseFinanceira[Valor Realizado],
IF('DRE Financeira'!$B$3=Configurações!$D$7,BaseFinanceira[Mês Caixa],BaseFinanceira[Mês Comp.]),J$6,
BaseFinanceira[Plano Contas],'DRE Financeira'!$C46,
BaseFinanceira[Centro Custo],IF($B$2=Configurações!$B$7,"&lt;&gt;""",'DRE Financeira'!$B$2))))</f>
        <v/>
      </c>
      <c r="K46" s="24" t="str">
        <f>IF($B46="","",ABS(
SUMIFS(BaseFinanceira[Valor Previsto],
IF('DRE Financeira'!$B$3=Configurações!$D$7,BaseFinanceira[Mês Caixa],BaseFinanceira[Mês Comp.]),K$6,
BaseFinanceira[Plano Contas],'DRE Financeira'!$C46,
BaseFinanceira[Centro Custo],IF($B$2=Configurações!$B$7,"&lt;&gt;""",'DRE Financeira'!$B$2))))</f>
        <v/>
      </c>
      <c r="L46" s="26" t="str">
        <f>IF($B46="","",ABS(
SUMIFS(BaseFinanceira[Valor Realizado],
IF('DRE Financeira'!$B$3=Configurações!$D$7,BaseFinanceira[Mês Caixa],BaseFinanceira[Mês Comp.]),L$6,
BaseFinanceira[Plano Contas],'DRE Financeira'!$C46,
BaseFinanceira[Centro Custo],IF($B$2=Configurações!$B$7,"&lt;&gt;""",'DRE Financeira'!$B$2))))</f>
        <v/>
      </c>
      <c r="M46" s="24" t="str">
        <f>IF($B46="","",ABS(
SUMIFS(BaseFinanceira[Valor Previsto],
IF('DRE Financeira'!$B$3=Configurações!$D$7,BaseFinanceira[Mês Caixa],BaseFinanceira[Mês Comp.]),M$6,
BaseFinanceira[Plano Contas],'DRE Financeira'!$C46,
BaseFinanceira[Centro Custo],IF($B$2=Configurações!$B$7,"&lt;&gt;""",'DRE Financeira'!$B$2))))</f>
        <v/>
      </c>
      <c r="N46" s="26" t="str">
        <f>IF($B46="","",ABS(
SUMIFS(BaseFinanceira[Valor Realizado],
IF('DRE Financeira'!$B$3=Configurações!$D$7,BaseFinanceira[Mês Caixa],BaseFinanceira[Mês Comp.]),N$6,
BaseFinanceira[Plano Contas],'DRE Financeira'!$C46,
BaseFinanceira[Centro Custo],IF($B$2=Configurações!$B$7,"&lt;&gt;""",'DRE Financeira'!$B$2))))</f>
        <v/>
      </c>
      <c r="O46" s="24" t="str">
        <f>IF($B46="","",ABS(
SUMIFS(BaseFinanceira[Valor Previsto],
IF('DRE Financeira'!$B$3=Configurações!$D$7,BaseFinanceira[Mês Caixa],BaseFinanceira[Mês Comp.]),O$6,
BaseFinanceira[Plano Contas],'DRE Financeira'!$C46,
BaseFinanceira[Centro Custo],IF($B$2=Configurações!$B$7,"&lt;&gt;""",'DRE Financeira'!$B$2))))</f>
        <v/>
      </c>
      <c r="P46" s="26" t="str">
        <f>IF($B46="","",ABS(
SUMIFS(BaseFinanceira[Valor Realizado],
IF('DRE Financeira'!$B$3=Configurações!$D$7,BaseFinanceira[Mês Caixa],BaseFinanceira[Mês Comp.]),P$6,
BaseFinanceira[Plano Contas],'DRE Financeira'!$C46,
BaseFinanceira[Centro Custo],IF($B$2=Configurações!$B$7,"&lt;&gt;""",'DRE Financeira'!$B$2))))</f>
        <v/>
      </c>
      <c r="Q46" s="24" t="str">
        <f>IF($B46="","",ABS(
SUMIFS(BaseFinanceira[Valor Previsto],
IF('DRE Financeira'!$B$3=Configurações!$D$7,BaseFinanceira[Mês Caixa],BaseFinanceira[Mês Comp.]),Q$6,
BaseFinanceira[Plano Contas],'DRE Financeira'!$C46,
BaseFinanceira[Centro Custo],IF($B$2=Configurações!$B$7,"&lt;&gt;""",'DRE Financeira'!$B$2))))</f>
        <v/>
      </c>
      <c r="R46" s="26" t="str">
        <f>IF($B46="","",ABS(
SUMIFS(BaseFinanceira[Valor Realizado],
IF('DRE Financeira'!$B$3=Configurações!$D$7,BaseFinanceira[Mês Caixa],BaseFinanceira[Mês Comp.]),R$6,
BaseFinanceira[Plano Contas],'DRE Financeira'!$C46,
BaseFinanceira[Centro Custo],IF($B$2=Configurações!$B$7,"&lt;&gt;""",'DRE Financeira'!$B$2))))</f>
        <v/>
      </c>
      <c r="S46" s="24" t="str">
        <f>IF($B46="","",ABS(
SUMIFS(BaseFinanceira[Valor Previsto],
IF('DRE Financeira'!$B$3=Configurações!$D$7,BaseFinanceira[Mês Caixa],BaseFinanceira[Mês Comp.]),S$6,
BaseFinanceira[Plano Contas],'DRE Financeira'!$C46,
BaseFinanceira[Centro Custo],IF($B$2=Configurações!$B$7,"&lt;&gt;""",'DRE Financeira'!$B$2))))</f>
        <v/>
      </c>
      <c r="T46" s="26" t="str">
        <f>IF($B46="","",ABS(
SUMIFS(BaseFinanceira[Valor Realizado],
IF('DRE Financeira'!$B$3=Configurações!$D$7,BaseFinanceira[Mês Caixa],BaseFinanceira[Mês Comp.]),T$6,
BaseFinanceira[Plano Contas],'DRE Financeira'!$C46,
BaseFinanceira[Centro Custo],IF($B$2=Configurações!$B$7,"&lt;&gt;""",'DRE Financeira'!$B$2))))</f>
        <v/>
      </c>
      <c r="U46" s="24" t="str">
        <f>IF($B46="","",ABS(
SUMIFS(BaseFinanceira[Valor Previsto],
IF('DRE Financeira'!$B$3=Configurações!$D$7,BaseFinanceira[Mês Caixa],BaseFinanceira[Mês Comp.]),U$6,
BaseFinanceira[Plano Contas],'DRE Financeira'!$C46,
BaseFinanceira[Centro Custo],IF($B$2=Configurações!$B$7,"&lt;&gt;""",'DRE Financeira'!$B$2))))</f>
        <v/>
      </c>
      <c r="V46" s="26" t="str">
        <f>IF($B46="","",ABS(
SUMIFS(BaseFinanceira[Valor Realizado],
IF('DRE Financeira'!$B$3=Configurações!$D$7,BaseFinanceira[Mês Caixa],BaseFinanceira[Mês Comp.]),V$6,
BaseFinanceira[Plano Contas],'DRE Financeira'!$C46,
BaseFinanceira[Centro Custo],IF($B$2=Configurações!$B$7,"&lt;&gt;""",'DRE Financeira'!$B$2))))</f>
        <v/>
      </c>
      <c r="W46" s="24" t="str">
        <f>IF($B46="","",ABS(
SUMIFS(BaseFinanceira[Valor Previsto],
IF('DRE Financeira'!$B$3=Configurações!$D$7,BaseFinanceira[Mês Caixa],BaseFinanceira[Mês Comp.]),W$6,
BaseFinanceira[Plano Contas],'DRE Financeira'!$C46,
BaseFinanceira[Centro Custo],IF($B$2=Configurações!$B$7,"&lt;&gt;""",'DRE Financeira'!$B$2))))</f>
        <v/>
      </c>
      <c r="X46" s="26" t="str">
        <f>IF($B46="","",ABS(
SUMIFS(BaseFinanceira[Valor Realizado],
IF('DRE Financeira'!$B$3=Configurações!$D$7,BaseFinanceira[Mês Caixa],BaseFinanceira[Mês Comp.]),X$6,
BaseFinanceira[Plano Contas],'DRE Financeira'!$C46,
BaseFinanceira[Centro Custo],IF($B$2=Configurações!$B$7,"&lt;&gt;""",'DRE Financeira'!$B$2))))</f>
        <v/>
      </c>
      <c r="Y46" s="24" t="str">
        <f>IF($B46="","",ABS(
SUMIFS(BaseFinanceira[Valor Previsto],
IF('DRE Financeira'!$B$3=Configurações!$D$7,BaseFinanceira[Mês Caixa],BaseFinanceira[Mês Comp.]),Y$6,
BaseFinanceira[Plano Contas],'DRE Financeira'!$C46,
BaseFinanceira[Centro Custo],IF($B$2=Configurações!$B$7,"&lt;&gt;""",'DRE Financeira'!$B$2))))</f>
        <v/>
      </c>
      <c r="Z46" s="26" t="str">
        <f>IF($B46="","",ABS(
SUMIFS(BaseFinanceira[Valor Realizado],
IF('DRE Financeira'!$B$3=Configurações!$D$7,BaseFinanceira[Mês Caixa],BaseFinanceira[Mês Comp.]),Z$6,
BaseFinanceira[Plano Contas],'DRE Financeira'!$C46,
BaseFinanceira[Centro Custo],IF($B$2=Configurações!$B$7,"&lt;&gt;""",'DRE Financeira'!$B$2))))</f>
        <v/>
      </c>
      <c r="AA46" s="24" t="str">
        <f>IF($B46="","",ABS(
SUMIFS(BaseFinanceira[Valor Previsto],
IF('DRE Financeira'!$B$3=Configurações!$D$7,BaseFinanceira[Mês Caixa],BaseFinanceira[Mês Comp.]),AA$6,
BaseFinanceira[Plano Contas],'DRE Financeira'!$C46,
BaseFinanceira[Centro Custo],IF($B$2=Configurações!$B$7,"&lt;&gt;""",'DRE Financeira'!$B$2))))</f>
        <v/>
      </c>
      <c r="AB46" s="26" t="str">
        <f>IF($B46="","",ABS(
SUMIFS(BaseFinanceira[Valor Realizado],
IF('DRE Financeira'!$B$3=Configurações!$D$7,BaseFinanceira[Mês Caixa],BaseFinanceira[Mês Comp.]),AB$6,
BaseFinanceira[Plano Contas],'DRE Financeira'!$C46,
BaseFinanceira[Centro Custo],IF($B$2=Configurações!$B$7,"&lt;&gt;""",'DRE Financeira'!$B$2))))</f>
        <v/>
      </c>
      <c r="AD46" s="24">
        <f t="shared" ref="AD46:AE49" si="39">SUMIF($E$3:$AB$3,AD$3,$E46:$AB46)</f>
        <v>0</v>
      </c>
      <c r="AE46" s="26">
        <f t="shared" si="39"/>
        <v>0</v>
      </c>
      <c r="AF46" s="39">
        <f t="shared" si="36"/>
        <v>0</v>
      </c>
      <c r="AH46" s="24">
        <f t="shared" ref="AH46:AI49" si="40">IFERROR(SUMIF($E$3:$AB$3,AH$3,$E46:$AB46)/COUNTIFS($E46:$AB46,"&gt;0",$E$3:$AB$3,AH$3),0)</f>
        <v>0</v>
      </c>
      <c r="AI46" s="26">
        <f t="shared" si="40"/>
        <v>0</v>
      </c>
    </row>
    <row r="47" spans="2:35" s="2" customFormat="1" ht="19.5" hidden="1" customHeight="1" x14ac:dyDescent="0.25">
      <c r="B47" s="23" t="str">
        <f>IF('Plano Contas'!C26="","",'Plano Contas'!C26)</f>
        <v/>
      </c>
      <c r="C47" s="46" t="str">
        <f>B7&amp;B29&amp;B47</f>
        <v>Receita Bruta OperacionalGrupo Extra 2</v>
      </c>
      <c r="D47" s="20"/>
      <c r="E47" s="24" t="str">
        <f>IF($B47="","",ABS(
SUMIFS(BaseFinanceira[Valor Previsto],
IF('DRE Financeira'!$B$3=Configurações!$D$7,BaseFinanceira[Mês Caixa],BaseFinanceira[Mês Comp.]),E$6,
BaseFinanceira[Plano Contas],'DRE Financeira'!$C47,
BaseFinanceira[Centro Custo],IF($B$2=Configurações!$B$7,"&lt;&gt;""",'DRE Financeira'!$B$2))))</f>
        <v/>
      </c>
      <c r="F47" s="26" t="str">
        <f>IF($B47="","",ABS(
SUMIFS(BaseFinanceira[Valor Realizado],
IF('DRE Financeira'!$B$3=Configurações!$D$7,BaseFinanceira[Mês Caixa],BaseFinanceira[Mês Comp.]),F$6,
BaseFinanceira[Plano Contas],'DRE Financeira'!$C47,
BaseFinanceira[Centro Custo],IF($B$2=Configurações!$B$7,"&lt;&gt;""",'DRE Financeira'!$B$2))))</f>
        <v/>
      </c>
      <c r="G47" s="24" t="str">
        <f>IF($B47="","",ABS(
SUMIFS(BaseFinanceira[Valor Previsto],
IF('DRE Financeira'!$B$3=Configurações!$D$7,BaseFinanceira[Mês Caixa],BaseFinanceira[Mês Comp.]),G$6,
BaseFinanceira[Plano Contas],'DRE Financeira'!$C47,
BaseFinanceira[Centro Custo],IF($B$2=Configurações!$B$7,"&lt;&gt;""",'DRE Financeira'!$B$2))))</f>
        <v/>
      </c>
      <c r="H47" s="26" t="str">
        <f>IF($B47="","",ABS(
SUMIFS(BaseFinanceira[Valor Realizado],
IF('DRE Financeira'!$B$3=Configurações!$D$7,BaseFinanceira[Mês Caixa],BaseFinanceira[Mês Comp.]),H$6,
BaseFinanceira[Plano Contas],'DRE Financeira'!$C47,
BaseFinanceira[Centro Custo],IF($B$2=Configurações!$B$7,"&lt;&gt;""",'DRE Financeira'!$B$2))))</f>
        <v/>
      </c>
      <c r="I47" s="24" t="str">
        <f>IF($B47="","",ABS(
SUMIFS(BaseFinanceira[Valor Previsto],
IF('DRE Financeira'!$B$3=Configurações!$D$7,BaseFinanceira[Mês Caixa],BaseFinanceira[Mês Comp.]),I$6,
BaseFinanceira[Plano Contas],'DRE Financeira'!$C47,
BaseFinanceira[Centro Custo],IF($B$2=Configurações!$B$7,"&lt;&gt;""",'DRE Financeira'!$B$2))))</f>
        <v/>
      </c>
      <c r="J47" s="26" t="str">
        <f>IF($B47="","",ABS(
SUMIFS(BaseFinanceira[Valor Realizado],
IF('DRE Financeira'!$B$3=Configurações!$D$7,BaseFinanceira[Mês Caixa],BaseFinanceira[Mês Comp.]),J$6,
BaseFinanceira[Plano Contas],'DRE Financeira'!$C47,
BaseFinanceira[Centro Custo],IF($B$2=Configurações!$B$7,"&lt;&gt;""",'DRE Financeira'!$B$2))))</f>
        <v/>
      </c>
      <c r="K47" s="24" t="str">
        <f>IF($B47="","",ABS(
SUMIFS(BaseFinanceira[Valor Previsto],
IF('DRE Financeira'!$B$3=Configurações!$D$7,BaseFinanceira[Mês Caixa],BaseFinanceira[Mês Comp.]),K$6,
BaseFinanceira[Plano Contas],'DRE Financeira'!$C47,
BaseFinanceira[Centro Custo],IF($B$2=Configurações!$B$7,"&lt;&gt;""",'DRE Financeira'!$B$2))))</f>
        <v/>
      </c>
      <c r="L47" s="26" t="str">
        <f>IF($B47="","",ABS(
SUMIFS(BaseFinanceira[Valor Realizado],
IF('DRE Financeira'!$B$3=Configurações!$D$7,BaseFinanceira[Mês Caixa],BaseFinanceira[Mês Comp.]),L$6,
BaseFinanceira[Plano Contas],'DRE Financeira'!$C47,
BaseFinanceira[Centro Custo],IF($B$2=Configurações!$B$7,"&lt;&gt;""",'DRE Financeira'!$B$2))))</f>
        <v/>
      </c>
      <c r="M47" s="24" t="str">
        <f>IF($B47="","",ABS(
SUMIFS(BaseFinanceira[Valor Previsto],
IF('DRE Financeira'!$B$3=Configurações!$D$7,BaseFinanceira[Mês Caixa],BaseFinanceira[Mês Comp.]),M$6,
BaseFinanceira[Plano Contas],'DRE Financeira'!$C47,
BaseFinanceira[Centro Custo],IF($B$2=Configurações!$B$7,"&lt;&gt;""",'DRE Financeira'!$B$2))))</f>
        <v/>
      </c>
      <c r="N47" s="26" t="str">
        <f>IF($B47="","",ABS(
SUMIFS(BaseFinanceira[Valor Realizado],
IF('DRE Financeira'!$B$3=Configurações!$D$7,BaseFinanceira[Mês Caixa],BaseFinanceira[Mês Comp.]),N$6,
BaseFinanceira[Plano Contas],'DRE Financeira'!$C47,
BaseFinanceira[Centro Custo],IF($B$2=Configurações!$B$7,"&lt;&gt;""",'DRE Financeira'!$B$2))))</f>
        <v/>
      </c>
      <c r="O47" s="24" t="str">
        <f>IF($B47="","",ABS(
SUMIFS(BaseFinanceira[Valor Previsto],
IF('DRE Financeira'!$B$3=Configurações!$D$7,BaseFinanceira[Mês Caixa],BaseFinanceira[Mês Comp.]),O$6,
BaseFinanceira[Plano Contas],'DRE Financeira'!$C47,
BaseFinanceira[Centro Custo],IF($B$2=Configurações!$B$7,"&lt;&gt;""",'DRE Financeira'!$B$2))))</f>
        <v/>
      </c>
      <c r="P47" s="26" t="str">
        <f>IF($B47="","",ABS(
SUMIFS(BaseFinanceira[Valor Realizado],
IF('DRE Financeira'!$B$3=Configurações!$D$7,BaseFinanceira[Mês Caixa],BaseFinanceira[Mês Comp.]),P$6,
BaseFinanceira[Plano Contas],'DRE Financeira'!$C47,
BaseFinanceira[Centro Custo],IF($B$2=Configurações!$B$7,"&lt;&gt;""",'DRE Financeira'!$B$2))))</f>
        <v/>
      </c>
      <c r="Q47" s="24" t="str">
        <f>IF($B47="","",ABS(
SUMIFS(BaseFinanceira[Valor Previsto],
IF('DRE Financeira'!$B$3=Configurações!$D$7,BaseFinanceira[Mês Caixa],BaseFinanceira[Mês Comp.]),Q$6,
BaseFinanceira[Plano Contas],'DRE Financeira'!$C47,
BaseFinanceira[Centro Custo],IF($B$2=Configurações!$B$7,"&lt;&gt;""",'DRE Financeira'!$B$2))))</f>
        <v/>
      </c>
      <c r="R47" s="26" t="str">
        <f>IF($B47="","",ABS(
SUMIFS(BaseFinanceira[Valor Realizado],
IF('DRE Financeira'!$B$3=Configurações!$D$7,BaseFinanceira[Mês Caixa],BaseFinanceira[Mês Comp.]),R$6,
BaseFinanceira[Plano Contas],'DRE Financeira'!$C47,
BaseFinanceira[Centro Custo],IF($B$2=Configurações!$B$7,"&lt;&gt;""",'DRE Financeira'!$B$2))))</f>
        <v/>
      </c>
      <c r="S47" s="24" t="str">
        <f>IF($B47="","",ABS(
SUMIFS(BaseFinanceira[Valor Previsto],
IF('DRE Financeira'!$B$3=Configurações!$D$7,BaseFinanceira[Mês Caixa],BaseFinanceira[Mês Comp.]),S$6,
BaseFinanceira[Plano Contas],'DRE Financeira'!$C47,
BaseFinanceira[Centro Custo],IF($B$2=Configurações!$B$7,"&lt;&gt;""",'DRE Financeira'!$B$2))))</f>
        <v/>
      </c>
      <c r="T47" s="26" t="str">
        <f>IF($B47="","",ABS(
SUMIFS(BaseFinanceira[Valor Realizado],
IF('DRE Financeira'!$B$3=Configurações!$D$7,BaseFinanceira[Mês Caixa],BaseFinanceira[Mês Comp.]),T$6,
BaseFinanceira[Plano Contas],'DRE Financeira'!$C47,
BaseFinanceira[Centro Custo],IF($B$2=Configurações!$B$7,"&lt;&gt;""",'DRE Financeira'!$B$2))))</f>
        <v/>
      </c>
      <c r="U47" s="24" t="str">
        <f>IF($B47="","",ABS(
SUMIFS(BaseFinanceira[Valor Previsto],
IF('DRE Financeira'!$B$3=Configurações!$D$7,BaseFinanceira[Mês Caixa],BaseFinanceira[Mês Comp.]),U$6,
BaseFinanceira[Plano Contas],'DRE Financeira'!$C47,
BaseFinanceira[Centro Custo],IF($B$2=Configurações!$B$7,"&lt;&gt;""",'DRE Financeira'!$B$2))))</f>
        <v/>
      </c>
      <c r="V47" s="26" t="str">
        <f>IF($B47="","",ABS(
SUMIFS(BaseFinanceira[Valor Realizado],
IF('DRE Financeira'!$B$3=Configurações!$D$7,BaseFinanceira[Mês Caixa],BaseFinanceira[Mês Comp.]),V$6,
BaseFinanceira[Plano Contas],'DRE Financeira'!$C47,
BaseFinanceira[Centro Custo],IF($B$2=Configurações!$B$7,"&lt;&gt;""",'DRE Financeira'!$B$2))))</f>
        <v/>
      </c>
      <c r="W47" s="24" t="str">
        <f>IF($B47="","",ABS(
SUMIFS(BaseFinanceira[Valor Previsto],
IF('DRE Financeira'!$B$3=Configurações!$D$7,BaseFinanceira[Mês Caixa],BaseFinanceira[Mês Comp.]),W$6,
BaseFinanceira[Plano Contas],'DRE Financeira'!$C47,
BaseFinanceira[Centro Custo],IF($B$2=Configurações!$B$7,"&lt;&gt;""",'DRE Financeira'!$B$2))))</f>
        <v/>
      </c>
      <c r="X47" s="26" t="str">
        <f>IF($B47="","",ABS(
SUMIFS(BaseFinanceira[Valor Realizado],
IF('DRE Financeira'!$B$3=Configurações!$D$7,BaseFinanceira[Mês Caixa],BaseFinanceira[Mês Comp.]),X$6,
BaseFinanceira[Plano Contas],'DRE Financeira'!$C47,
BaseFinanceira[Centro Custo],IF($B$2=Configurações!$B$7,"&lt;&gt;""",'DRE Financeira'!$B$2))))</f>
        <v/>
      </c>
      <c r="Y47" s="24" t="str">
        <f>IF($B47="","",ABS(
SUMIFS(BaseFinanceira[Valor Previsto],
IF('DRE Financeira'!$B$3=Configurações!$D$7,BaseFinanceira[Mês Caixa],BaseFinanceira[Mês Comp.]),Y$6,
BaseFinanceira[Plano Contas],'DRE Financeira'!$C47,
BaseFinanceira[Centro Custo],IF($B$2=Configurações!$B$7,"&lt;&gt;""",'DRE Financeira'!$B$2))))</f>
        <v/>
      </c>
      <c r="Z47" s="26" t="str">
        <f>IF($B47="","",ABS(
SUMIFS(BaseFinanceira[Valor Realizado],
IF('DRE Financeira'!$B$3=Configurações!$D$7,BaseFinanceira[Mês Caixa],BaseFinanceira[Mês Comp.]),Z$6,
BaseFinanceira[Plano Contas],'DRE Financeira'!$C47,
BaseFinanceira[Centro Custo],IF($B$2=Configurações!$B$7,"&lt;&gt;""",'DRE Financeira'!$B$2))))</f>
        <v/>
      </c>
      <c r="AA47" s="24" t="str">
        <f>IF($B47="","",ABS(
SUMIFS(BaseFinanceira[Valor Previsto],
IF('DRE Financeira'!$B$3=Configurações!$D$7,BaseFinanceira[Mês Caixa],BaseFinanceira[Mês Comp.]),AA$6,
BaseFinanceira[Plano Contas],'DRE Financeira'!$C47,
BaseFinanceira[Centro Custo],IF($B$2=Configurações!$B$7,"&lt;&gt;""",'DRE Financeira'!$B$2))))</f>
        <v/>
      </c>
      <c r="AB47" s="26" t="str">
        <f>IF($B47="","",ABS(
SUMIFS(BaseFinanceira[Valor Realizado],
IF('DRE Financeira'!$B$3=Configurações!$D$7,BaseFinanceira[Mês Caixa],BaseFinanceira[Mês Comp.]),AB$6,
BaseFinanceira[Plano Contas],'DRE Financeira'!$C47,
BaseFinanceira[Centro Custo],IF($B$2=Configurações!$B$7,"&lt;&gt;""",'DRE Financeira'!$B$2))))</f>
        <v/>
      </c>
      <c r="AD47" s="24">
        <f t="shared" si="39"/>
        <v>0</v>
      </c>
      <c r="AE47" s="26">
        <f t="shared" si="39"/>
        <v>0</v>
      </c>
      <c r="AF47" s="39">
        <f t="shared" si="36"/>
        <v>0</v>
      </c>
      <c r="AH47" s="24">
        <f t="shared" si="40"/>
        <v>0</v>
      </c>
      <c r="AI47" s="26">
        <f t="shared" si="40"/>
        <v>0</v>
      </c>
    </row>
    <row r="48" spans="2:35" s="2" customFormat="1" ht="20.100000000000001" hidden="1" customHeight="1" x14ac:dyDescent="0.25">
      <c r="B48" s="23" t="str">
        <f>IF('Plano Contas'!C27="","",'Plano Contas'!C27)</f>
        <v/>
      </c>
      <c r="C48" s="46" t="str">
        <f>B7&amp;B29&amp;B48</f>
        <v>Receita Bruta OperacionalGrupo Extra 2</v>
      </c>
      <c r="D48" s="20"/>
      <c r="E48" s="24" t="str">
        <f>IF($B48="","",ABS(
SUMIFS(BaseFinanceira[Valor Previsto],
IF('DRE Financeira'!$B$3=Configurações!$D$7,BaseFinanceira[Mês Caixa],BaseFinanceira[Mês Comp.]),E$6,
BaseFinanceira[Plano Contas],'DRE Financeira'!$C48,
BaseFinanceira[Centro Custo],IF($B$2=Configurações!$B$7,"&lt;&gt;""",'DRE Financeira'!$B$2))))</f>
        <v/>
      </c>
      <c r="F48" s="26" t="str">
        <f>IF($B48="","",ABS(
SUMIFS(BaseFinanceira[Valor Realizado],
IF('DRE Financeira'!$B$3=Configurações!$D$7,BaseFinanceira[Mês Caixa],BaseFinanceira[Mês Comp.]),F$6,
BaseFinanceira[Plano Contas],'DRE Financeira'!$C48,
BaseFinanceira[Centro Custo],IF($B$2=Configurações!$B$7,"&lt;&gt;""",'DRE Financeira'!$B$2))))</f>
        <v/>
      </c>
      <c r="G48" s="24" t="str">
        <f>IF($B48="","",ABS(
SUMIFS(BaseFinanceira[Valor Previsto],
IF('DRE Financeira'!$B$3=Configurações!$D$7,BaseFinanceira[Mês Caixa],BaseFinanceira[Mês Comp.]),G$6,
BaseFinanceira[Plano Contas],'DRE Financeira'!$C48,
BaseFinanceira[Centro Custo],IF($B$2=Configurações!$B$7,"&lt;&gt;""",'DRE Financeira'!$B$2))))</f>
        <v/>
      </c>
      <c r="H48" s="26" t="str">
        <f>IF($B48="","",ABS(
SUMIFS(BaseFinanceira[Valor Realizado],
IF('DRE Financeira'!$B$3=Configurações!$D$7,BaseFinanceira[Mês Caixa],BaseFinanceira[Mês Comp.]),H$6,
BaseFinanceira[Plano Contas],'DRE Financeira'!$C48,
BaseFinanceira[Centro Custo],IF($B$2=Configurações!$B$7,"&lt;&gt;""",'DRE Financeira'!$B$2))))</f>
        <v/>
      </c>
      <c r="I48" s="24" t="str">
        <f>IF($B48="","",ABS(
SUMIFS(BaseFinanceira[Valor Previsto],
IF('DRE Financeira'!$B$3=Configurações!$D$7,BaseFinanceira[Mês Caixa],BaseFinanceira[Mês Comp.]),I$6,
BaseFinanceira[Plano Contas],'DRE Financeira'!$C48,
BaseFinanceira[Centro Custo],IF($B$2=Configurações!$B$7,"&lt;&gt;""",'DRE Financeira'!$B$2))))</f>
        <v/>
      </c>
      <c r="J48" s="26" t="str">
        <f>IF($B48="","",ABS(
SUMIFS(BaseFinanceira[Valor Realizado],
IF('DRE Financeira'!$B$3=Configurações!$D$7,BaseFinanceira[Mês Caixa],BaseFinanceira[Mês Comp.]),J$6,
BaseFinanceira[Plano Contas],'DRE Financeira'!$C48,
BaseFinanceira[Centro Custo],IF($B$2=Configurações!$B$7,"&lt;&gt;""",'DRE Financeira'!$B$2))))</f>
        <v/>
      </c>
      <c r="K48" s="24" t="str">
        <f>IF($B48="","",ABS(
SUMIFS(BaseFinanceira[Valor Previsto],
IF('DRE Financeira'!$B$3=Configurações!$D$7,BaseFinanceira[Mês Caixa],BaseFinanceira[Mês Comp.]),K$6,
BaseFinanceira[Plano Contas],'DRE Financeira'!$C48,
BaseFinanceira[Centro Custo],IF($B$2=Configurações!$B$7,"&lt;&gt;""",'DRE Financeira'!$B$2))))</f>
        <v/>
      </c>
      <c r="L48" s="26" t="str">
        <f>IF($B48="","",ABS(
SUMIFS(BaseFinanceira[Valor Realizado],
IF('DRE Financeira'!$B$3=Configurações!$D$7,BaseFinanceira[Mês Caixa],BaseFinanceira[Mês Comp.]),L$6,
BaseFinanceira[Plano Contas],'DRE Financeira'!$C48,
BaseFinanceira[Centro Custo],IF($B$2=Configurações!$B$7,"&lt;&gt;""",'DRE Financeira'!$B$2))))</f>
        <v/>
      </c>
      <c r="M48" s="24" t="str">
        <f>IF($B48="","",ABS(
SUMIFS(BaseFinanceira[Valor Previsto],
IF('DRE Financeira'!$B$3=Configurações!$D$7,BaseFinanceira[Mês Caixa],BaseFinanceira[Mês Comp.]),M$6,
BaseFinanceira[Plano Contas],'DRE Financeira'!$C48,
BaseFinanceira[Centro Custo],IF($B$2=Configurações!$B$7,"&lt;&gt;""",'DRE Financeira'!$B$2))))</f>
        <v/>
      </c>
      <c r="N48" s="26" t="str">
        <f>IF($B48="","",ABS(
SUMIFS(BaseFinanceira[Valor Realizado],
IF('DRE Financeira'!$B$3=Configurações!$D$7,BaseFinanceira[Mês Caixa],BaseFinanceira[Mês Comp.]),N$6,
BaseFinanceira[Plano Contas],'DRE Financeira'!$C48,
BaseFinanceira[Centro Custo],IF($B$2=Configurações!$B$7,"&lt;&gt;""",'DRE Financeira'!$B$2))))</f>
        <v/>
      </c>
      <c r="O48" s="24" t="str">
        <f>IF($B48="","",ABS(
SUMIFS(BaseFinanceira[Valor Previsto],
IF('DRE Financeira'!$B$3=Configurações!$D$7,BaseFinanceira[Mês Caixa],BaseFinanceira[Mês Comp.]),O$6,
BaseFinanceira[Plano Contas],'DRE Financeira'!$C48,
BaseFinanceira[Centro Custo],IF($B$2=Configurações!$B$7,"&lt;&gt;""",'DRE Financeira'!$B$2))))</f>
        <v/>
      </c>
      <c r="P48" s="26" t="str">
        <f>IF($B48="","",ABS(
SUMIFS(BaseFinanceira[Valor Realizado],
IF('DRE Financeira'!$B$3=Configurações!$D$7,BaseFinanceira[Mês Caixa],BaseFinanceira[Mês Comp.]),P$6,
BaseFinanceira[Plano Contas],'DRE Financeira'!$C48,
BaseFinanceira[Centro Custo],IF($B$2=Configurações!$B$7,"&lt;&gt;""",'DRE Financeira'!$B$2))))</f>
        <v/>
      </c>
      <c r="Q48" s="24" t="str">
        <f>IF($B48="","",ABS(
SUMIFS(BaseFinanceira[Valor Previsto],
IF('DRE Financeira'!$B$3=Configurações!$D$7,BaseFinanceira[Mês Caixa],BaseFinanceira[Mês Comp.]),Q$6,
BaseFinanceira[Plano Contas],'DRE Financeira'!$C48,
BaseFinanceira[Centro Custo],IF($B$2=Configurações!$B$7,"&lt;&gt;""",'DRE Financeira'!$B$2))))</f>
        <v/>
      </c>
      <c r="R48" s="26" t="str">
        <f>IF($B48="","",ABS(
SUMIFS(BaseFinanceira[Valor Realizado],
IF('DRE Financeira'!$B$3=Configurações!$D$7,BaseFinanceira[Mês Caixa],BaseFinanceira[Mês Comp.]),R$6,
BaseFinanceira[Plano Contas],'DRE Financeira'!$C48,
BaseFinanceira[Centro Custo],IF($B$2=Configurações!$B$7,"&lt;&gt;""",'DRE Financeira'!$B$2))))</f>
        <v/>
      </c>
      <c r="S48" s="24" t="str">
        <f>IF($B48="","",ABS(
SUMIFS(BaseFinanceira[Valor Previsto],
IF('DRE Financeira'!$B$3=Configurações!$D$7,BaseFinanceira[Mês Caixa],BaseFinanceira[Mês Comp.]),S$6,
BaseFinanceira[Plano Contas],'DRE Financeira'!$C48,
BaseFinanceira[Centro Custo],IF($B$2=Configurações!$B$7,"&lt;&gt;""",'DRE Financeira'!$B$2))))</f>
        <v/>
      </c>
      <c r="T48" s="26" t="str">
        <f>IF($B48="","",ABS(
SUMIFS(BaseFinanceira[Valor Realizado],
IF('DRE Financeira'!$B$3=Configurações!$D$7,BaseFinanceira[Mês Caixa],BaseFinanceira[Mês Comp.]),T$6,
BaseFinanceira[Plano Contas],'DRE Financeira'!$C48,
BaseFinanceira[Centro Custo],IF($B$2=Configurações!$B$7,"&lt;&gt;""",'DRE Financeira'!$B$2))))</f>
        <v/>
      </c>
      <c r="U48" s="24" t="str">
        <f>IF($B48="","",ABS(
SUMIFS(BaseFinanceira[Valor Previsto],
IF('DRE Financeira'!$B$3=Configurações!$D$7,BaseFinanceira[Mês Caixa],BaseFinanceira[Mês Comp.]),U$6,
BaseFinanceira[Plano Contas],'DRE Financeira'!$C48,
BaseFinanceira[Centro Custo],IF($B$2=Configurações!$B$7,"&lt;&gt;""",'DRE Financeira'!$B$2))))</f>
        <v/>
      </c>
      <c r="V48" s="26" t="str">
        <f>IF($B48="","",ABS(
SUMIFS(BaseFinanceira[Valor Realizado],
IF('DRE Financeira'!$B$3=Configurações!$D$7,BaseFinanceira[Mês Caixa],BaseFinanceira[Mês Comp.]),V$6,
BaseFinanceira[Plano Contas],'DRE Financeira'!$C48,
BaseFinanceira[Centro Custo],IF($B$2=Configurações!$B$7,"&lt;&gt;""",'DRE Financeira'!$B$2))))</f>
        <v/>
      </c>
      <c r="W48" s="24" t="str">
        <f>IF($B48="","",ABS(
SUMIFS(BaseFinanceira[Valor Previsto],
IF('DRE Financeira'!$B$3=Configurações!$D$7,BaseFinanceira[Mês Caixa],BaseFinanceira[Mês Comp.]),W$6,
BaseFinanceira[Plano Contas],'DRE Financeira'!$C48,
BaseFinanceira[Centro Custo],IF($B$2=Configurações!$B$7,"&lt;&gt;""",'DRE Financeira'!$B$2))))</f>
        <v/>
      </c>
      <c r="X48" s="26" t="str">
        <f>IF($B48="","",ABS(
SUMIFS(BaseFinanceira[Valor Realizado],
IF('DRE Financeira'!$B$3=Configurações!$D$7,BaseFinanceira[Mês Caixa],BaseFinanceira[Mês Comp.]),X$6,
BaseFinanceira[Plano Contas],'DRE Financeira'!$C48,
BaseFinanceira[Centro Custo],IF($B$2=Configurações!$B$7,"&lt;&gt;""",'DRE Financeira'!$B$2))))</f>
        <v/>
      </c>
      <c r="Y48" s="24" t="str">
        <f>IF($B48="","",ABS(
SUMIFS(BaseFinanceira[Valor Previsto],
IF('DRE Financeira'!$B$3=Configurações!$D$7,BaseFinanceira[Mês Caixa],BaseFinanceira[Mês Comp.]),Y$6,
BaseFinanceira[Plano Contas],'DRE Financeira'!$C48,
BaseFinanceira[Centro Custo],IF($B$2=Configurações!$B$7,"&lt;&gt;""",'DRE Financeira'!$B$2))))</f>
        <v/>
      </c>
      <c r="Z48" s="26" t="str">
        <f>IF($B48="","",ABS(
SUMIFS(BaseFinanceira[Valor Realizado],
IF('DRE Financeira'!$B$3=Configurações!$D$7,BaseFinanceira[Mês Caixa],BaseFinanceira[Mês Comp.]),Z$6,
BaseFinanceira[Plano Contas],'DRE Financeira'!$C48,
BaseFinanceira[Centro Custo],IF($B$2=Configurações!$B$7,"&lt;&gt;""",'DRE Financeira'!$B$2))))</f>
        <v/>
      </c>
      <c r="AA48" s="24" t="str">
        <f>IF($B48="","",ABS(
SUMIFS(BaseFinanceira[Valor Previsto],
IF('DRE Financeira'!$B$3=Configurações!$D$7,BaseFinanceira[Mês Caixa],BaseFinanceira[Mês Comp.]),AA$6,
BaseFinanceira[Plano Contas],'DRE Financeira'!$C48,
BaseFinanceira[Centro Custo],IF($B$2=Configurações!$B$7,"&lt;&gt;""",'DRE Financeira'!$B$2))))</f>
        <v/>
      </c>
      <c r="AB48" s="26" t="str">
        <f>IF($B48="","",ABS(
SUMIFS(BaseFinanceira[Valor Realizado],
IF('DRE Financeira'!$B$3=Configurações!$D$7,BaseFinanceira[Mês Caixa],BaseFinanceira[Mês Comp.]),AB$6,
BaseFinanceira[Plano Contas],'DRE Financeira'!$C48,
BaseFinanceira[Centro Custo],IF($B$2=Configurações!$B$7,"&lt;&gt;""",'DRE Financeira'!$B$2))))</f>
        <v/>
      </c>
      <c r="AD48" s="24">
        <f t="shared" si="39"/>
        <v>0</v>
      </c>
      <c r="AE48" s="26">
        <f t="shared" si="39"/>
        <v>0</v>
      </c>
      <c r="AF48" s="39">
        <f t="shared" si="36"/>
        <v>0</v>
      </c>
      <c r="AH48" s="24">
        <f t="shared" si="40"/>
        <v>0</v>
      </c>
      <c r="AI48" s="26">
        <f t="shared" si="40"/>
        <v>0</v>
      </c>
    </row>
    <row r="49" spans="2:35" s="2" customFormat="1" ht="20.100000000000001" hidden="1" customHeight="1" x14ac:dyDescent="0.25">
      <c r="B49" s="23" t="str">
        <f>IF('Plano Contas'!C28="","",'Plano Contas'!C28)</f>
        <v/>
      </c>
      <c r="C49" s="46" t="str">
        <f>B7&amp;B29&amp;B49</f>
        <v>Receita Bruta OperacionalGrupo Extra 2</v>
      </c>
      <c r="D49" s="20"/>
      <c r="E49" s="24" t="str">
        <f>IF($B49="","",ABS(
SUMIFS(BaseFinanceira[Valor Previsto],
IF('DRE Financeira'!$B$3=Configurações!$D$7,BaseFinanceira[Mês Caixa],BaseFinanceira[Mês Comp.]),E$6,
BaseFinanceira[Plano Contas],'DRE Financeira'!$C49,
BaseFinanceira[Centro Custo],IF($B$2=Configurações!$B$7,"&lt;&gt;""",'DRE Financeira'!$B$2))))</f>
        <v/>
      </c>
      <c r="F49" s="26" t="str">
        <f>IF($B49="","",ABS(
SUMIFS(BaseFinanceira[Valor Realizado],
IF('DRE Financeira'!$B$3=Configurações!$D$7,BaseFinanceira[Mês Caixa],BaseFinanceira[Mês Comp.]),F$6,
BaseFinanceira[Plano Contas],'DRE Financeira'!$C49,
BaseFinanceira[Centro Custo],IF($B$2=Configurações!$B$7,"&lt;&gt;""",'DRE Financeira'!$B$2))))</f>
        <v/>
      </c>
      <c r="G49" s="24" t="str">
        <f>IF($B49="","",ABS(
SUMIFS(BaseFinanceira[Valor Previsto],
IF('DRE Financeira'!$B$3=Configurações!$D$7,BaseFinanceira[Mês Caixa],BaseFinanceira[Mês Comp.]),G$6,
BaseFinanceira[Plano Contas],'DRE Financeira'!$C49,
BaseFinanceira[Centro Custo],IF($B$2=Configurações!$B$7,"&lt;&gt;""",'DRE Financeira'!$B$2))))</f>
        <v/>
      </c>
      <c r="H49" s="26" t="str">
        <f>IF($B49="","",ABS(
SUMIFS(BaseFinanceira[Valor Realizado],
IF('DRE Financeira'!$B$3=Configurações!$D$7,BaseFinanceira[Mês Caixa],BaseFinanceira[Mês Comp.]),H$6,
BaseFinanceira[Plano Contas],'DRE Financeira'!$C49,
BaseFinanceira[Centro Custo],IF($B$2=Configurações!$B$7,"&lt;&gt;""",'DRE Financeira'!$B$2))))</f>
        <v/>
      </c>
      <c r="I49" s="24" t="str">
        <f>IF($B49="","",ABS(
SUMIFS(BaseFinanceira[Valor Previsto],
IF('DRE Financeira'!$B$3=Configurações!$D$7,BaseFinanceira[Mês Caixa],BaseFinanceira[Mês Comp.]),I$6,
BaseFinanceira[Plano Contas],'DRE Financeira'!$C49,
BaseFinanceira[Centro Custo],IF($B$2=Configurações!$B$7,"&lt;&gt;""",'DRE Financeira'!$B$2))))</f>
        <v/>
      </c>
      <c r="J49" s="26" t="str">
        <f>IF($B49="","",ABS(
SUMIFS(BaseFinanceira[Valor Realizado],
IF('DRE Financeira'!$B$3=Configurações!$D$7,BaseFinanceira[Mês Caixa],BaseFinanceira[Mês Comp.]),J$6,
BaseFinanceira[Plano Contas],'DRE Financeira'!$C49,
BaseFinanceira[Centro Custo],IF($B$2=Configurações!$B$7,"&lt;&gt;""",'DRE Financeira'!$B$2))))</f>
        <v/>
      </c>
      <c r="K49" s="24" t="str">
        <f>IF($B49="","",ABS(
SUMIFS(BaseFinanceira[Valor Previsto],
IF('DRE Financeira'!$B$3=Configurações!$D$7,BaseFinanceira[Mês Caixa],BaseFinanceira[Mês Comp.]),K$6,
BaseFinanceira[Plano Contas],'DRE Financeira'!$C49,
BaseFinanceira[Centro Custo],IF($B$2=Configurações!$B$7,"&lt;&gt;""",'DRE Financeira'!$B$2))))</f>
        <v/>
      </c>
      <c r="L49" s="26" t="str">
        <f>IF($B49="","",ABS(
SUMIFS(BaseFinanceira[Valor Realizado],
IF('DRE Financeira'!$B$3=Configurações!$D$7,BaseFinanceira[Mês Caixa],BaseFinanceira[Mês Comp.]),L$6,
BaseFinanceira[Plano Contas],'DRE Financeira'!$C49,
BaseFinanceira[Centro Custo],IF($B$2=Configurações!$B$7,"&lt;&gt;""",'DRE Financeira'!$B$2))))</f>
        <v/>
      </c>
      <c r="M49" s="24" t="str">
        <f>IF($B49="","",ABS(
SUMIFS(BaseFinanceira[Valor Previsto],
IF('DRE Financeira'!$B$3=Configurações!$D$7,BaseFinanceira[Mês Caixa],BaseFinanceira[Mês Comp.]),M$6,
BaseFinanceira[Plano Contas],'DRE Financeira'!$C49,
BaseFinanceira[Centro Custo],IF($B$2=Configurações!$B$7,"&lt;&gt;""",'DRE Financeira'!$B$2))))</f>
        <v/>
      </c>
      <c r="N49" s="26" t="str">
        <f>IF($B49="","",ABS(
SUMIFS(BaseFinanceira[Valor Realizado],
IF('DRE Financeira'!$B$3=Configurações!$D$7,BaseFinanceira[Mês Caixa],BaseFinanceira[Mês Comp.]),N$6,
BaseFinanceira[Plano Contas],'DRE Financeira'!$C49,
BaseFinanceira[Centro Custo],IF($B$2=Configurações!$B$7,"&lt;&gt;""",'DRE Financeira'!$B$2))))</f>
        <v/>
      </c>
      <c r="O49" s="24" t="str">
        <f>IF($B49="","",ABS(
SUMIFS(BaseFinanceira[Valor Previsto],
IF('DRE Financeira'!$B$3=Configurações!$D$7,BaseFinanceira[Mês Caixa],BaseFinanceira[Mês Comp.]),O$6,
BaseFinanceira[Plano Contas],'DRE Financeira'!$C49,
BaseFinanceira[Centro Custo],IF($B$2=Configurações!$B$7,"&lt;&gt;""",'DRE Financeira'!$B$2))))</f>
        <v/>
      </c>
      <c r="P49" s="26" t="str">
        <f>IF($B49="","",ABS(
SUMIFS(BaseFinanceira[Valor Realizado],
IF('DRE Financeira'!$B$3=Configurações!$D$7,BaseFinanceira[Mês Caixa],BaseFinanceira[Mês Comp.]),P$6,
BaseFinanceira[Plano Contas],'DRE Financeira'!$C49,
BaseFinanceira[Centro Custo],IF($B$2=Configurações!$B$7,"&lt;&gt;""",'DRE Financeira'!$B$2))))</f>
        <v/>
      </c>
      <c r="Q49" s="24" t="str">
        <f>IF($B49="","",ABS(
SUMIFS(BaseFinanceira[Valor Previsto],
IF('DRE Financeira'!$B$3=Configurações!$D$7,BaseFinanceira[Mês Caixa],BaseFinanceira[Mês Comp.]),Q$6,
BaseFinanceira[Plano Contas],'DRE Financeira'!$C49,
BaseFinanceira[Centro Custo],IF($B$2=Configurações!$B$7,"&lt;&gt;""",'DRE Financeira'!$B$2))))</f>
        <v/>
      </c>
      <c r="R49" s="26" t="str">
        <f>IF($B49="","",ABS(
SUMIFS(BaseFinanceira[Valor Realizado],
IF('DRE Financeira'!$B$3=Configurações!$D$7,BaseFinanceira[Mês Caixa],BaseFinanceira[Mês Comp.]),R$6,
BaseFinanceira[Plano Contas],'DRE Financeira'!$C49,
BaseFinanceira[Centro Custo],IF($B$2=Configurações!$B$7,"&lt;&gt;""",'DRE Financeira'!$B$2))))</f>
        <v/>
      </c>
      <c r="S49" s="24" t="str">
        <f>IF($B49="","",ABS(
SUMIFS(BaseFinanceira[Valor Previsto],
IF('DRE Financeira'!$B$3=Configurações!$D$7,BaseFinanceira[Mês Caixa],BaseFinanceira[Mês Comp.]),S$6,
BaseFinanceira[Plano Contas],'DRE Financeira'!$C49,
BaseFinanceira[Centro Custo],IF($B$2=Configurações!$B$7,"&lt;&gt;""",'DRE Financeira'!$B$2))))</f>
        <v/>
      </c>
      <c r="T49" s="26" t="str">
        <f>IF($B49="","",ABS(
SUMIFS(BaseFinanceira[Valor Realizado],
IF('DRE Financeira'!$B$3=Configurações!$D$7,BaseFinanceira[Mês Caixa],BaseFinanceira[Mês Comp.]),T$6,
BaseFinanceira[Plano Contas],'DRE Financeira'!$C49,
BaseFinanceira[Centro Custo],IF($B$2=Configurações!$B$7,"&lt;&gt;""",'DRE Financeira'!$B$2))))</f>
        <v/>
      </c>
      <c r="U49" s="24" t="str">
        <f>IF($B49="","",ABS(
SUMIFS(BaseFinanceira[Valor Previsto],
IF('DRE Financeira'!$B$3=Configurações!$D$7,BaseFinanceira[Mês Caixa],BaseFinanceira[Mês Comp.]),U$6,
BaseFinanceira[Plano Contas],'DRE Financeira'!$C49,
BaseFinanceira[Centro Custo],IF($B$2=Configurações!$B$7,"&lt;&gt;""",'DRE Financeira'!$B$2))))</f>
        <v/>
      </c>
      <c r="V49" s="26" t="str">
        <f>IF($B49="","",ABS(
SUMIFS(BaseFinanceira[Valor Realizado],
IF('DRE Financeira'!$B$3=Configurações!$D$7,BaseFinanceira[Mês Caixa],BaseFinanceira[Mês Comp.]),V$6,
BaseFinanceira[Plano Contas],'DRE Financeira'!$C49,
BaseFinanceira[Centro Custo],IF($B$2=Configurações!$B$7,"&lt;&gt;""",'DRE Financeira'!$B$2))))</f>
        <v/>
      </c>
      <c r="W49" s="24" t="str">
        <f>IF($B49="","",ABS(
SUMIFS(BaseFinanceira[Valor Previsto],
IF('DRE Financeira'!$B$3=Configurações!$D$7,BaseFinanceira[Mês Caixa],BaseFinanceira[Mês Comp.]),W$6,
BaseFinanceira[Plano Contas],'DRE Financeira'!$C49,
BaseFinanceira[Centro Custo],IF($B$2=Configurações!$B$7,"&lt;&gt;""",'DRE Financeira'!$B$2))))</f>
        <v/>
      </c>
      <c r="X49" s="26" t="str">
        <f>IF($B49="","",ABS(
SUMIFS(BaseFinanceira[Valor Realizado],
IF('DRE Financeira'!$B$3=Configurações!$D$7,BaseFinanceira[Mês Caixa],BaseFinanceira[Mês Comp.]),X$6,
BaseFinanceira[Plano Contas],'DRE Financeira'!$C49,
BaseFinanceira[Centro Custo],IF($B$2=Configurações!$B$7,"&lt;&gt;""",'DRE Financeira'!$B$2))))</f>
        <v/>
      </c>
      <c r="Y49" s="24" t="str">
        <f>IF($B49="","",ABS(
SUMIFS(BaseFinanceira[Valor Previsto],
IF('DRE Financeira'!$B$3=Configurações!$D$7,BaseFinanceira[Mês Caixa],BaseFinanceira[Mês Comp.]),Y$6,
BaseFinanceira[Plano Contas],'DRE Financeira'!$C49,
BaseFinanceira[Centro Custo],IF($B$2=Configurações!$B$7,"&lt;&gt;""",'DRE Financeira'!$B$2))))</f>
        <v/>
      </c>
      <c r="Z49" s="26" t="str">
        <f>IF($B49="","",ABS(
SUMIFS(BaseFinanceira[Valor Realizado],
IF('DRE Financeira'!$B$3=Configurações!$D$7,BaseFinanceira[Mês Caixa],BaseFinanceira[Mês Comp.]),Z$6,
BaseFinanceira[Plano Contas],'DRE Financeira'!$C49,
BaseFinanceira[Centro Custo],IF($B$2=Configurações!$B$7,"&lt;&gt;""",'DRE Financeira'!$B$2))))</f>
        <v/>
      </c>
      <c r="AA49" s="24" t="str">
        <f>IF($B49="","",ABS(
SUMIFS(BaseFinanceira[Valor Previsto],
IF('DRE Financeira'!$B$3=Configurações!$D$7,BaseFinanceira[Mês Caixa],BaseFinanceira[Mês Comp.]),AA$6,
BaseFinanceira[Plano Contas],'DRE Financeira'!$C49,
BaseFinanceira[Centro Custo],IF($B$2=Configurações!$B$7,"&lt;&gt;""",'DRE Financeira'!$B$2))))</f>
        <v/>
      </c>
      <c r="AB49" s="26" t="str">
        <f>IF($B49="","",ABS(
SUMIFS(BaseFinanceira[Valor Realizado],
IF('DRE Financeira'!$B$3=Configurações!$D$7,BaseFinanceira[Mês Caixa],BaseFinanceira[Mês Comp.]),AB$6,
BaseFinanceira[Plano Contas],'DRE Financeira'!$C49,
BaseFinanceira[Centro Custo],IF($B$2=Configurações!$B$7,"&lt;&gt;""",'DRE Financeira'!$B$2))))</f>
        <v/>
      </c>
      <c r="AD49" s="24">
        <f t="shared" si="39"/>
        <v>0</v>
      </c>
      <c r="AE49" s="26">
        <f t="shared" si="39"/>
        <v>0</v>
      </c>
      <c r="AF49" s="39">
        <f t="shared" si="36"/>
        <v>0</v>
      </c>
      <c r="AH49" s="24">
        <f t="shared" si="40"/>
        <v>0</v>
      </c>
      <c r="AI49" s="26">
        <f t="shared" si="40"/>
        <v>0</v>
      </c>
    </row>
    <row r="50" spans="2:35" s="2" customFormat="1" ht="20.100000000000001" customHeight="1" x14ac:dyDescent="0.25">
      <c r="B50" s="33" t="str">
        <f>'Plano Contas'!D8</f>
        <v>Grupo Extra 3</v>
      </c>
      <c r="C50" s="49"/>
      <c r="D50" s="20"/>
      <c r="E50" s="34">
        <f>SUM(E51:E70)</f>
        <v>0</v>
      </c>
      <c r="F50" s="34">
        <f t="shared" ref="F50" si="41">SUM(F51:F70)</f>
        <v>0</v>
      </c>
      <c r="G50" s="34">
        <f t="shared" ref="G50" si="42">SUM(G51:G70)</f>
        <v>0</v>
      </c>
      <c r="H50" s="34">
        <f t="shared" ref="H50" si="43">SUM(H51:H70)</f>
        <v>0</v>
      </c>
      <c r="I50" s="34">
        <f t="shared" ref="I50" si="44">SUM(I51:I70)</f>
        <v>0</v>
      </c>
      <c r="J50" s="34">
        <f t="shared" ref="J50" si="45">SUM(J51:J70)</f>
        <v>0</v>
      </c>
      <c r="K50" s="34">
        <f t="shared" ref="K50" si="46">SUM(K51:K70)</f>
        <v>0</v>
      </c>
      <c r="L50" s="34">
        <f t="shared" ref="L50" si="47">SUM(L51:L70)</f>
        <v>0</v>
      </c>
      <c r="M50" s="34">
        <f t="shared" ref="M50" si="48">SUM(M51:M70)</f>
        <v>0</v>
      </c>
      <c r="N50" s="34">
        <f t="shared" ref="N50" si="49">SUM(N51:N70)</f>
        <v>0</v>
      </c>
      <c r="O50" s="34">
        <f t="shared" ref="O50" si="50">SUM(O51:O70)</f>
        <v>0</v>
      </c>
      <c r="P50" s="34">
        <f t="shared" ref="P50" si="51">SUM(P51:P70)</f>
        <v>0</v>
      </c>
      <c r="Q50" s="34">
        <f t="shared" ref="Q50" si="52">SUM(Q51:Q70)</f>
        <v>0</v>
      </c>
      <c r="R50" s="34">
        <f t="shared" ref="R50" si="53">SUM(R51:R70)</f>
        <v>0</v>
      </c>
      <c r="S50" s="34">
        <f t="shared" ref="S50" si="54">SUM(S51:S70)</f>
        <v>0</v>
      </c>
      <c r="T50" s="34">
        <f t="shared" ref="T50" si="55">SUM(T51:T70)</f>
        <v>0</v>
      </c>
      <c r="U50" s="34">
        <f t="shared" ref="U50" si="56">SUM(U51:U70)</f>
        <v>0</v>
      </c>
      <c r="V50" s="34">
        <f t="shared" ref="V50" si="57">SUM(V51:V70)</f>
        <v>0</v>
      </c>
      <c r="W50" s="34">
        <f t="shared" ref="W50" si="58">SUM(W51:W70)</f>
        <v>0</v>
      </c>
      <c r="X50" s="34">
        <f t="shared" ref="X50" si="59">SUM(X51:X70)</f>
        <v>0</v>
      </c>
      <c r="Y50" s="34">
        <f t="shared" ref="Y50" si="60">SUM(Y51:Y70)</f>
        <v>0</v>
      </c>
      <c r="Z50" s="34">
        <f t="shared" ref="Z50" si="61">SUM(Z51:Z70)</f>
        <v>0</v>
      </c>
      <c r="AA50" s="34">
        <f t="shared" ref="AA50" si="62">SUM(AA51:AA70)</f>
        <v>0</v>
      </c>
      <c r="AB50" s="34">
        <f t="shared" ref="AB50" si="63">SUM(AB51:AB70)</f>
        <v>0</v>
      </c>
      <c r="AD50" s="34">
        <f>SUMIF($E$3:$AB$3,AD$3,$E50:$AB50)</f>
        <v>0</v>
      </c>
      <c r="AE50" s="34">
        <f>SUMIF($E$3:$AB$3,AE$3,$E50:$AB50)</f>
        <v>0</v>
      </c>
      <c r="AF50" s="38">
        <f t="shared" ref="AF50:AF70" si="64">IFERROR(AD50/$AD$7,0)</f>
        <v>0</v>
      </c>
      <c r="AH50" s="34">
        <f>IFERROR(SUMIF($E$3:$AB$3,AH$3,$E50:$AB50)/COUNTIFS($E50:$AB50,"&gt;0",$E$3:$AB$3,AH$3),0)</f>
        <v>0</v>
      </c>
      <c r="AI50" s="34">
        <f>IFERROR(SUMIF($E$3:$AB$3,AI$3,$E50:$AB50)/COUNTIFS($E50:$AB50,"&gt;0",$E$3:$AB$3,AI$3),0)</f>
        <v>0</v>
      </c>
    </row>
    <row r="51" spans="2:35" s="2" customFormat="1" ht="20.100000000000001" customHeight="1" x14ac:dyDescent="0.25">
      <c r="B51" s="23" t="str">
        <f>IF('Plano Contas'!D9="","",'Plano Contas'!D9)</f>
        <v>Item Extra 1</v>
      </c>
      <c r="C51" s="46" t="str">
        <f>B7&amp;B50&amp;B51</f>
        <v>Receita Bruta OperacionalGrupo Extra 3Item Extra 1</v>
      </c>
      <c r="D51" s="20"/>
      <c r="E51" s="24">
        <f>IF($B51="","",ABS(
SUMIFS(BaseFinanceira[Valor Previsto],
IF('DRE Financeira'!$B$3=Configurações!$D$7,BaseFinanceira[Mês Caixa],BaseFinanceira[Mês Comp.]),E$6,
BaseFinanceira[Plano Contas],'DRE Financeira'!$C51,
BaseFinanceira[Centro Custo],IF($B$2=Configurações!$B$7,"&lt;&gt;""",'DRE Financeira'!$B$2))))</f>
        <v>0</v>
      </c>
      <c r="F51" s="26">
        <f>IF($B51="","",ABS(
SUMIFS(BaseFinanceira[Valor Realizado],
IF('DRE Financeira'!$B$3=Configurações!$D$7,BaseFinanceira[Mês Caixa],BaseFinanceira[Mês Comp.]),F$6,
BaseFinanceira[Plano Contas],'DRE Financeira'!$C51,
BaseFinanceira[Centro Custo],IF($B$2=Configurações!$B$7,"&lt;&gt;""",'DRE Financeira'!$B$2))))</f>
        <v>0</v>
      </c>
      <c r="G51" s="24">
        <f>IF($B51="","",ABS(
SUMIFS(BaseFinanceira[Valor Previsto],
IF('DRE Financeira'!$B$3=Configurações!$D$7,BaseFinanceira[Mês Caixa],BaseFinanceira[Mês Comp.]),G$6,
BaseFinanceira[Plano Contas],'DRE Financeira'!$C51,
BaseFinanceira[Centro Custo],IF($B$2=Configurações!$B$7,"&lt;&gt;""",'DRE Financeira'!$B$2))))</f>
        <v>0</v>
      </c>
      <c r="H51" s="26">
        <f>IF($B51="","",ABS(
SUMIFS(BaseFinanceira[Valor Realizado],
IF('DRE Financeira'!$B$3=Configurações!$D$7,BaseFinanceira[Mês Caixa],BaseFinanceira[Mês Comp.]),H$6,
BaseFinanceira[Plano Contas],'DRE Financeira'!$C51,
BaseFinanceira[Centro Custo],IF($B$2=Configurações!$B$7,"&lt;&gt;""",'DRE Financeira'!$B$2))))</f>
        <v>0</v>
      </c>
      <c r="I51" s="24">
        <f>IF($B51="","",ABS(
SUMIFS(BaseFinanceira[Valor Previsto],
IF('DRE Financeira'!$B$3=Configurações!$D$7,BaseFinanceira[Mês Caixa],BaseFinanceira[Mês Comp.]),I$6,
BaseFinanceira[Plano Contas],'DRE Financeira'!$C51,
BaseFinanceira[Centro Custo],IF($B$2=Configurações!$B$7,"&lt;&gt;""",'DRE Financeira'!$B$2))))</f>
        <v>0</v>
      </c>
      <c r="J51" s="26">
        <f>IF($B51="","",ABS(
SUMIFS(BaseFinanceira[Valor Realizado],
IF('DRE Financeira'!$B$3=Configurações!$D$7,BaseFinanceira[Mês Caixa],BaseFinanceira[Mês Comp.]),J$6,
BaseFinanceira[Plano Contas],'DRE Financeira'!$C51,
BaseFinanceira[Centro Custo],IF($B$2=Configurações!$B$7,"&lt;&gt;""",'DRE Financeira'!$B$2))))</f>
        <v>0</v>
      </c>
      <c r="K51" s="24">
        <f>IF($B51="","",ABS(
SUMIFS(BaseFinanceira[Valor Previsto],
IF('DRE Financeira'!$B$3=Configurações!$D$7,BaseFinanceira[Mês Caixa],BaseFinanceira[Mês Comp.]),K$6,
BaseFinanceira[Plano Contas],'DRE Financeira'!$C51,
BaseFinanceira[Centro Custo],IF($B$2=Configurações!$B$7,"&lt;&gt;""",'DRE Financeira'!$B$2))))</f>
        <v>0</v>
      </c>
      <c r="L51" s="26">
        <f>IF($B51="","",ABS(
SUMIFS(BaseFinanceira[Valor Realizado],
IF('DRE Financeira'!$B$3=Configurações!$D$7,BaseFinanceira[Mês Caixa],BaseFinanceira[Mês Comp.]),L$6,
BaseFinanceira[Plano Contas],'DRE Financeira'!$C51,
BaseFinanceira[Centro Custo],IF($B$2=Configurações!$B$7,"&lt;&gt;""",'DRE Financeira'!$B$2))))</f>
        <v>0</v>
      </c>
      <c r="M51" s="24">
        <f>IF($B51="","",ABS(
SUMIFS(BaseFinanceira[Valor Previsto],
IF('DRE Financeira'!$B$3=Configurações!$D$7,BaseFinanceira[Mês Caixa],BaseFinanceira[Mês Comp.]),M$6,
BaseFinanceira[Plano Contas],'DRE Financeira'!$C51,
BaseFinanceira[Centro Custo],IF($B$2=Configurações!$B$7,"&lt;&gt;""",'DRE Financeira'!$B$2))))</f>
        <v>0</v>
      </c>
      <c r="N51" s="26">
        <f>IF($B51="","",ABS(
SUMIFS(BaseFinanceira[Valor Realizado],
IF('DRE Financeira'!$B$3=Configurações!$D$7,BaseFinanceira[Mês Caixa],BaseFinanceira[Mês Comp.]),N$6,
BaseFinanceira[Plano Contas],'DRE Financeira'!$C51,
BaseFinanceira[Centro Custo],IF($B$2=Configurações!$B$7,"&lt;&gt;""",'DRE Financeira'!$B$2))))</f>
        <v>0</v>
      </c>
      <c r="O51" s="24">
        <f>IF($B51="","",ABS(
SUMIFS(BaseFinanceira[Valor Previsto],
IF('DRE Financeira'!$B$3=Configurações!$D$7,BaseFinanceira[Mês Caixa],BaseFinanceira[Mês Comp.]),O$6,
BaseFinanceira[Plano Contas],'DRE Financeira'!$C51,
BaseFinanceira[Centro Custo],IF($B$2=Configurações!$B$7,"&lt;&gt;""",'DRE Financeira'!$B$2))))</f>
        <v>0</v>
      </c>
      <c r="P51" s="26">
        <f>IF($B51="","",ABS(
SUMIFS(BaseFinanceira[Valor Realizado],
IF('DRE Financeira'!$B$3=Configurações!$D$7,BaseFinanceira[Mês Caixa],BaseFinanceira[Mês Comp.]),P$6,
BaseFinanceira[Plano Contas],'DRE Financeira'!$C51,
BaseFinanceira[Centro Custo],IF($B$2=Configurações!$B$7,"&lt;&gt;""",'DRE Financeira'!$B$2))))</f>
        <v>0</v>
      </c>
      <c r="Q51" s="24">
        <f>IF($B51="","",ABS(
SUMIFS(BaseFinanceira[Valor Previsto],
IF('DRE Financeira'!$B$3=Configurações!$D$7,BaseFinanceira[Mês Caixa],BaseFinanceira[Mês Comp.]),Q$6,
BaseFinanceira[Plano Contas],'DRE Financeira'!$C51,
BaseFinanceira[Centro Custo],IF($B$2=Configurações!$B$7,"&lt;&gt;""",'DRE Financeira'!$B$2))))</f>
        <v>0</v>
      </c>
      <c r="R51" s="26">
        <f>IF($B51="","",ABS(
SUMIFS(BaseFinanceira[Valor Realizado],
IF('DRE Financeira'!$B$3=Configurações!$D$7,BaseFinanceira[Mês Caixa],BaseFinanceira[Mês Comp.]),R$6,
BaseFinanceira[Plano Contas],'DRE Financeira'!$C51,
BaseFinanceira[Centro Custo],IF($B$2=Configurações!$B$7,"&lt;&gt;""",'DRE Financeira'!$B$2))))</f>
        <v>0</v>
      </c>
      <c r="S51" s="24">
        <f>IF($B51="","",ABS(
SUMIFS(BaseFinanceira[Valor Previsto],
IF('DRE Financeira'!$B$3=Configurações!$D$7,BaseFinanceira[Mês Caixa],BaseFinanceira[Mês Comp.]),S$6,
BaseFinanceira[Plano Contas],'DRE Financeira'!$C51,
BaseFinanceira[Centro Custo],IF($B$2=Configurações!$B$7,"&lt;&gt;""",'DRE Financeira'!$B$2))))</f>
        <v>0</v>
      </c>
      <c r="T51" s="26">
        <f>IF($B51="","",ABS(
SUMIFS(BaseFinanceira[Valor Realizado],
IF('DRE Financeira'!$B$3=Configurações!$D$7,BaseFinanceira[Mês Caixa],BaseFinanceira[Mês Comp.]),T$6,
BaseFinanceira[Plano Contas],'DRE Financeira'!$C51,
BaseFinanceira[Centro Custo],IF($B$2=Configurações!$B$7,"&lt;&gt;""",'DRE Financeira'!$B$2))))</f>
        <v>0</v>
      </c>
      <c r="U51" s="24">
        <f>IF($B51="","",ABS(
SUMIFS(BaseFinanceira[Valor Previsto],
IF('DRE Financeira'!$B$3=Configurações!$D$7,BaseFinanceira[Mês Caixa],BaseFinanceira[Mês Comp.]),U$6,
BaseFinanceira[Plano Contas],'DRE Financeira'!$C51,
BaseFinanceira[Centro Custo],IF($B$2=Configurações!$B$7,"&lt;&gt;""",'DRE Financeira'!$B$2))))</f>
        <v>0</v>
      </c>
      <c r="V51" s="26">
        <f>IF($B51="","",ABS(
SUMIFS(BaseFinanceira[Valor Realizado],
IF('DRE Financeira'!$B$3=Configurações!$D$7,BaseFinanceira[Mês Caixa],BaseFinanceira[Mês Comp.]),V$6,
BaseFinanceira[Plano Contas],'DRE Financeira'!$C51,
BaseFinanceira[Centro Custo],IF($B$2=Configurações!$B$7,"&lt;&gt;""",'DRE Financeira'!$B$2))))</f>
        <v>0</v>
      </c>
      <c r="W51" s="24">
        <f>IF($B51="","",ABS(
SUMIFS(BaseFinanceira[Valor Previsto],
IF('DRE Financeira'!$B$3=Configurações!$D$7,BaseFinanceira[Mês Caixa],BaseFinanceira[Mês Comp.]),W$6,
BaseFinanceira[Plano Contas],'DRE Financeira'!$C51,
BaseFinanceira[Centro Custo],IF($B$2=Configurações!$B$7,"&lt;&gt;""",'DRE Financeira'!$B$2))))</f>
        <v>0</v>
      </c>
      <c r="X51" s="26">
        <f>IF($B51="","",ABS(
SUMIFS(BaseFinanceira[Valor Realizado],
IF('DRE Financeira'!$B$3=Configurações!$D$7,BaseFinanceira[Mês Caixa],BaseFinanceira[Mês Comp.]),X$6,
BaseFinanceira[Plano Contas],'DRE Financeira'!$C51,
BaseFinanceira[Centro Custo],IF($B$2=Configurações!$B$7,"&lt;&gt;""",'DRE Financeira'!$B$2))))</f>
        <v>0</v>
      </c>
      <c r="Y51" s="24">
        <f>IF($B51="","",ABS(
SUMIFS(BaseFinanceira[Valor Previsto],
IF('DRE Financeira'!$B$3=Configurações!$D$7,BaseFinanceira[Mês Caixa],BaseFinanceira[Mês Comp.]),Y$6,
BaseFinanceira[Plano Contas],'DRE Financeira'!$C51,
BaseFinanceira[Centro Custo],IF($B$2=Configurações!$B$7,"&lt;&gt;""",'DRE Financeira'!$B$2))))</f>
        <v>0</v>
      </c>
      <c r="Z51" s="26">
        <f>IF($B51="","",ABS(
SUMIFS(BaseFinanceira[Valor Realizado],
IF('DRE Financeira'!$B$3=Configurações!$D$7,BaseFinanceira[Mês Caixa],BaseFinanceira[Mês Comp.]),Z$6,
BaseFinanceira[Plano Contas],'DRE Financeira'!$C51,
BaseFinanceira[Centro Custo],IF($B$2=Configurações!$B$7,"&lt;&gt;""",'DRE Financeira'!$B$2))))</f>
        <v>0</v>
      </c>
      <c r="AA51" s="24">
        <f>IF($B51="","",ABS(
SUMIFS(BaseFinanceira[Valor Previsto],
IF('DRE Financeira'!$B$3=Configurações!$D$7,BaseFinanceira[Mês Caixa],BaseFinanceira[Mês Comp.]),AA$6,
BaseFinanceira[Plano Contas],'DRE Financeira'!$C51,
BaseFinanceira[Centro Custo],IF($B$2=Configurações!$B$7,"&lt;&gt;""",'DRE Financeira'!$B$2))))</f>
        <v>0</v>
      </c>
      <c r="AB51" s="26">
        <f>IF($B51="","",ABS(
SUMIFS(BaseFinanceira[Valor Realizado],
IF('DRE Financeira'!$B$3=Configurações!$D$7,BaseFinanceira[Mês Caixa],BaseFinanceira[Mês Comp.]),AB$6,
BaseFinanceira[Plano Contas],'DRE Financeira'!$C51,
BaseFinanceira[Centro Custo],IF($B$2=Configurações!$B$7,"&lt;&gt;""",'DRE Financeira'!$B$2))))</f>
        <v>0</v>
      </c>
      <c r="AD51" s="24">
        <f t="shared" ref="AD51:AE66" si="65">SUMIF($E$3:$AB$3,AD$3,$E51:$AB51)</f>
        <v>0</v>
      </c>
      <c r="AE51" s="26">
        <f t="shared" si="65"/>
        <v>0</v>
      </c>
      <c r="AF51" s="39">
        <f t="shared" si="64"/>
        <v>0</v>
      </c>
      <c r="AH51" s="24">
        <f t="shared" ref="AH51:AI66" si="66">IFERROR(SUMIF($E$3:$AB$3,AH$3,$E51:$AB51)/COUNTIFS($E51:$AB51,"&gt;0",$E$3:$AB$3,AH$3),0)</f>
        <v>0</v>
      </c>
      <c r="AI51" s="26">
        <f t="shared" si="66"/>
        <v>0</v>
      </c>
    </row>
    <row r="52" spans="2:35" s="2" customFormat="1" ht="20.100000000000001" customHeight="1" x14ac:dyDescent="0.25">
      <c r="B52" s="23" t="str">
        <f>IF('Plano Contas'!D10="","",'Plano Contas'!D10)</f>
        <v>Item Extra 2</v>
      </c>
      <c r="C52" s="46" t="str">
        <f>B7&amp;B50&amp;B52</f>
        <v>Receita Bruta OperacionalGrupo Extra 3Item Extra 2</v>
      </c>
      <c r="D52" s="20"/>
      <c r="E52" s="24">
        <f>IF($B52="","",ABS(
SUMIFS(BaseFinanceira[Valor Previsto],
IF('DRE Financeira'!$B$3=Configurações!$D$7,BaseFinanceira[Mês Caixa],BaseFinanceira[Mês Comp.]),E$6,
BaseFinanceira[Plano Contas],'DRE Financeira'!$C52,
BaseFinanceira[Centro Custo],IF($B$2=Configurações!$B$7,"&lt;&gt;""",'DRE Financeira'!$B$2))))</f>
        <v>0</v>
      </c>
      <c r="F52" s="26">
        <f>IF($B52="","",ABS(
SUMIFS(BaseFinanceira[Valor Realizado],
IF('DRE Financeira'!$B$3=Configurações!$D$7,BaseFinanceira[Mês Caixa],BaseFinanceira[Mês Comp.]),F$6,
BaseFinanceira[Plano Contas],'DRE Financeira'!$C52,
BaseFinanceira[Centro Custo],IF($B$2=Configurações!$B$7,"&lt;&gt;""",'DRE Financeira'!$B$2))))</f>
        <v>0</v>
      </c>
      <c r="G52" s="24">
        <f>IF($B52="","",ABS(
SUMIFS(BaseFinanceira[Valor Previsto],
IF('DRE Financeira'!$B$3=Configurações!$D$7,BaseFinanceira[Mês Caixa],BaseFinanceira[Mês Comp.]),G$6,
BaseFinanceira[Plano Contas],'DRE Financeira'!$C52,
BaseFinanceira[Centro Custo],IF($B$2=Configurações!$B$7,"&lt;&gt;""",'DRE Financeira'!$B$2))))</f>
        <v>0</v>
      </c>
      <c r="H52" s="26">
        <f>IF($B52="","",ABS(
SUMIFS(BaseFinanceira[Valor Realizado],
IF('DRE Financeira'!$B$3=Configurações!$D$7,BaseFinanceira[Mês Caixa],BaseFinanceira[Mês Comp.]),H$6,
BaseFinanceira[Plano Contas],'DRE Financeira'!$C52,
BaseFinanceira[Centro Custo],IF($B$2=Configurações!$B$7,"&lt;&gt;""",'DRE Financeira'!$B$2))))</f>
        <v>0</v>
      </c>
      <c r="I52" s="24">
        <f>IF($B52="","",ABS(
SUMIFS(BaseFinanceira[Valor Previsto],
IF('DRE Financeira'!$B$3=Configurações!$D$7,BaseFinanceira[Mês Caixa],BaseFinanceira[Mês Comp.]),I$6,
BaseFinanceira[Plano Contas],'DRE Financeira'!$C52,
BaseFinanceira[Centro Custo],IF($B$2=Configurações!$B$7,"&lt;&gt;""",'DRE Financeira'!$B$2))))</f>
        <v>0</v>
      </c>
      <c r="J52" s="26">
        <f>IF($B52="","",ABS(
SUMIFS(BaseFinanceira[Valor Realizado],
IF('DRE Financeira'!$B$3=Configurações!$D$7,BaseFinanceira[Mês Caixa],BaseFinanceira[Mês Comp.]),J$6,
BaseFinanceira[Plano Contas],'DRE Financeira'!$C52,
BaseFinanceira[Centro Custo],IF($B$2=Configurações!$B$7,"&lt;&gt;""",'DRE Financeira'!$B$2))))</f>
        <v>0</v>
      </c>
      <c r="K52" s="24">
        <f>IF($B52="","",ABS(
SUMIFS(BaseFinanceira[Valor Previsto],
IF('DRE Financeira'!$B$3=Configurações!$D$7,BaseFinanceira[Mês Caixa],BaseFinanceira[Mês Comp.]),K$6,
BaseFinanceira[Plano Contas],'DRE Financeira'!$C52,
BaseFinanceira[Centro Custo],IF($B$2=Configurações!$B$7,"&lt;&gt;""",'DRE Financeira'!$B$2))))</f>
        <v>0</v>
      </c>
      <c r="L52" s="26">
        <f>IF($B52="","",ABS(
SUMIFS(BaseFinanceira[Valor Realizado],
IF('DRE Financeira'!$B$3=Configurações!$D$7,BaseFinanceira[Mês Caixa],BaseFinanceira[Mês Comp.]),L$6,
BaseFinanceira[Plano Contas],'DRE Financeira'!$C52,
BaseFinanceira[Centro Custo],IF($B$2=Configurações!$B$7,"&lt;&gt;""",'DRE Financeira'!$B$2))))</f>
        <v>0</v>
      </c>
      <c r="M52" s="24">
        <f>IF($B52="","",ABS(
SUMIFS(BaseFinanceira[Valor Previsto],
IF('DRE Financeira'!$B$3=Configurações!$D$7,BaseFinanceira[Mês Caixa],BaseFinanceira[Mês Comp.]),M$6,
BaseFinanceira[Plano Contas],'DRE Financeira'!$C52,
BaseFinanceira[Centro Custo],IF($B$2=Configurações!$B$7,"&lt;&gt;""",'DRE Financeira'!$B$2))))</f>
        <v>0</v>
      </c>
      <c r="N52" s="26">
        <f>IF($B52="","",ABS(
SUMIFS(BaseFinanceira[Valor Realizado],
IF('DRE Financeira'!$B$3=Configurações!$D$7,BaseFinanceira[Mês Caixa],BaseFinanceira[Mês Comp.]),N$6,
BaseFinanceira[Plano Contas],'DRE Financeira'!$C52,
BaseFinanceira[Centro Custo],IF($B$2=Configurações!$B$7,"&lt;&gt;""",'DRE Financeira'!$B$2))))</f>
        <v>0</v>
      </c>
      <c r="O52" s="24">
        <f>IF($B52="","",ABS(
SUMIFS(BaseFinanceira[Valor Previsto],
IF('DRE Financeira'!$B$3=Configurações!$D$7,BaseFinanceira[Mês Caixa],BaseFinanceira[Mês Comp.]),O$6,
BaseFinanceira[Plano Contas],'DRE Financeira'!$C52,
BaseFinanceira[Centro Custo],IF($B$2=Configurações!$B$7,"&lt;&gt;""",'DRE Financeira'!$B$2))))</f>
        <v>0</v>
      </c>
      <c r="P52" s="26">
        <f>IF($B52="","",ABS(
SUMIFS(BaseFinanceira[Valor Realizado],
IF('DRE Financeira'!$B$3=Configurações!$D$7,BaseFinanceira[Mês Caixa],BaseFinanceira[Mês Comp.]),P$6,
BaseFinanceira[Plano Contas],'DRE Financeira'!$C52,
BaseFinanceira[Centro Custo],IF($B$2=Configurações!$B$7,"&lt;&gt;""",'DRE Financeira'!$B$2))))</f>
        <v>0</v>
      </c>
      <c r="Q52" s="24">
        <f>IF($B52="","",ABS(
SUMIFS(BaseFinanceira[Valor Previsto],
IF('DRE Financeira'!$B$3=Configurações!$D$7,BaseFinanceira[Mês Caixa],BaseFinanceira[Mês Comp.]),Q$6,
BaseFinanceira[Plano Contas],'DRE Financeira'!$C52,
BaseFinanceira[Centro Custo],IF($B$2=Configurações!$B$7,"&lt;&gt;""",'DRE Financeira'!$B$2))))</f>
        <v>0</v>
      </c>
      <c r="R52" s="26">
        <f>IF($B52="","",ABS(
SUMIFS(BaseFinanceira[Valor Realizado],
IF('DRE Financeira'!$B$3=Configurações!$D$7,BaseFinanceira[Mês Caixa],BaseFinanceira[Mês Comp.]),R$6,
BaseFinanceira[Plano Contas],'DRE Financeira'!$C52,
BaseFinanceira[Centro Custo],IF($B$2=Configurações!$B$7,"&lt;&gt;""",'DRE Financeira'!$B$2))))</f>
        <v>0</v>
      </c>
      <c r="S52" s="24">
        <f>IF($B52="","",ABS(
SUMIFS(BaseFinanceira[Valor Previsto],
IF('DRE Financeira'!$B$3=Configurações!$D$7,BaseFinanceira[Mês Caixa],BaseFinanceira[Mês Comp.]),S$6,
BaseFinanceira[Plano Contas],'DRE Financeira'!$C52,
BaseFinanceira[Centro Custo],IF($B$2=Configurações!$B$7,"&lt;&gt;""",'DRE Financeira'!$B$2))))</f>
        <v>0</v>
      </c>
      <c r="T52" s="26">
        <f>IF($B52="","",ABS(
SUMIFS(BaseFinanceira[Valor Realizado],
IF('DRE Financeira'!$B$3=Configurações!$D$7,BaseFinanceira[Mês Caixa],BaseFinanceira[Mês Comp.]),T$6,
BaseFinanceira[Plano Contas],'DRE Financeira'!$C52,
BaseFinanceira[Centro Custo],IF($B$2=Configurações!$B$7,"&lt;&gt;""",'DRE Financeira'!$B$2))))</f>
        <v>0</v>
      </c>
      <c r="U52" s="24">
        <f>IF($B52="","",ABS(
SUMIFS(BaseFinanceira[Valor Previsto],
IF('DRE Financeira'!$B$3=Configurações!$D$7,BaseFinanceira[Mês Caixa],BaseFinanceira[Mês Comp.]),U$6,
BaseFinanceira[Plano Contas],'DRE Financeira'!$C52,
BaseFinanceira[Centro Custo],IF($B$2=Configurações!$B$7,"&lt;&gt;""",'DRE Financeira'!$B$2))))</f>
        <v>0</v>
      </c>
      <c r="V52" s="26">
        <f>IF($B52="","",ABS(
SUMIFS(BaseFinanceira[Valor Realizado],
IF('DRE Financeira'!$B$3=Configurações!$D$7,BaseFinanceira[Mês Caixa],BaseFinanceira[Mês Comp.]),V$6,
BaseFinanceira[Plano Contas],'DRE Financeira'!$C52,
BaseFinanceira[Centro Custo],IF($B$2=Configurações!$B$7,"&lt;&gt;""",'DRE Financeira'!$B$2))))</f>
        <v>0</v>
      </c>
      <c r="W52" s="24">
        <f>IF($B52="","",ABS(
SUMIFS(BaseFinanceira[Valor Previsto],
IF('DRE Financeira'!$B$3=Configurações!$D$7,BaseFinanceira[Mês Caixa],BaseFinanceira[Mês Comp.]),W$6,
BaseFinanceira[Plano Contas],'DRE Financeira'!$C52,
BaseFinanceira[Centro Custo],IF($B$2=Configurações!$B$7,"&lt;&gt;""",'DRE Financeira'!$B$2))))</f>
        <v>0</v>
      </c>
      <c r="X52" s="26">
        <f>IF($B52="","",ABS(
SUMIFS(BaseFinanceira[Valor Realizado],
IF('DRE Financeira'!$B$3=Configurações!$D$7,BaseFinanceira[Mês Caixa],BaseFinanceira[Mês Comp.]),X$6,
BaseFinanceira[Plano Contas],'DRE Financeira'!$C52,
BaseFinanceira[Centro Custo],IF($B$2=Configurações!$B$7,"&lt;&gt;""",'DRE Financeira'!$B$2))))</f>
        <v>0</v>
      </c>
      <c r="Y52" s="24">
        <f>IF($B52="","",ABS(
SUMIFS(BaseFinanceira[Valor Previsto],
IF('DRE Financeira'!$B$3=Configurações!$D$7,BaseFinanceira[Mês Caixa],BaseFinanceira[Mês Comp.]),Y$6,
BaseFinanceira[Plano Contas],'DRE Financeira'!$C52,
BaseFinanceira[Centro Custo],IF($B$2=Configurações!$B$7,"&lt;&gt;""",'DRE Financeira'!$B$2))))</f>
        <v>0</v>
      </c>
      <c r="Z52" s="26">
        <f>IF($B52="","",ABS(
SUMIFS(BaseFinanceira[Valor Realizado],
IF('DRE Financeira'!$B$3=Configurações!$D$7,BaseFinanceira[Mês Caixa],BaseFinanceira[Mês Comp.]),Z$6,
BaseFinanceira[Plano Contas],'DRE Financeira'!$C52,
BaseFinanceira[Centro Custo],IF($B$2=Configurações!$B$7,"&lt;&gt;""",'DRE Financeira'!$B$2))))</f>
        <v>0</v>
      </c>
      <c r="AA52" s="24">
        <f>IF($B52="","",ABS(
SUMIFS(BaseFinanceira[Valor Previsto],
IF('DRE Financeira'!$B$3=Configurações!$D$7,BaseFinanceira[Mês Caixa],BaseFinanceira[Mês Comp.]),AA$6,
BaseFinanceira[Plano Contas],'DRE Financeira'!$C52,
BaseFinanceira[Centro Custo],IF($B$2=Configurações!$B$7,"&lt;&gt;""",'DRE Financeira'!$B$2))))</f>
        <v>0</v>
      </c>
      <c r="AB52" s="26">
        <f>IF($B52="","",ABS(
SUMIFS(BaseFinanceira[Valor Realizado],
IF('DRE Financeira'!$B$3=Configurações!$D$7,BaseFinanceira[Mês Caixa],BaseFinanceira[Mês Comp.]),AB$6,
BaseFinanceira[Plano Contas],'DRE Financeira'!$C52,
BaseFinanceira[Centro Custo],IF($B$2=Configurações!$B$7,"&lt;&gt;""",'DRE Financeira'!$B$2))))</f>
        <v>0</v>
      </c>
      <c r="AD52" s="24">
        <f t="shared" si="65"/>
        <v>0</v>
      </c>
      <c r="AE52" s="26">
        <f t="shared" si="65"/>
        <v>0</v>
      </c>
      <c r="AF52" s="39">
        <f t="shared" si="64"/>
        <v>0</v>
      </c>
      <c r="AH52" s="24">
        <f t="shared" si="66"/>
        <v>0</v>
      </c>
      <c r="AI52" s="26">
        <f t="shared" si="66"/>
        <v>0</v>
      </c>
    </row>
    <row r="53" spans="2:35" s="2" customFormat="1" ht="20.100000000000001" customHeight="1" x14ac:dyDescent="0.25">
      <c r="B53" s="23" t="str">
        <f>IF('Plano Contas'!D11="","",'Plano Contas'!D11)</f>
        <v>Item Extra 3</v>
      </c>
      <c r="C53" s="46" t="str">
        <f>B7&amp;B50&amp;B53</f>
        <v>Receita Bruta OperacionalGrupo Extra 3Item Extra 3</v>
      </c>
      <c r="D53" s="20"/>
      <c r="E53" s="24">
        <f>IF($B53="","",ABS(
SUMIFS(BaseFinanceira[Valor Previsto],
IF('DRE Financeira'!$B$3=Configurações!$D$7,BaseFinanceira[Mês Caixa],BaseFinanceira[Mês Comp.]),E$6,
BaseFinanceira[Plano Contas],'DRE Financeira'!$C53,
BaseFinanceira[Centro Custo],IF($B$2=Configurações!$B$7,"&lt;&gt;""",'DRE Financeira'!$B$2))))</f>
        <v>0</v>
      </c>
      <c r="F53" s="26">
        <f>IF($B53="","",ABS(
SUMIFS(BaseFinanceira[Valor Realizado],
IF('DRE Financeira'!$B$3=Configurações!$D$7,BaseFinanceira[Mês Caixa],BaseFinanceira[Mês Comp.]),F$6,
BaseFinanceira[Plano Contas],'DRE Financeira'!$C53,
BaseFinanceira[Centro Custo],IF($B$2=Configurações!$B$7,"&lt;&gt;""",'DRE Financeira'!$B$2))))</f>
        <v>0</v>
      </c>
      <c r="G53" s="24">
        <f>IF($B53="","",ABS(
SUMIFS(BaseFinanceira[Valor Previsto],
IF('DRE Financeira'!$B$3=Configurações!$D$7,BaseFinanceira[Mês Caixa],BaseFinanceira[Mês Comp.]),G$6,
BaseFinanceira[Plano Contas],'DRE Financeira'!$C53,
BaseFinanceira[Centro Custo],IF($B$2=Configurações!$B$7,"&lt;&gt;""",'DRE Financeira'!$B$2))))</f>
        <v>0</v>
      </c>
      <c r="H53" s="26">
        <f>IF($B53="","",ABS(
SUMIFS(BaseFinanceira[Valor Realizado],
IF('DRE Financeira'!$B$3=Configurações!$D$7,BaseFinanceira[Mês Caixa],BaseFinanceira[Mês Comp.]),H$6,
BaseFinanceira[Plano Contas],'DRE Financeira'!$C53,
BaseFinanceira[Centro Custo],IF($B$2=Configurações!$B$7,"&lt;&gt;""",'DRE Financeira'!$B$2))))</f>
        <v>0</v>
      </c>
      <c r="I53" s="24">
        <f>IF($B53="","",ABS(
SUMIFS(BaseFinanceira[Valor Previsto],
IF('DRE Financeira'!$B$3=Configurações!$D$7,BaseFinanceira[Mês Caixa],BaseFinanceira[Mês Comp.]),I$6,
BaseFinanceira[Plano Contas],'DRE Financeira'!$C53,
BaseFinanceira[Centro Custo],IF($B$2=Configurações!$B$7,"&lt;&gt;""",'DRE Financeira'!$B$2))))</f>
        <v>0</v>
      </c>
      <c r="J53" s="26">
        <f>IF($B53="","",ABS(
SUMIFS(BaseFinanceira[Valor Realizado],
IF('DRE Financeira'!$B$3=Configurações!$D$7,BaseFinanceira[Mês Caixa],BaseFinanceira[Mês Comp.]),J$6,
BaseFinanceira[Plano Contas],'DRE Financeira'!$C53,
BaseFinanceira[Centro Custo],IF($B$2=Configurações!$B$7,"&lt;&gt;""",'DRE Financeira'!$B$2))))</f>
        <v>0</v>
      </c>
      <c r="K53" s="24">
        <f>IF($B53="","",ABS(
SUMIFS(BaseFinanceira[Valor Previsto],
IF('DRE Financeira'!$B$3=Configurações!$D$7,BaseFinanceira[Mês Caixa],BaseFinanceira[Mês Comp.]),K$6,
BaseFinanceira[Plano Contas],'DRE Financeira'!$C53,
BaseFinanceira[Centro Custo],IF($B$2=Configurações!$B$7,"&lt;&gt;""",'DRE Financeira'!$B$2))))</f>
        <v>0</v>
      </c>
      <c r="L53" s="26">
        <f>IF($B53="","",ABS(
SUMIFS(BaseFinanceira[Valor Realizado],
IF('DRE Financeira'!$B$3=Configurações!$D$7,BaseFinanceira[Mês Caixa],BaseFinanceira[Mês Comp.]),L$6,
BaseFinanceira[Plano Contas],'DRE Financeira'!$C53,
BaseFinanceira[Centro Custo],IF($B$2=Configurações!$B$7,"&lt;&gt;""",'DRE Financeira'!$B$2))))</f>
        <v>0</v>
      </c>
      <c r="M53" s="24">
        <f>IF($B53="","",ABS(
SUMIFS(BaseFinanceira[Valor Previsto],
IF('DRE Financeira'!$B$3=Configurações!$D$7,BaseFinanceira[Mês Caixa],BaseFinanceira[Mês Comp.]),M$6,
BaseFinanceira[Plano Contas],'DRE Financeira'!$C53,
BaseFinanceira[Centro Custo],IF($B$2=Configurações!$B$7,"&lt;&gt;""",'DRE Financeira'!$B$2))))</f>
        <v>0</v>
      </c>
      <c r="N53" s="26">
        <f>IF($B53="","",ABS(
SUMIFS(BaseFinanceira[Valor Realizado],
IF('DRE Financeira'!$B$3=Configurações!$D$7,BaseFinanceira[Mês Caixa],BaseFinanceira[Mês Comp.]),N$6,
BaseFinanceira[Plano Contas],'DRE Financeira'!$C53,
BaseFinanceira[Centro Custo],IF($B$2=Configurações!$B$7,"&lt;&gt;""",'DRE Financeira'!$B$2))))</f>
        <v>0</v>
      </c>
      <c r="O53" s="24">
        <f>IF($B53="","",ABS(
SUMIFS(BaseFinanceira[Valor Previsto],
IF('DRE Financeira'!$B$3=Configurações!$D$7,BaseFinanceira[Mês Caixa],BaseFinanceira[Mês Comp.]),O$6,
BaseFinanceira[Plano Contas],'DRE Financeira'!$C53,
BaseFinanceira[Centro Custo],IF($B$2=Configurações!$B$7,"&lt;&gt;""",'DRE Financeira'!$B$2))))</f>
        <v>0</v>
      </c>
      <c r="P53" s="26">
        <f>IF($B53="","",ABS(
SUMIFS(BaseFinanceira[Valor Realizado],
IF('DRE Financeira'!$B$3=Configurações!$D$7,BaseFinanceira[Mês Caixa],BaseFinanceira[Mês Comp.]),P$6,
BaseFinanceira[Plano Contas],'DRE Financeira'!$C53,
BaseFinanceira[Centro Custo],IF($B$2=Configurações!$B$7,"&lt;&gt;""",'DRE Financeira'!$B$2))))</f>
        <v>0</v>
      </c>
      <c r="Q53" s="24">
        <f>IF($B53="","",ABS(
SUMIFS(BaseFinanceira[Valor Previsto],
IF('DRE Financeira'!$B$3=Configurações!$D$7,BaseFinanceira[Mês Caixa],BaseFinanceira[Mês Comp.]),Q$6,
BaseFinanceira[Plano Contas],'DRE Financeira'!$C53,
BaseFinanceira[Centro Custo],IF($B$2=Configurações!$B$7,"&lt;&gt;""",'DRE Financeira'!$B$2))))</f>
        <v>0</v>
      </c>
      <c r="R53" s="26">
        <f>IF($B53="","",ABS(
SUMIFS(BaseFinanceira[Valor Realizado],
IF('DRE Financeira'!$B$3=Configurações!$D$7,BaseFinanceira[Mês Caixa],BaseFinanceira[Mês Comp.]),R$6,
BaseFinanceira[Plano Contas],'DRE Financeira'!$C53,
BaseFinanceira[Centro Custo],IF($B$2=Configurações!$B$7,"&lt;&gt;""",'DRE Financeira'!$B$2))))</f>
        <v>0</v>
      </c>
      <c r="S53" s="24">
        <f>IF($B53="","",ABS(
SUMIFS(BaseFinanceira[Valor Previsto],
IF('DRE Financeira'!$B$3=Configurações!$D$7,BaseFinanceira[Mês Caixa],BaseFinanceira[Mês Comp.]),S$6,
BaseFinanceira[Plano Contas],'DRE Financeira'!$C53,
BaseFinanceira[Centro Custo],IF($B$2=Configurações!$B$7,"&lt;&gt;""",'DRE Financeira'!$B$2))))</f>
        <v>0</v>
      </c>
      <c r="T53" s="26">
        <f>IF($B53="","",ABS(
SUMIFS(BaseFinanceira[Valor Realizado],
IF('DRE Financeira'!$B$3=Configurações!$D$7,BaseFinanceira[Mês Caixa],BaseFinanceira[Mês Comp.]),T$6,
BaseFinanceira[Plano Contas],'DRE Financeira'!$C53,
BaseFinanceira[Centro Custo],IF($B$2=Configurações!$B$7,"&lt;&gt;""",'DRE Financeira'!$B$2))))</f>
        <v>0</v>
      </c>
      <c r="U53" s="24">
        <f>IF($B53="","",ABS(
SUMIFS(BaseFinanceira[Valor Previsto],
IF('DRE Financeira'!$B$3=Configurações!$D$7,BaseFinanceira[Mês Caixa],BaseFinanceira[Mês Comp.]),U$6,
BaseFinanceira[Plano Contas],'DRE Financeira'!$C53,
BaseFinanceira[Centro Custo],IF($B$2=Configurações!$B$7,"&lt;&gt;""",'DRE Financeira'!$B$2))))</f>
        <v>0</v>
      </c>
      <c r="V53" s="26">
        <f>IF($B53="","",ABS(
SUMIFS(BaseFinanceira[Valor Realizado],
IF('DRE Financeira'!$B$3=Configurações!$D$7,BaseFinanceira[Mês Caixa],BaseFinanceira[Mês Comp.]),V$6,
BaseFinanceira[Plano Contas],'DRE Financeira'!$C53,
BaseFinanceira[Centro Custo],IF($B$2=Configurações!$B$7,"&lt;&gt;""",'DRE Financeira'!$B$2))))</f>
        <v>0</v>
      </c>
      <c r="W53" s="24">
        <f>IF($B53="","",ABS(
SUMIFS(BaseFinanceira[Valor Previsto],
IF('DRE Financeira'!$B$3=Configurações!$D$7,BaseFinanceira[Mês Caixa],BaseFinanceira[Mês Comp.]),W$6,
BaseFinanceira[Plano Contas],'DRE Financeira'!$C53,
BaseFinanceira[Centro Custo],IF($B$2=Configurações!$B$7,"&lt;&gt;""",'DRE Financeira'!$B$2))))</f>
        <v>0</v>
      </c>
      <c r="X53" s="26">
        <f>IF($B53="","",ABS(
SUMIFS(BaseFinanceira[Valor Realizado],
IF('DRE Financeira'!$B$3=Configurações!$D$7,BaseFinanceira[Mês Caixa],BaseFinanceira[Mês Comp.]),X$6,
BaseFinanceira[Plano Contas],'DRE Financeira'!$C53,
BaseFinanceira[Centro Custo],IF($B$2=Configurações!$B$7,"&lt;&gt;""",'DRE Financeira'!$B$2))))</f>
        <v>0</v>
      </c>
      <c r="Y53" s="24">
        <f>IF($B53="","",ABS(
SUMIFS(BaseFinanceira[Valor Previsto],
IF('DRE Financeira'!$B$3=Configurações!$D$7,BaseFinanceira[Mês Caixa],BaseFinanceira[Mês Comp.]),Y$6,
BaseFinanceira[Plano Contas],'DRE Financeira'!$C53,
BaseFinanceira[Centro Custo],IF($B$2=Configurações!$B$7,"&lt;&gt;""",'DRE Financeira'!$B$2))))</f>
        <v>0</v>
      </c>
      <c r="Z53" s="26">
        <f>IF($B53="","",ABS(
SUMIFS(BaseFinanceira[Valor Realizado],
IF('DRE Financeira'!$B$3=Configurações!$D$7,BaseFinanceira[Mês Caixa],BaseFinanceira[Mês Comp.]),Z$6,
BaseFinanceira[Plano Contas],'DRE Financeira'!$C53,
BaseFinanceira[Centro Custo],IF($B$2=Configurações!$B$7,"&lt;&gt;""",'DRE Financeira'!$B$2))))</f>
        <v>0</v>
      </c>
      <c r="AA53" s="24">
        <f>IF($B53="","",ABS(
SUMIFS(BaseFinanceira[Valor Previsto],
IF('DRE Financeira'!$B$3=Configurações!$D$7,BaseFinanceira[Mês Caixa],BaseFinanceira[Mês Comp.]),AA$6,
BaseFinanceira[Plano Contas],'DRE Financeira'!$C53,
BaseFinanceira[Centro Custo],IF($B$2=Configurações!$B$7,"&lt;&gt;""",'DRE Financeira'!$B$2))))</f>
        <v>0</v>
      </c>
      <c r="AB53" s="26">
        <f>IF($B53="","",ABS(
SUMIFS(BaseFinanceira[Valor Realizado],
IF('DRE Financeira'!$B$3=Configurações!$D$7,BaseFinanceira[Mês Caixa],BaseFinanceira[Mês Comp.]),AB$6,
BaseFinanceira[Plano Contas],'DRE Financeira'!$C53,
BaseFinanceira[Centro Custo],IF($B$2=Configurações!$B$7,"&lt;&gt;""",'DRE Financeira'!$B$2))))</f>
        <v>0</v>
      </c>
      <c r="AD53" s="24">
        <f t="shared" si="65"/>
        <v>0</v>
      </c>
      <c r="AE53" s="26">
        <f t="shared" si="65"/>
        <v>0</v>
      </c>
      <c r="AF53" s="39">
        <f t="shared" si="64"/>
        <v>0</v>
      </c>
      <c r="AH53" s="24">
        <f t="shared" si="66"/>
        <v>0</v>
      </c>
      <c r="AI53" s="26">
        <f t="shared" si="66"/>
        <v>0</v>
      </c>
    </row>
    <row r="54" spans="2:35" s="2" customFormat="1" ht="20.100000000000001" hidden="1" customHeight="1" x14ac:dyDescent="0.25">
      <c r="B54" s="23" t="str">
        <f>IF('Plano Contas'!D12="","",'Plano Contas'!D12)</f>
        <v/>
      </c>
      <c r="C54" s="46" t="str">
        <f>B7&amp;B50&amp;B54</f>
        <v>Receita Bruta OperacionalGrupo Extra 3</v>
      </c>
      <c r="D54" s="20"/>
      <c r="E54" s="24" t="str">
        <f>IF($B54="","",ABS(
SUMIFS(BaseFinanceira[Valor Previsto],
IF('DRE Financeira'!$B$3=Configurações!$D$7,BaseFinanceira[Mês Caixa],BaseFinanceira[Mês Comp.]),E$6,
BaseFinanceira[Plano Contas],'DRE Financeira'!$C54,
BaseFinanceira[Centro Custo],IF($B$2=Configurações!$B$7,"&lt;&gt;""",'DRE Financeira'!$B$2))))</f>
        <v/>
      </c>
      <c r="F54" s="26" t="str">
        <f>IF($B54="","",ABS(
SUMIFS(BaseFinanceira[Valor Realizado],
IF('DRE Financeira'!$B$3=Configurações!$D$7,BaseFinanceira[Mês Caixa],BaseFinanceira[Mês Comp.]),F$6,
BaseFinanceira[Plano Contas],'DRE Financeira'!$C54,
BaseFinanceira[Centro Custo],IF($B$2=Configurações!$B$7,"&lt;&gt;""",'DRE Financeira'!$B$2))))</f>
        <v/>
      </c>
      <c r="G54" s="24" t="str">
        <f>IF($B54="","",ABS(
SUMIFS(BaseFinanceira[Valor Previsto],
IF('DRE Financeira'!$B$3=Configurações!$D$7,BaseFinanceira[Mês Caixa],BaseFinanceira[Mês Comp.]),G$6,
BaseFinanceira[Plano Contas],'DRE Financeira'!$C54,
BaseFinanceira[Centro Custo],IF($B$2=Configurações!$B$7,"&lt;&gt;""",'DRE Financeira'!$B$2))))</f>
        <v/>
      </c>
      <c r="H54" s="26" t="str">
        <f>IF($B54="","",ABS(
SUMIFS(BaseFinanceira[Valor Realizado],
IF('DRE Financeira'!$B$3=Configurações!$D$7,BaseFinanceira[Mês Caixa],BaseFinanceira[Mês Comp.]),H$6,
BaseFinanceira[Plano Contas],'DRE Financeira'!$C54,
BaseFinanceira[Centro Custo],IF($B$2=Configurações!$B$7,"&lt;&gt;""",'DRE Financeira'!$B$2))))</f>
        <v/>
      </c>
      <c r="I54" s="24" t="str">
        <f>IF($B54="","",ABS(
SUMIFS(BaseFinanceira[Valor Previsto],
IF('DRE Financeira'!$B$3=Configurações!$D$7,BaseFinanceira[Mês Caixa],BaseFinanceira[Mês Comp.]),I$6,
BaseFinanceira[Plano Contas],'DRE Financeira'!$C54,
BaseFinanceira[Centro Custo],IF($B$2=Configurações!$B$7,"&lt;&gt;""",'DRE Financeira'!$B$2))))</f>
        <v/>
      </c>
      <c r="J54" s="26" t="str">
        <f>IF($B54="","",ABS(
SUMIFS(BaseFinanceira[Valor Realizado],
IF('DRE Financeira'!$B$3=Configurações!$D$7,BaseFinanceira[Mês Caixa],BaseFinanceira[Mês Comp.]),J$6,
BaseFinanceira[Plano Contas],'DRE Financeira'!$C54,
BaseFinanceira[Centro Custo],IF($B$2=Configurações!$B$7,"&lt;&gt;""",'DRE Financeira'!$B$2))))</f>
        <v/>
      </c>
      <c r="K54" s="24" t="str">
        <f>IF($B54="","",ABS(
SUMIFS(BaseFinanceira[Valor Previsto],
IF('DRE Financeira'!$B$3=Configurações!$D$7,BaseFinanceira[Mês Caixa],BaseFinanceira[Mês Comp.]),K$6,
BaseFinanceira[Plano Contas],'DRE Financeira'!$C54,
BaseFinanceira[Centro Custo],IF($B$2=Configurações!$B$7,"&lt;&gt;""",'DRE Financeira'!$B$2))))</f>
        <v/>
      </c>
      <c r="L54" s="26" t="str">
        <f>IF($B54="","",ABS(
SUMIFS(BaseFinanceira[Valor Realizado],
IF('DRE Financeira'!$B$3=Configurações!$D$7,BaseFinanceira[Mês Caixa],BaseFinanceira[Mês Comp.]),L$6,
BaseFinanceira[Plano Contas],'DRE Financeira'!$C54,
BaseFinanceira[Centro Custo],IF($B$2=Configurações!$B$7,"&lt;&gt;""",'DRE Financeira'!$B$2))))</f>
        <v/>
      </c>
      <c r="M54" s="24" t="str">
        <f>IF($B54="","",ABS(
SUMIFS(BaseFinanceira[Valor Previsto],
IF('DRE Financeira'!$B$3=Configurações!$D$7,BaseFinanceira[Mês Caixa],BaseFinanceira[Mês Comp.]),M$6,
BaseFinanceira[Plano Contas],'DRE Financeira'!$C54,
BaseFinanceira[Centro Custo],IF($B$2=Configurações!$B$7,"&lt;&gt;""",'DRE Financeira'!$B$2))))</f>
        <v/>
      </c>
      <c r="N54" s="26" t="str">
        <f>IF($B54="","",ABS(
SUMIFS(BaseFinanceira[Valor Realizado],
IF('DRE Financeira'!$B$3=Configurações!$D$7,BaseFinanceira[Mês Caixa],BaseFinanceira[Mês Comp.]),N$6,
BaseFinanceira[Plano Contas],'DRE Financeira'!$C54,
BaseFinanceira[Centro Custo],IF($B$2=Configurações!$B$7,"&lt;&gt;""",'DRE Financeira'!$B$2))))</f>
        <v/>
      </c>
      <c r="O54" s="24" t="str">
        <f>IF($B54="","",ABS(
SUMIFS(BaseFinanceira[Valor Previsto],
IF('DRE Financeira'!$B$3=Configurações!$D$7,BaseFinanceira[Mês Caixa],BaseFinanceira[Mês Comp.]),O$6,
BaseFinanceira[Plano Contas],'DRE Financeira'!$C54,
BaseFinanceira[Centro Custo],IF($B$2=Configurações!$B$7,"&lt;&gt;""",'DRE Financeira'!$B$2))))</f>
        <v/>
      </c>
      <c r="P54" s="26" t="str">
        <f>IF($B54="","",ABS(
SUMIFS(BaseFinanceira[Valor Realizado],
IF('DRE Financeira'!$B$3=Configurações!$D$7,BaseFinanceira[Mês Caixa],BaseFinanceira[Mês Comp.]),P$6,
BaseFinanceira[Plano Contas],'DRE Financeira'!$C54,
BaseFinanceira[Centro Custo],IF($B$2=Configurações!$B$7,"&lt;&gt;""",'DRE Financeira'!$B$2))))</f>
        <v/>
      </c>
      <c r="Q54" s="24" t="str">
        <f>IF($B54="","",ABS(
SUMIFS(BaseFinanceira[Valor Previsto],
IF('DRE Financeira'!$B$3=Configurações!$D$7,BaseFinanceira[Mês Caixa],BaseFinanceira[Mês Comp.]),Q$6,
BaseFinanceira[Plano Contas],'DRE Financeira'!$C54,
BaseFinanceira[Centro Custo],IF($B$2=Configurações!$B$7,"&lt;&gt;""",'DRE Financeira'!$B$2))))</f>
        <v/>
      </c>
      <c r="R54" s="26" t="str">
        <f>IF($B54="","",ABS(
SUMIFS(BaseFinanceira[Valor Realizado],
IF('DRE Financeira'!$B$3=Configurações!$D$7,BaseFinanceira[Mês Caixa],BaseFinanceira[Mês Comp.]),R$6,
BaseFinanceira[Plano Contas],'DRE Financeira'!$C54,
BaseFinanceira[Centro Custo],IF($B$2=Configurações!$B$7,"&lt;&gt;""",'DRE Financeira'!$B$2))))</f>
        <v/>
      </c>
      <c r="S54" s="24" t="str">
        <f>IF($B54="","",ABS(
SUMIFS(BaseFinanceira[Valor Previsto],
IF('DRE Financeira'!$B$3=Configurações!$D$7,BaseFinanceira[Mês Caixa],BaseFinanceira[Mês Comp.]),S$6,
BaseFinanceira[Plano Contas],'DRE Financeira'!$C54,
BaseFinanceira[Centro Custo],IF($B$2=Configurações!$B$7,"&lt;&gt;""",'DRE Financeira'!$B$2))))</f>
        <v/>
      </c>
      <c r="T54" s="26" t="str">
        <f>IF($B54="","",ABS(
SUMIFS(BaseFinanceira[Valor Realizado],
IF('DRE Financeira'!$B$3=Configurações!$D$7,BaseFinanceira[Mês Caixa],BaseFinanceira[Mês Comp.]),T$6,
BaseFinanceira[Plano Contas],'DRE Financeira'!$C54,
BaseFinanceira[Centro Custo],IF($B$2=Configurações!$B$7,"&lt;&gt;""",'DRE Financeira'!$B$2))))</f>
        <v/>
      </c>
      <c r="U54" s="24" t="str">
        <f>IF($B54="","",ABS(
SUMIFS(BaseFinanceira[Valor Previsto],
IF('DRE Financeira'!$B$3=Configurações!$D$7,BaseFinanceira[Mês Caixa],BaseFinanceira[Mês Comp.]),U$6,
BaseFinanceira[Plano Contas],'DRE Financeira'!$C54,
BaseFinanceira[Centro Custo],IF($B$2=Configurações!$B$7,"&lt;&gt;""",'DRE Financeira'!$B$2))))</f>
        <v/>
      </c>
      <c r="V54" s="26" t="str">
        <f>IF($B54="","",ABS(
SUMIFS(BaseFinanceira[Valor Realizado],
IF('DRE Financeira'!$B$3=Configurações!$D$7,BaseFinanceira[Mês Caixa],BaseFinanceira[Mês Comp.]),V$6,
BaseFinanceira[Plano Contas],'DRE Financeira'!$C54,
BaseFinanceira[Centro Custo],IF($B$2=Configurações!$B$7,"&lt;&gt;""",'DRE Financeira'!$B$2))))</f>
        <v/>
      </c>
      <c r="W54" s="24" t="str">
        <f>IF($B54="","",ABS(
SUMIFS(BaseFinanceira[Valor Previsto],
IF('DRE Financeira'!$B$3=Configurações!$D$7,BaseFinanceira[Mês Caixa],BaseFinanceira[Mês Comp.]),W$6,
BaseFinanceira[Plano Contas],'DRE Financeira'!$C54,
BaseFinanceira[Centro Custo],IF($B$2=Configurações!$B$7,"&lt;&gt;""",'DRE Financeira'!$B$2))))</f>
        <v/>
      </c>
      <c r="X54" s="26" t="str">
        <f>IF($B54="","",ABS(
SUMIFS(BaseFinanceira[Valor Realizado],
IF('DRE Financeira'!$B$3=Configurações!$D$7,BaseFinanceira[Mês Caixa],BaseFinanceira[Mês Comp.]),X$6,
BaseFinanceira[Plano Contas],'DRE Financeira'!$C54,
BaseFinanceira[Centro Custo],IF($B$2=Configurações!$B$7,"&lt;&gt;""",'DRE Financeira'!$B$2))))</f>
        <v/>
      </c>
      <c r="Y54" s="24" t="str">
        <f>IF($B54="","",ABS(
SUMIFS(BaseFinanceira[Valor Previsto],
IF('DRE Financeira'!$B$3=Configurações!$D$7,BaseFinanceira[Mês Caixa],BaseFinanceira[Mês Comp.]),Y$6,
BaseFinanceira[Plano Contas],'DRE Financeira'!$C54,
BaseFinanceira[Centro Custo],IF($B$2=Configurações!$B$7,"&lt;&gt;""",'DRE Financeira'!$B$2))))</f>
        <v/>
      </c>
      <c r="Z54" s="26" t="str">
        <f>IF($B54="","",ABS(
SUMIFS(BaseFinanceira[Valor Realizado],
IF('DRE Financeira'!$B$3=Configurações!$D$7,BaseFinanceira[Mês Caixa],BaseFinanceira[Mês Comp.]),Z$6,
BaseFinanceira[Plano Contas],'DRE Financeira'!$C54,
BaseFinanceira[Centro Custo],IF($B$2=Configurações!$B$7,"&lt;&gt;""",'DRE Financeira'!$B$2))))</f>
        <v/>
      </c>
      <c r="AA54" s="24" t="str">
        <f>IF($B54="","",ABS(
SUMIFS(BaseFinanceira[Valor Previsto],
IF('DRE Financeira'!$B$3=Configurações!$D$7,BaseFinanceira[Mês Caixa],BaseFinanceira[Mês Comp.]),AA$6,
BaseFinanceira[Plano Contas],'DRE Financeira'!$C54,
BaseFinanceira[Centro Custo],IF($B$2=Configurações!$B$7,"&lt;&gt;""",'DRE Financeira'!$B$2))))</f>
        <v/>
      </c>
      <c r="AB54" s="26" t="str">
        <f>IF($B54="","",ABS(
SUMIFS(BaseFinanceira[Valor Realizado],
IF('DRE Financeira'!$B$3=Configurações!$D$7,BaseFinanceira[Mês Caixa],BaseFinanceira[Mês Comp.]),AB$6,
BaseFinanceira[Plano Contas],'DRE Financeira'!$C54,
BaseFinanceira[Centro Custo],IF($B$2=Configurações!$B$7,"&lt;&gt;""",'DRE Financeira'!$B$2))))</f>
        <v/>
      </c>
      <c r="AD54" s="24">
        <f t="shared" si="65"/>
        <v>0</v>
      </c>
      <c r="AE54" s="26">
        <f t="shared" si="65"/>
        <v>0</v>
      </c>
      <c r="AF54" s="39">
        <f t="shared" si="64"/>
        <v>0</v>
      </c>
      <c r="AH54" s="24">
        <f t="shared" si="66"/>
        <v>0</v>
      </c>
      <c r="AI54" s="26">
        <f t="shared" si="66"/>
        <v>0</v>
      </c>
    </row>
    <row r="55" spans="2:35" s="2" customFormat="1" ht="20.100000000000001" hidden="1" customHeight="1" x14ac:dyDescent="0.25">
      <c r="B55" s="23" t="str">
        <f>IF('Plano Contas'!D13="","",'Plano Contas'!D13)</f>
        <v/>
      </c>
      <c r="C55" s="46" t="str">
        <f>B7&amp;B50&amp;B55</f>
        <v>Receita Bruta OperacionalGrupo Extra 3</v>
      </c>
      <c r="D55" s="20"/>
      <c r="E55" s="24" t="str">
        <f>IF($B55="","",ABS(
SUMIFS(BaseFinanceira[Valor Previsto],
IF('DRE Financeira'!$B$3=Configurações!$D$7,BaseFinanceira[Mês Caixa],BaseFinanceira[Mês Comp.]),E$6,
BaseFinanceira[Plano Contas],'DRE Financeira'!$C55,
BaseFinanceira[Centro Custo],IF($B$2=Configurações!$B$7,"&lt;&gt;""",'DRE Financeira'!$B$2))))</f>
        <v/>
      </c>
      <c r="F55" s="26" t="str">
        <f>IF($B55="","",ABS(
SUMIFS(BaseFinanceira[Valor Realizado],
IF('DRE Financeira'!$B$3=Configurações!$D$7,BaseFinanceira[Mês Caixa],BaseFinanceira[Mês Comp.]),F$6,
BaseFinanceira[Plano Contas],'DRE Financeira'!$C55,
BaseFinanceira[Centro Custo],IF($B$2=Configurações!$B$7,"&lt;&gt;""",'DRE Financeira'!$B$2))))</f>
        <v/>
      </c>
      <c r="G55" s="24" t="str">
        <f>IF($B55="","",ABS(
SUMIFS(BaseFinanceira[Valor Previsto],
IF('DRE Financeira'!$B$3=Configurações!$D$7,BaseFinanceira[Mês Caixa],BaseFinanceira[Mês Comp.]),G$6,
BaseFinanceira[Plano Contas],'DRE Financeira'!$C55,
BaseFinanceira[Centro Custo],IF($B$2=Configurações!$B$7,"&lt;&gt;""",'DRE Financeira'!$B$2))))</f>
        <v/>
      </c>
      <c r="H55" s="26" t="str">
        <f>IF($B55="","",ABS(
SUMIFS(BaseFinanceira[Valor Realizado],
IF('DRE Financeira'!$B$3=Configurações!$D$7,BaseFinanceira[Mês Caixa],BaseFinanceira[Mês Comp.]),H$6,
BaseFinanceira[Plano Contas],'DRE Financeira'!$C55,
BaseFinanceira[Centro Custo],IF($B$2=Configurações!$B$7,"&lt;&gt;""",'DRE Financeira'!$B$2))))</f>
        <v/>
      </c>
      <c r="I55" s="24" t="str">
        <f>IF($B55="","",ABS(
SUMIFS(BaseFinanceira[Valor Previsto],
IF('DRE Financeira'!$B$3=Configurações!$D$7,BaseFinanceira[Mês Caixa],BaseFinanceira[Mês Comp.]),I$6,
BaseFinanceira[Plano Contas],'DRE Financeira'!$C55,
BaseFinanceira[Centro Custo],IF($B$2=Configurações!$B$7,"&lt;&gt;""",'DRE Financeira'!$B$2))))</f>
        <v/>
      </c>
      <c r="J55" s="26" t="str">
        <f>IF($B55="","",ABS(
SUMIFS(BaseFinanceira[Valor Realizado],
IF('DRE Financeira'!$B$3=Configurações!$D$7,BaseFinanceira[Mês Caixa],BaseFinanceira[Mês Comp.]),J$6,
BaseFinanceira[Plano Contas],'DRE Financeira'!$C55,
BaseFinanceira[Centro Custo],IF($B$2=Configurações!$B$7,"&lt;&gt;""",'DRE Financeira'!$B$2))))</f>
        <v/>
      </c>
      <c r="K55" s="24" t="str">
        <f>IF($B55="","",ABS(
SUMIFS(BaseFinanceira[Valor Previsto],
IF('DRE Financeira'!$B$3=Configurações!$D$7,BaseFinanceira[Mês Caixa],BaseFinanceira[Mês Comp.]),K$6,
BaseFinanceira[Plano Contas],'DRE Financeira'!$C55,
BaseFinanceira[Centro Custo],IF($B$2=Configurações!$B$7,"&lt;&gt;""",'DRE Financeira'!$B$2))))</f>
        <v/>
      </c>
      <c r="L55" s="26" t="str">
        <f>IF($B55="","",ABS(
SUMIFS(BaseFinanceira[Valor Realizado],
IF('DRE Financeira'!$B$3=Configurações!$D$7,BaseFinanceira[Mês Caixa],BaseFinanceira[Mês Comp.]),L$6,
BaseFinanceira[Plano Contas],'DRE Financeira'!$C55,
BaseFinanceira[Centro Custo],IF($B$2=Configurações!$B$7,"&lt;&gt;""",'DRE Financeira'!$B$2))))</f>
        <v/>
      </c>
      <c r="M55" s="24" t="str">
        <f>IF($B55="","",ABS(
SUMIFS(BaseFinanceira[Valor Previsto],
IF('DRE Financeira'!$B$3=Configurações!$D$7,BaseFinanceira[Mês Caixa],BaseFinanceira[Mês Comp.]),M$6,
BaseFinanceira[Plano Contas],'DRE Financeira'!$C55,
BaseFinanceira[Centro Custo],IF($B$2=Configurações!$B$7,"&lt;&gt;""",'DRE Financeira'!$B$2))))</f>
        <v/>
      </c>
      <c r="N55" s="26" t="str">
        <f>IF($B55="","",ABS(
SUMIFS(BaseFinanceira[Valor Realizado],
IF('DRE Financeira'!$B$3=Configurações!$D$7,BaseFinanceira[Mês Caixa],BaseFinanceira[Mês Comp.]),N$6,
BaseFinanceira[Plano Contas],'DRE Financeira'!$C55,
BaseFinanceira[Centro Custo],IF($B$2=Configurações!$B$7,"&lt;&gt;""",'DRE Financeira'!$B$2))))</f>
        <v/>
      </c>
      <c r="O55" s="24" t="str">
        <f>IF($B55="","",ABS(
SUMIFS(BaseFinanceira[Valor Previsto],
IF('DRE Financeira'!$B$3=Configurações!$D$7,BaseFinanceira[Mês Caixa],BaseFinanceira[Mês Comp.]),O$6,
BaseFinanceira[Plano Contas],'DRE Financeira'!$C55,
BaseFinanceira[Centro Custo],IF($B$2=Configurações!$B$7,"&lt;&gt;""",'DRE Financeira'!$B$2))))</f>
        <v/>
      </c>
      <c r="P55" s="26" t="str">
        <f>IF($B55="","",ABS(
SUMIFS(BaseFinanceira[Valor Realizado],
IF('DRE Financeira'!$B$3=Configurações!$D$7,BaseFinanceira[Mês Caixa],BaseFinanceira[Mês Comp.]),P$6,
BaseFinanceira[Plano Contas],'DRE Financeira'!$C55,
BaseFinanceira[Centro Custo],IF($B$2=Configurações!$B$7,"&lt;&gt;""",'DRE Financeira'!$B$2))))</f>
        <v/>
      </c>
      <c r="Q55" s="24" t="str">
        <f>IF($B55="","",ABS(
SUMIFS(BaseFinanceira[Valor Previsto],
IF('DRE Financeira'!$B$3=Configurações!$D$7,BaseFinanceira[Mês Caixa],BaseFinanceira[Mês Comp.]),Q$6,
BaseFinanceira[Plano Contas],'DRE Financeira'!$C55,
BaseFinanceira[Centro Custo],IF($B$2=Configurações!$B$7,"&lt;&gt;""",'DRE Financeira'!$B$2))))</f>
        <v/>
      </c>
      <c r="R55" s="26" t="str">
        <f>IF($B55="","",ABS(
SUMIFS(BaseFinanceira[Valor Realizado],
IF('DRE Financeira'!$B$3=Configurações!$D$7,BaseFinanceira[Mês Caixa],BaseFinanceira[Mês Comp.]),R$6,
BaseFinanceira[Plano Contas],'DRE Financeira'!$C55,
BaseFinanceira[Centro Custo],IF($B$2=Configurações!$B$7,"&lt;&gt;""",'DRE Financeira'!$B$2))))</f>
        <v/>
      </c>
      <c r="S55" s="24" t="str">
        <f>IF($B55="","",ABS(
SUMIFS(BaseFinanceira[Valor Previsto],
IF('DRE Financeira'!$B$3=Configurações!$D$7,BaseFinanceira[Mês Caixa],BaseFinanceira[Mês Comp.]),S$6,
BaseFinanceira[Plano Contas],'DRE Financeira'!$C55,
BaseFinanceira[Centro Custo],IF($B$2=Configurações!$B$7,"&lt;&gt;""",'DRE Financeira'!$B$2))))</f>
        <v/>
      </c>
      <c r="T55" s="26" t="str">
        <f>IF($B55="","",ABS(
SUMIFS(BaseFinanceira[Valor Realizado],
IF('DRE Financeira'!$B$3=Configurações!$D$7,BaseFinanceira[Mês Caixa],BaseFinanceira[Mês Comp.]),T$6,
BaseFinanceira[Plano Contas],'DRE Financeira'!$C55,
BaseFinanceira[Centro Custo],IF($B$2=Configurações!$B$7,"&lt;&gt;""",'DRE Financeira'!$B$2))))</f>
        <v/>
      </c>
      <c r="U55" s="24" t="str">
        <f>IF($B55="","",ABS(
SUMIFS(BaseFinanceira[Valor Previsto],
IF('DRE Financeira'!$B$3=Configurações!$D$7,BaseFinanceira[Mês Caixa],BaseFinanceira[Mês Comp.]),U$6,
BaseFinanceira[Plano Contas],'DRE Financeira'!$C55,
BaseFinanceira[Centro Custo],IF($B$2=Configurações!$B$7,"&lt;&gt;""",'DRE Financeira'!$B$2))))</f>
        <v/>
      </c>
      <c r="V55" s="26" t="str">
        <f>IF($B55="","",ABS(
SUMIFS(BaseFinanceira[Valor Realizado],
IF('DRE Financeira'!$B$3=Configurações!$D$7,BaseFinanceira[Mês Caixa],BaseFinanceira[Mês Comp.]),V$6,
BaseFinanceira[Plano Contas],'DRE Financeira'!$C55,
BaseFinanceira[Centro Custo],IF($B$2=Configurações!$B$7,"&lt;&gt;""",'DRE Financeira'!$B$2))))</f>
        <v/>
      </c>
      <c r="W55" s="24" t="str">
        <f>IF($B55="","",ABS(
SUMIFS(BaseFinanceira[Valor Previsto],
IF('DRE Financeira'!$B$3=Configurações!$D$7,BaseFinanceira[Mês Caixa],BaseFinanceira[Mês Comp.]),W$6,
BaseFinanceira[Plano Contas],'DRE Financeira'!$C55,
BaseFinanceira[Centro Custo],IF($B$2=Configurações!$B$7,"&lt;&gt;""",'DRE Financeira'!$B$2))))</f>
        <v/>
      </c>
      <c r="X55" s="26" t="str">
        <f>IF($B55="","",ABS(
SUMIFS(BaseFinanceira[Valor Realizado],
IF('DRE Financeira'!$B$3=Configurações!$D$7,BaseFinanceira[Mês Caixa],BaseFinanceira[Mês Comp.]),X$6,
BaseFinanceira[Plano Contas],'DRE Financeira'!$C55,
BaseFinanceira[Centro Custo],IF($B$2=Configurações!$B$7,"&lt;&gt;""",'DRE Financeira'!$B$2))))</f>
        <v/>
      </c>
      <c r="Y55" s="24" t="str">
        <f>IF($B55="","",ABS(
SUMIFS(BaseFinanceira[Valor Previsto],
IF('DRE Financeira'!$B$3=Configurações!$D$7,BaseFinanceira[Mês Caixa],BaseFinanceira[Mês Comp.]),Y$6,
BaseFinanceira[Plano Contas],'DRE Financeira'!$C55,
BaseFinanceira[Centro Custo],IF($B$2=Configurações!$B$7,"&lt;&gt;""",'DRE Financeira'!$B$2))))</f>
        <v/>
      </c>
      <c r="Z55" s="26" t="str">
        <f>IF($B55="","",ABS(
SUMIFS(BaseFinanceira[Valor Realizado],
IF('DRE Financeira'!$B$3=Configurações!$D$7,BaseFinanceira[Mês Caixa],BaseFinanceira[Mês Comp.]),Z$6,
BaseFinanceira[Plano Contas],'DRE Financeira'!$C55,
BaseFinanceira[Centro Custo],IF($B$2=Configurações!$B$7,"&lt;&gt;""",'DRE Financeira'!$B$2))))</f>
        <v/>
      </c>
      <c r="AA55" s="24" t="str">
        <f>IF($B55="","",ABS(
SUMIFS(BaseFinanceira[Valor Previsto],
IF('DRE Financeira'!$B$3=Configurações!$D$7,BaseFinanceira[Mês Caixa],BaseFinanceira[Mês Comp.]),AA$6,
BaseFinanceira[Plano Contas],'DRE Financeira'!$C55,
BaseFinanceira[Centro Custo],IF($B$2=Configurações!$B$7,"&lt;&gt;""",'DRE Financeira'!$B$2))))</f>
        <v/>
      </c>
      <c r="AB55" s="26" t="str">
        <f>IF($B55="","",ABS(
SUMIFS(BaseFinanceira[Valor Realizado],
IF('DRE Financeira'!$B$3=Configurações!$D$7,BaseFinanceira[Mês Caixa],BaseFinanceira[Mês Comp.]),AB$6,
BaseFinanceira[Plano Contas],'DRE Financeira'!$C55,
BaseFinanceira[Centro Custo],IF($B$2=Configurações!$B$7,"&lt;&gt;""",'DRE Financeira'!$B$2))))</f>
        <v/>
      </c>
      <c r="AD55" s="24">
        <f t="shared" si="65"/>
        <v>0</v>
      </c>
      <c r="AE55" s="26">
        <f t="shared" si="65"/>
        <v>0</v>
      </c>
      <c r="AF55" s="39">
        <f t="shared" si="64"/>
        <v>0</v>
      </c>
      <c r="AH55" s="24">
        <f t="shared" si="66"/>
        <v>0</v>
      </c>
      <c r="AI55" s="26">
        <f t="shared" si="66"/>
        <v>0</v>
      </c>
    </row>
    <row r="56" spans="2:35" s="2" customFormat="1" ht="20.100000000000001" hidden="1" customHeight="1" x14ac:dyDescent="0.25">
      <c r="B56" s="23" t="str">
        <f>IF('Plano Contas'!D14="","",'Plano Contas'!D14)</f>
        <v/>
      </c>
      <c r="C56" s="46" t="str">
        <f>B7&amp;B50&amp;B56</f>
        <v>Receita Bruta OperacionalGrupo Extra 3</v>
      </c>
      <c r="D56" s="20"/>
      <c r="E56" s="24" t="str">
        <f>IF($B56="","",ABS(
SUMIFS(BaseFinanceira[Valor Previsto],
IF('DRE Financeira'!$B$3=Configurações!$D$7,BaseFinanceira[Mês Caixa],BaseFinanceira[Mês Comp.]),E$6,
BaseFinanceira[Plano Contas],'DRE Financeira'!$C56,
BaseFinanceira[Centro Custo],IF($B$2=Configurações!$B$7,"&lt;&gt;""",'DRE Financeira'!$B$2))))</f>
        <v/>
      </c>
      <c r="F56" s="26" t="str">
        <f>IF($B56="","",ABS(
SUMIFS(BaseFinanceira[Valor Realizado],
IF('DRE Financeira'!$B$3=Configurações!$D$7,BaseFinanceira[Mês Caixa],BaseFinanceira[Mês Comp.]),F$6,
BaseFinanceira[Plano Contas],'DRE Financeira'!$C56,
BaseFinanceira[Centro Custo],IF($B$2=Configurações!$B$7,"&lt;&gt;""",'DRE Financeira'!$B$2))))</f>
        <v/>
      </c>
      <c r="G56" s="24" t="str">
        <f>IF($B56="","",ABS(
SUMIFS(BaseFinanceira[Valor Previsto],
IF('DRE Financeira'!$B$3=Configurações!$D$7,BaseFinanceira[Mês Caixa],BaseFinanceira[Mês Comp.]),G$6,
BaseFinanceira[Plano Contas],'DRE Financeira'!$C56,
BaseFinanceira[Centro Custo],IF($B$2=Configurações!$B$7,"&lt;&gt;""",'DRE Financeira'!$B$2))))</f>
        <v/>
      </c>
      <c r="H56" s="26" t="str">
        <f>IF($B56="","",ABS(
SUMIFS(BaseFinanceira[Valor Realizado],
IF('DRE Financeira'!$B$3=Configurações!$D$7,BaseFinanceira[Mês Caixa],BaseFinanceira[Mês Comp.]),H$6,
BaseFinanceira[Plano Contas],'DRE Financeira'!$C56,
BaseFinanceira[Centro Custo],IF($B$2=Configurações!$B$7,"&lt;&gt;""",'DRE Financeira'!$B$2))))</f>
        <v/>
      </c>
      <c r="I56" s="24" t="str">
        <f>IF($B56="","",ABS(
SUMIFS(BaseFinanceira[Valor Previsto],
IF('DRE Financeira'!$B$3=Configurações!$D$7,BaseFinanceira[Mês Caixa],BaseFinanceira[Mês Comp.]),I$6,
BaseFinanceira[Plano Contas],'DRE Financeira'!$C56,
BaseFinanceira[Centro Custo],IF($B$2=Configurações!$B$7,"&lt;&gt;""",'DRE Financeira'!$B$2))))</f>
        <v/>
      </c>
      <c r="J56" s="26" t="str">
        <f>IF($B56="","",ABS(
SUMIFS(BaseFinanceira[Valor Realizado],
IF('DRE Financeira'!$B$3=Configurações!$D$7,BaseFinanceira[Mês Caixa],BaseFinanceira[Mês Comp.]),J$6,
BaseFinanceira[Plano Contas],'DRE Financeira'!$C56,
BaseFinanceira[Centro Custo],IF($B$2=Configurações!$B$7,"&lt;&gt;""",'DRE Financeira'!$B$2))))</f>
        <v/>
      </c>
      <c r="K56" s="24" t="str">
        <f>IF($B56="","",ABS(
SUMIFS(BaseFinanceira[Valor Previsto],
IF('DRE Financeira'!$B$3=Configurações!$D$7,BaseFinanceira[Mês Caixa],BaseFinanceira[Mês Comp.]),K$6,
BaseFinanceira[Plano Contas],'DRE Financeira'!$C56,
BaseFinanceira[Centro Custo],IF($B$2=Configurações!$B$7,"&lt;&gt;""",'DRE Financeira'!$B$2))))</f>
        <v/>
      </c>
      <c r="L56" s="26" t="str">
        <f>IF($B56="","",ABS(
SUMIFS(BaseFinanceira[Valor Realizado],
IF('DRE Financeira'!$B$3=Configurações!$D$7,BaseFinanceira[Mês Caixa],BaseFinanceira[Mês Comp.]),L$6,
BaseFinanceira[Plano Contas],'DRE Financeira'!$C56,
BaseFinanceira[Centro Custo],IF($B$2=Configurações!$B$7,"&lt;&gt;""",'DRE Financeira'!$B$2))))</f>
        <v/>
      </c>
      <c r="M56" s="24" t="str">
        <f>IF($B56="","",ABS(
SUMIFS(BaseFinanceira[Valor Previsto],
IF('DRE Financeira'!$B$3=Configurações!$D$7,BaseFinanceira[Mês Caixa],BaseFinanceira[Mês Comp.]),M$6,
BaseFinanceira[Plano Contas],'DRE Financeira'!$C56,
BaseFinanceira[Centro Custo],IF($B$2=Configurações!$B$7,"&lt;&gt;""",'DRE Financeira'!$B$2))))</f>
        <v/>
      </c>
      <c r="N56" s="26" t="str">
        <f>IF($B56="","",ABS(
SUMIFS(BaseFinanceira[Valor Realizado],
IF('DRE Financeira'!$B$3=Configurações!$D$7,BaseFinanceira[Mês Caixa],BaseFinanceira[Mês Comp.]),N$6,
BaseFinanceira[Plano Contas],'DRE Financeira'!$C56,
BaseFinanceira[Centro Custo],IF($B$2=Configurações!$B$7,"&lt;&gt;""",'DRE Financeira'!$B$2))))</f>
        <v/>
      </c>
      <c r="O56" s="24" t="str">
        <f>IF($B56="","",ABS(
SUMIFS(BaseFinanceira[Valor Previsto],
IF('DRE Financeira'!$B$3=Configurações!$D$7,BaseFinanceira[Mês Caixa],BaseFinanceira[Mês Comp.]),O$6,
BaseFinanceira[Plano Contas],'DRE Financeira'!$C56,
BaseFinanceira[Centro Custo],IF($B$2=Configurações!$B$7,"&lt;&gt;""",'DRE Financeira'!$B$2))))</f>
        <v/>
      </c>
      <c r="P56" s="26" t="str">
        <f>IF($B56="","",ABS(
SUMIFS(BaseFinanceira[Valor Realizado],
IF('DRE Financeira'!$B$3=Configurações!$D$7,BaseFinanceira[Mês Caixa],BaseFinanceira[Mês Comp.]),P$6,
BaseFinanceira[Plano Contas],'DRE Financeira'!$C56,
BaseFinanceira[Centro Custo],IF($B$2=Configurações!$B$7,"&lt;&gt;""",'DRE Financeira'!$B$2))))</f>
        <v/>
      </c>
      <c r="Q56" s="24" t="str">
        <f>IF($B56="","",ABS(
SUMIFS(BaseFinanceira[Valor Previsto],
IF('DRE Financeira'!$B$3=Configurações!$D$7,BaseFinanceira[Mês Caixa],BaseFinanceira[Mês Comp.]),Q$6,
BaseFinanceira[Plano Contas],'DRE Financeira'!$C56,
BaseFinanceira[Centro Custo],IF($B$2=Configurações!$B$7,"&lt;&gt;""",'DRE Financeira'!$B$2))))</f>
        <v/>
      </c>
      <c r="R56" s="26" t="str">
        <f>IF($B56="","",ABS(
SUMIFS(BaseFinanceira[Valor Realizado],
IF('DRE Financeira'!$B$3=Configurações!$D$7,BaseFinanceira[Mês Caixa],BaseFinanceira[Mês Comp.]),R$6,
BaseFinanceira[Plano Contas],'DRE Financeira'!$C56,
BaseFinanceira[Centro Custo],IF($B$2=Configurações!$B$7,"&lt;&gt;""",'DRE Financeira'!$B$2))))</f>
        <v/>
      </c>
      <c r="S56" s="24" t="str">
        <f>IF($B56="","",ABS(
SUMIFS(BaseFinanceira[Valor Previsto],
IF('DRE Financeira'!$B$3=Configurações!$D$7,BaseFinanceira[Mês Caixa],BaseFinanceira[Mês Comp.]),S$6,
BaseFinanceira[Plano Contas],'DRE Financeira'!$C56,
BaseFinanceira[Centro Custo],IF($B$2=Configurações!$B$7,"&lt;&gt;""",'DRE Financeira'!$B$2))))</f>
        <v/>
      </c>
      <c r="T56" s="26" t="str">
        <f>IF($B56="","",ABS(
SUMIFS(BaseFinanceira[Valor Realizado],
IF('DRE Financeira'!$B$3=Configurações!$D$7,BaseFinanceira[Mês Caixa],BaseFinanceira[Mês Comp.]),T$6,
BaseFinanceira[Plano Contas],'DRE Financeira'!$C56,
BaseFinanceira[Centro Custo],IF($B$2=Configurações!$B$7,"&lt;&gt;""",'DRE Financeira'!$B$2))))</f>
        <v/>
      </c>
      <c r="U56" s="24" t="str">
        <f>IF($B56="","",ABS(
SUMIFS(BaseFinanceira[Valor Previsto],
IF('DRE Financeira'!$B$3=Configurações!$D$7,BaseFinanceira[Mês Caixa],BaseFinanceira[Mês Comp.]),U$6,
BaseFinanceira[Plano Contas],'DRE Financeira'!$C56,
BaseFinanceira[Centro Custo],IF($B$2=Configurações!$B$7,"&lt;&gt;""",'DRE Financeira'!$B$2))))</f>
        <v/>
      </c>
      <c r="V56" s="26" t="str">
        <f>IF($B56="","",ABS(
SUMIFS(BaseFinanceira[Valor Realizado],
IF('DRE Financeira'!$B$3=Configurações!$D$7,BaseFinanceira[Mês Caixa],BaseFinanceira[Mês Comp.]),V$6,
BaseFinanceira[Plano Contas],'DRE Financeira'!$C56,
BaseFinanceira[Centro Custo],IF($B$2=Configurações!$B$7,"&lt;&gt;""",'DRE Financeira'!$B$2))))</f>
        <v/>
      </c>
      <c r="W56" s="24" t="str">
        <f>IF($B56="","",ABS(
SUMIFS(BaseFinanceira[Valor Previsto],
IF('DRE Financeira'!$B$3=Configurações!$D$7,BaseFinanceira[Mês Caixa],BaseFinanceira[Mês Comp.]),W$6,
BaseFinanceira[Plano Contas],'DRE Financeira'!$C56,
BaseFinanceira[Centro Custo],IF($B$2=Configurações!$B$7,"&lt;&gt;""",'DRE Financeira'!$B$2))))</f>
        <v/>
      </c>
      <c r="X56" s="26" t="str">
        <f>IF($B56="","",ABS(
SUMIFS(BaseFinanceira[Valor Realizado],
IF('DRE Financeira'!$B$3=Configurações!$D$7,BaseFinanceira[Mês Caixa],BaseFinanceira[Mês Comp.]),X$6,
BaseFinanceira[Plano Contas],'DRE Financeira'!$C56,
BaseFinanceira[Centro Custo],IF($B$2=Configurações!$B$7,"&lt;&gt;""",'DRE Financeira'!$B$2))))</f>
        <v/>
      </c>
      <c r="Y56" s="24" t="str">
        <f>IF($B56="","",ABS(
SUMIFS(BaseFinanceira[Valor Previsto],
IF('DRE Financeira'!$B$3=Configurações!$D$7,BaseFinanceira[Mês Caixa],BaseFinanceira[Mês Comp.]),Y$6,
BaseFinanceira[Plano Contas],'DRE Financeira'!$C56,
BaseFinanceira[Centro Custo],IF($B$2=Configurações!$B$7,"&lt;&gt;""",'DRE Financeira'!$B$2))))</f>
        <v/>
      </c>
      <c r="Z56" s="26" t="str">
        <f>IF($B56="","",ABS(
SUMIFS(BaseFinanceira[Valor Realizado],
IF('DRE Financeira'!$B$3=Configurações!$D$7,BaseFinanceira[Mês Caixa],BaseFinanceira[Mês Comp.]),Z$6,
BaseFinanceira[Plano Contas],'DRE Financeira'!$C56,
BaseFinanceira[Centro Custo],IF($B$2=Configurações!$B$7,"&lt;&gt;""",'DRE Financeira'!$B$2))))</f>
        <v/>
      </c>
      <c r="AA56" s="24" t="str">
        <f>IF($B56="","",ABS(
SUMIFS(BaseFinanceira[Valor Previsto],
IF('DRE Financeira'!$B$3=Configurações!$D$7,BaseFinanceira[Mês Caixa],BaseFinanceira[Mês Comp.]),AA$6,
BaseFinanceira[Plano Contas],'DRE Financeira'!$C56,
BaseFinanceira[Centro Custo],IF($B$2=Configurações!$B$7,"&lt;&gt;""",'DRE Financeira'!$B$2))))</f>
        <v/>
      </c>
      <c r="AB56" s="26" t="str">
        <f>IF($B56="","",ABS(
SUMIFS(BaseFinanceira[Valor Realizado],
IF('DRE Financeira'!$B$3=Configurações!$D$7,BaseFinanceira[Mês Caixa],BaseFinanceira[Mês Comp.]),AB$6,
BaseFinanceira[Plano Contas],'DRE Financeira'!$C56,
BaseFinanceira[Centro Custo],IF($B$2=Configurações!$B$7,"&lt;&gt;""",'DRE Financeira'!$B$2))))</f>
        <v/>
      </c>
      <c r="AD56" s="24">
        <f t="shared" si="65"/>
        <v>0</v>
      </c>
      <c r="AE56" s="26">
        <f t="shared" si="65"/>
        <v>0</v>
      </c>
      <c r="AF56" s="39">
        <f t="shared" si="64"/>
        <v>0</v>
      </c>
      <c r="AH56" s="24">
        <f t="shared" si="66"/>
        <v>0</v>
      </c>
      <c r="AI56" s="26">
        <f t="shared" si="66"/>
        <v>0</v>
      </c>
    </row>
    <row r="57" spans="2:35" s="2" customFormat="1" ht="19.5" hidden="1" customHeight="1" x14ac:dyDescent="0.25">
      <c r="B57" s="23" t="str">
        <f>IF('Plano Contas'!D15="","",'Plano Contas'!D15)</f>
        <v/>
      </c>
      <c r="C57" s="46" t="str">
        <f>B7&amp;B50&amp;B57</f>
        <v>Receita Bruta OperacionalGrupo Extra 3</v>
      </c>
      <c r="D57" s="20"/>
      <c r="E57" s="24" t="str">
        <f>IF($B57="","",ABS(
SUMIFS(BaseFinanceira[Valor Previsto],
IF('DRE Financeira'!$B$3=Configurações!$D$7,BaseFinanceira[Mês Caixa],BaseFinanceira[Mês Comp.]),E$6,
BaseFinanceira[Plano Contas],'DRE Financeira'!$C57,
BaseFinanceira[Centro Custo],IF($B$2=Configurações!$B$7,"&lt;&gt;""",'DRE Financeira'!$B$2))))</f>
        <v/>
      </c>
      <c r="F57" s="26" t="str">
        <f>IF($B57="","",ABS(
SUMIFS(BaseFinanceira[Valor Realizado],
IF('DRE Financeira'!$B$3=Configurações!$D$7,BaseFinanceira[Mês Caixa],BaseFinanceira[Mês Comp.]),F$6,
BaseFinanceira[Plano Contas],'DRE Financeira'!$C57,
BaseFinanceira[Centro Custo],IF($B$2=Configurações!$B$7,"&lt;&gt;""",'DRE Financeira'!$B$2))))</f>
        <v/>
      </c>
      <c r="G57" s="24" t="str">
        <f>IF($B57="","",ABS(
SUMIFS(BaseFinanceira[Valor Previsto],
IF('DRE Financeira'!$B$3=Configurações!$D$7,BaseFinanceira[Mês Caixa],BaseFinanceira[Mês Comp.]),G$6,
BaseFinanceira[Plano Contas],'DRE Financeira'!$C57,
BaseFinanceira[Centro Custo],IF($B$2=Configurações!$B$7,"&lt;&gt;""",'DRE Financeira'!$B$2))))</f>
        <v/>
      </c>
      <c r="H57" s="26" t="str">
        <f>IF($B57="","",ABS(
SUMIFS(BaseFinanceira[Valor Realizado],
IF('DRE Financeira'!$B$3=Configurações!$D$7,BaseFinanceira[Mês Caixa],BaseFinanceira[Mês Comp.]),H$6,
BaseFinanceira[Plano Contas],'DRE Financeira'!$C57,
BaseFinanceira[Centro Custo],IF($B$2=Configurações!$B$7,"&lt;&gt;""",'DRE Financeira'!$B$2))))</f>
        <v/>
      </c>
      <c r="I57" s="24" t="str">
        <f>IF($B57="","",ABS(
SUMIFS(BaseFinanceira[Valor Previsto],
IF('DRE Financeira'!$B$3=Configurações!$D$7,BaseFinanceira[Mês Caixa],BaseFinanceira[Mês Comp.]),I$6,
BaseFinanceira[Plano Contas],'DRE Financeira'!$C57,
BaseFinanceira[Centro Custo],IF($B$2=Configurações!$B$7,"&lt;&gt;""",'DRE Financeira'!$B$2))))</f>
        <v/>
      </c>
      <c r="J57" s="26" t="str">
        <f>IF($B57="","",ABS(
SUMIFS(BaseFinanceira[Valor Realizado],
IF('DRE Financeira'!$B$3=Configurações!$D$7,BaseFinanceira[Mês Caixa],BaseFinanceira[Mês Comp.]),J$6,
BaseFinanceira[Plano Contas],'DRE Financeira'!$C57,
BaseFinanceira[Centro Custo],IF($B$2=Configurações!$B$7,"&lt;&gt;""",'DRE Financeira'!$B$2))))</f>
        <v/>
      </c>
      <c r="K57" s="24" t="str">
        <f>IF($B57="","",ABS(
SUMIFS(BaseFinanceira[Valor Previsto],
IF('DRE Financeira'!$B$3=Configurações!$D$7,BaseFinanceira[Mês Caixa],BaseFinanceira[Mês Comp.]),K$6,
BaseFinanceira[Plano Contas],'DRE Financeira'!$C57,
BaseFinanceira[Centro Custo],IF($B$2=Configurações!$B$7,"&lt;&gt;""",'DRE Financeira'!$B$2))))</f>
        <v/>
      </c>
      <c r="L57" s="26" t="str">
        <f>IF($B57="","",ABS(
SUMIFS(BaseFinanceira[Valor Realizado],
IF('DRE Financeira'!$B$3=Configurações!$D$7,BaseFinanceira[Mês Caixa],BaseFinanceira[Mês Comp.]),L$6,
BaseFinanceira[Plano Contas],'DRE Financeira'!$C57,
BaseFinanceira[Centro Custo],IF($B$2=Configurações!$B$7,"&lt;&gt;""",'DRE Financeira'!$B$2))))</f>
        <v/>
      </c>
      <c r="M57" s="24" t="str">
        <f>IF($B57="","",ABS(
SUMIFS(BaseFinanceira[Valor Previsto],
IF('DRE Financeira'!$B$3=Configurações!$D$7,BaseFinanceira[Mês Caixa],BaseFinanceira[Mês Comp.]),M$6,
BaseFinanceira[Plano Contas],'DRE Financeira'!$C57,
BaseFinanceira[Centro Custo],IF($B$2=Configurações!$B$7,"&lt;&gt;""",'DRE Financeira'!$B$2))))</f>
        <v/>
      </c>
      <c r="N57" s="26" t="str">
        <f>IF($B57="","",ABS(
SUMIFS(BaseFinanceira[Valor Realizado],
IF('DRE Financeira'!$B$3=Configurações!$D$7,BaseFinanceira[Mês Caixa],BaseFinanceira[Mês Comp.]),N$6,
BaseFinanceira[Plano Contas],'DRE Financeira'!$C57,
BaseFinanceira[Centro Custo],IF($B$2=Configurações!$B$7,"&lt;&gt;""",'DRE Financeira'!$B$2))))</f>
        <v/>
      </c>
      <c r="O57" s="24" t="str">
        <f>IF($B57="","",ABS(
SUMIFS(BaseFinanceira[Valor Previsto],
IF('DRE Financeira'!$B$3=Configurações!$D$7,BaseFinanceira[Mês Caixa],BaseFinanceira[Mês Comp.]),O$6,
BaseFinanceira[Plano Contas],'DRE Financeira'!$C57,
BaseFinanceira[Centro Custo],IF($B$2=Configurações!$B$7,"&lt;&gt;""",'DRE Financeira'!$B$2))))</f>
        <v/>
      </c>
      <c r="P57" s="26" t="str">
        <f>IF($B57="","",ABS(
SUMIFS(BaseFinanceira[Valor Realizado],
IF('DRE Financeira'!$B$3=Configurações!$D$7,BaseFinanceira[Mês Caixa],BaseFinanceira[Mês Comp.]),P$6,
BaseFinanceira[Plano Contas],'DRE Financeira'!$C57,
BaseFinanceira[Centro Custo],IF($B$2=Configurações!$B$7,"&lt;&gt;""",'DRE Financeira'!$B$2))))</f>
        <v/>
      </c>
      <c r="Q57" s="24" t="str">
        <f>IF($B57="","",ABS(
SUMIFS(BaseFinanceira[Valor Previsto],
IF('DRE Financeira'!$B$3=Configurações!$D$7,BaseFinanceira[Mês Caixa],BaseFinanceira[Mês Comp.]),Q$6,
BaseFinanceira[Plano Contas],'DRE Financeira'!$C57,
BaseFinanceira[Centro Custo],IF($B$2=Configurações!$B$7,"&lt;&gt;""",'DRE Financeira'!$B$2))))</f>
        <v/>
      </c>
      <c r="R57" s="26" t="str">
        <f>IF($B57="","",ABS(
SUMIFS(BaseFinanceira[Valor Realizado],
IF('DRE Financeira'!$B$3=Configurações!$D$7,BaseFinanceira[Mês Caixa],BaseFinanceira[Mês Comp.]),R$6,
BaseFinanceira[Plano Contas],'DRE Financeira'!$C57,
BaseFinanceira[Centro Custo],IF($B$2=Configurações!$B$7,"&lt;&gt;""",'DRE Financeira'!$B$2))))</f>
        <v/>
      </c>
      <c r="S57" s="24" t="str">
        <f>IF($B57="","",ABS(
SUMIFS(BaseFinanceira[Valor Previsto],
IF('DRE Financeira'!$B$3=Configurações!$D$7,BaseFinanceira[Mês Caixa],BaseFinanceira[Mês Comp.]),S$6,
BaseFinanceira[Plano Contas],'DRE Financeira'!$C57,
BaseFinanceira[Centro Custo],IF($B$2=Configurações!$B$7,"&lt;&gt;""",'DRE Financeira'!$B$2))))</f>
        <v/>
      </c>
      <c r="T57" s="26" t="str">
        <f>IF($B57="","",ABS(
SUMIFS(BaseFinanceira[Valor Realizado],
IF('DRE Financeira'!$B$3=Configurações!$D$7,BaseFinanceira[Mês Caixa],BaseFinanceira[Mês Comp.]),T$6,
BaseFinanceira[Plano Contas],'DRE Financeira'!$C57,
BaseFinanceira[Centro Custo],IF($B$2=Configurações!$B$7,"&lt;&gt;""",'DRE Financeira'!$B$2))))</f>
        <v/>
      </c>
      <c r="U57" s="24" t="str">
        <f>IF($B57="","",ABS(
SUMIFS(BaseFinanceira[Valor Previsto],
IF('DRE Financeira'!$B$3=Configurações!$D$7,BaseFinanceira[Mês Caixa],BaseFinanceira[Mês Comp.]),U$6,
BaseFinanceira[Plano Contas],'DRE Financeira'!$C57,
BaseFinanceira[Centro Custo],IF($B$2=Configurações!$B$7,"&lt;&gt;""",'DRE Financeira'!$B$2))))</f>
        <v/>
      </c>
      <c r="V57" s="26" t="str">
        <f>IF($B57="","",ABS(
SUMIFS(BaseFinanceira[Valor Realizado],
IF('DRE Financeira'!$B$3=Configurações!$D$7,BaseFinanceira[Mês Caixa],BaseFinanceira[Mês Comp.]),V$6,
BaseFinanceira[Plano Contas],'DRE Financeira'!$C57,
BaseFinanceira[Centro Custo],IF($B$2=Configurações!$B$7,"&lt;&gt;""",'DRE Financeira'!$B$2))))</f>
        <v/>
      </c>
      <c r="W57" s="24" t="str">
        <f>IF($B57="","",ABS(
SUMIFS(BaseFinanceira[Valor Previsto],
IF('DRE Financeira'!$B$3=Configurações!$D$7,BaseFinanceira[Mês Caixa],BaseFinanceira[Mês Comp.]),W$6,
BaseFinanceira[Plano Contas],'DRE Financeira'!$C57,
BaseFinanceira[Centro Custo],IF($B$2=Configurações!$B$7,"&lt;&gt;""",'DRE Financeira'!$B$2))))</f>
        <v/>
      </c>
      <c r="X57" s="26" t="str">
        <f>IF($B57="","",ABS(
SUMIFS(BaseFinanceira[Valor Realizado],
IF('DRE Financeira'!$B$3=Configurações!$D$7,BaseFinanceira[Mês Caixa],BaseFinanceira[Mês Comp.]),X$6,
BaseFinanceira[Plano Contas],'DRE Financeira'!$C57,
BaseFinanceira[Centro Custo],IF($B$2=Configurações!$B$7,"&lt;&gt;""",'DRE Financeira'!$B$2))))</f>
        <v/>
      </c>
      <c r="Y57" s="24" t="str">
        <f>IF($B57="","",ABS(
SUMIFS(BaseFinanceira[Valor Previsto],
IF('DRE Financeira'!$B$3=Configurações!$D$7,BaseFinanceira[Mês Caixa],BaseFinanceira[Mês Comp.]),Y$6,
BaseFinanceira[Plano Contas],'DRE Financeira'!$C57,
BaseFinanceira[Centro Custo],IF($B$2=Configurações!$B$7,"&lt;&gt;""",'DRE Financeira'!$B$2))))</f>
        <v/>
      </c>
      <c r="Z57" s="26" t="str">
        <f>IF($B57="","",ABS(
SUMIFS(BaseFinanceira[Valor Realizado],
IF('DRE Financeira'!$B$3=Configurações!$D$7,BaseFinanceira[Mês Caixa],BaseFinanceira[Mês Comp.]),Z$6,
BaseFinanceira[Plano Contas],'DRE Financeira'!$C57,
BaseFinanceira[Centro Custo],IF($B$2=Configurações!$B$7,"&lt;&gt;""",'DRE Financeira'!$B$2))))</f>
        <v/>
      </c>
      <c r="AA57" s="24" t="str">
        <f>IF($B57="","",ABS(
SUMIFS(BaseFinanceira[Valor Previsto],
IF('DRE Financeira'!$B$3=Configurações!$D$7,BaseFinanceira[Mês Caixa],BaseFinanceira[Mês Comp.]),AA$6,
BaseFinanceira[Plano Contas],'DRE Financeira'!$C57,
BaseFinanceira[Centro Custo],IF($B$2=Configurações!$B$7,"&lt;&gt;""",'DRE Financeira'!$B$2))))</f>
        <v/>
      </c>
      <c r="AB57" s="26" t="str">
        <f>IF($B57="","",ABS(
SUMIFS(BaseFinanceira[Valor Realizado],
IF('DRE Financeira'!$B$3=Configurações!$D$7,BaseFinanceira[Mês Caixa],BaseFinanceira[Mês Comp.]),AB$6,
BaseFinanceira[Plano Contas],'DRE Financeira'!$C57,
BaseFinanceira[Centro Custo],IF($B$2=Configurações!$B$7,"&lt;&gt;""",'DRE Financeira'!$B$2))))</f>
        <v/>
      </c>
      <c r="AD57" s="24">
        <f t="shared" si="65"/>
        <v>0</v>
      </c>
      <c r="AE57" s="26">
        <f t="shared" si="65"/>
        <v>0</v>
      </c>
      <c r="AF57" s="39">
        <f t="shared" si="64"/>
        <v>0</v>
      </c>
      <c r="AH57" s="24">
        <f t="shared" si="66"/>
        <v>0</v>
      </c>
      <c r="AI57" s="26">
        <f t="shared" si="66"/>
        <v>0</v>
      </c>
    </row>
    <row r="58" spans="2:35" s="2" customFormat="1" ht="19.5" hidden="1" customHeight="1" x14ac:dyDescent="0.25">
      <c r="B58" s="23" t="str">
        <f>IF('Plano Contas'!D16="","",'Plano Contas'!D16)</f>
        <v/>
      </c>
      <c r="C58" s="46" t="str">
        <f>B7&amp;B50&amp;B58</f>
        <v>Receita Bruta OperacionalGrupo Extra 3</v>
      </c>
      <c r="D58" s="20"/>
      <c r="E58" s="24" t="str">
        <f>IF($B58="","",ABS(
SUMIFS(BaseFinanceira[Valor Previsto],
IF('DRE Financeira'!$B$3=Configurações!$D$7,BaseFinanceira[Mês Caixa],BaseFinanceira[Mês Comp.]),E$6,
BaseFinanceira[Plano Contas],'DRE Financeira'!$C58,
BaseFinanceira[Centro Custo],IF($B$2=Configurações!$B$7,"&lt;&gt;""",'DRE Financeira'!$B$2))))</f>
        <v/>
      </c>
      <c r="F58" s="26" t="str">
        <f>IF($B58="","",ABS(
SUMIFS(BaseFinanceira[Valor Realizado],
IF('DRE Financeira'!$B$3=Configurações!$D$7,BaseFinanceira[Mês Caixa],BaseFinanceira[Mês Comp.]),F$6,
BaseFinanceira[Plano Contas],'DRE Financeira'!$C58,
BaseFinanceira[Centro Custo],IF($B$2=Configurações!$B$7,"&lt;&gt;""",'DRE Financeira'!$B$2))))</f>
        <v/>
      </c>
      <c r="G58" s="24" t="str">
        <f>IF($B58="","",ABS(
SUMIFS(BaseFinanceira[Valor Previsto],
IF('DRE Financeira'!$B$3=Configurações!$D$7,BaseFinanceira[Mês Caixa],BaseFinanceira[Mês Comp.]),G$6,
BaseFinanceira[Plano Contas],'DRE Financeira'!$C58,
BaseFinanceira[Centro Custo],IF($B$2=Configurações!$B$7,"&lt;&gt;""",'DRE Financeira'!$B$2))))</f>
        <v/>
      </c>
      <c r="H58" s="26" t="str">
        <f>IF($B58="","",ABS(
SUMIFS(BaseFinanceira[Valor Realizado],
IF('DRE Financeira'!$B$3=Configurações!$D$7,BaseFinanceira[Mês Caixa],BaseFinanceira[Mês Comp.]),H$6,
BaseFinanceira[Plano Contas],'DRE Financeira'!$C58,
BaseFinanceira[Centro Custo],IF($B$2=Configurações!$B$7,"&lt;&gt;""",'DRE Financeira'!$B$2))))</f>
        <v/>
      </c>
      <c r="I58" s="24" t="str">
        <f>IF($B58="","",ABS(
SUMIFS(BaseFinanceira[Valor Previsto],
IF('DRE Financeira'!$B$3=Configurações!$D$7,BaseFinanceira[Mês Caixa],BaseFinanceira[Mês Comp.]),I$6,
BaseFinanceira[Plano Contas],'DRE Financeira'!$C58,
BaseFinanceira[Centro Custo],IF($B$2=Configurações!$B$7,"&lt;&gt;""",'DRE Financeira'!$B$2))))</f>
        <v/>
      </c>
      <c r="J58" s="26" t="str">
        <f>IF($B58="","",ABS(
SUMIFS(BaseFinanceira[Valor Realizado],
IF('DRE Financeira'!$B$3=Configurações!$D$7,BaseFinanceira[Mês Caixa],BaseFinanceira[Mês Comp.]),J$6,
BaseFinanceira[Plano Contas],'DRE Financeira'!$C58,
BaseFinanceira[Centro Custo],IF($B$2=Configurações!$B$7,"&lt;&gt;""",'DRE Financeira'!$B$2))))</f>
        <v/>
      </c>
      <c r="K58" s="24" t="str">
        <f>IF($B58="","",ABS(
SUMIFS(BaseFinanceira[Valor Previsto],
IF('DRE Financeira'!$B$3=Configurações!$D$7,BaseFinanceira[Mês Caixa],BaseFinanceira[Mês Comp.]),K$6,
BaseFinanceira[Plano Contas],'DRE Financeira'!$C58,
BaseFinanceira[Centro Custo],IF($B$2=Configurações!$B$7,"&lt;&gt;""",'DRE Financeira'!$B$2))))</f>
        <v/>
      </c>
      <c r="L58" s="26" t="str">
        <f>IF($B58="","",ABS(
SUMIFS(BaseFinanceira[Valor Realizado],
IF('DRE Financeira'!$B$3=Configurações!$D$7,BaseFinanceira[Mês Caixa],BaseFinanceira[Mês Comp.]),L$6,
BaseFinanceira[Plano Contas],'DRE Financeira'!$C58,
BaseFinanceira[Centro Custo],IF($B$2=Configurações!$B$7,"&lt;&gt;""",'DRE Financeira'!$B$2))))</f>
        <v/>
      </c>
      <c r="M58" s="24" t="str">
        <f>IF($B58="","",ABS(
SUMIFS(BaseFinanceira[Valor Previsto],
IF('DRE Financeira'!$B$3=Configurações!$D$7,BaseFinanceira[Mês Caixa],BaseFinanceira[Mês Comp.]),M$6,
BaseFinanceira[Plano Contas],'DRE Financeira'!$C58,
BaseFinanceira[Centro Custo],IF($B$2=Configurações!$B$7,"&lt;&gt;""",'DRE Financeira'!$B$2))))</f>
        <v/>
      </c>
      <c r="N58" s="26" t="str">
        <f>IF($B58="","",ABS(
SUMIFS(BaseFinanceira[Valor Realizado],
IF('DRE Financeira'!$B$3=Configurações!$D$7,BaseFinanceira[Mês Caixa],BaseFinanceira[Mês Comp.]),N$6,
BaseFinanceira[Plano Contas],'DRE Financeira'!$C58,
BaseFinanceira[Centro Custo],IF($B$2=Configurações!$B$7,"&lt;&gt;""",'DRE Financeira'!$B$2))))</f>
        <v/>
      </c>
      <c r="O58" s="24" t="str">
        <f>IF($B58="","",ABS(
SUMIFS(BaseFinanceira[Valor Previsto],
IF('DRE Financeira'!$B$3=Configurações!$D$7,BaseFinanceira[Mês Caixa],BaseFinanceira[Mês Comp.]),O$6,
BaseFinanceira[Plano Contas],'DRE Financeira'!$C58,
BaseFinanceira[Centro Custo],IF($B$2=Configurações!$B$7,"&lt;&gt;""",'DRE Financeira'!$B$2))))</f>
        <v/>
      </c>
      <c r="P58" s="26" t="str">
        <f>IF($B58="","",ABS(
SUMIFS(BaseFinanceira[Valor Realizado],
IF('DRE Financeira'!$B$3=Configurações!$D$7,BaseFinanceira[Mês Caixa],BaseFinanceira[Mês Comp.]),P$6,
BaseFinanceira[Plano Contas],'DRE Financeira'!$C58,
BaseFinanceira[Centro Custo],IF($B$2=Configurações!$B$7,"&lt;&gt;""",'DRE Financeira'!$B$2))))</f>
        <v/>
      </c>
      <c r="Q58" s="24" t="str">
        <f>IF($B58="","",ABS(
SUMIFS(BaseFinanceira[Valor Previsto],
IF('DRE Financeira'!$B$3=Configurações!$D$7,BaseFinanceira[Mês Caixa],BaseFinanceira[Mês Comp.]),Q$6,
BaseFinanceira[Plano Contas],'DRE Financeira'!$C58,
BaseFinanceira[Centro Custo],IF($B$2=Configurações!$B$7,"&lt;&gt;""",'DRE Financeira'!$B$2))))</f>
        <v/>
      </c>
      <c r="R58" s="26" t="str">
        <f>IF($B58="","",ABS(
SUMIFS(BaseFinanceira[Valor Realizado],
IF('DRE Financeira'!$B$3=Configurações!$D$7,BaseFinanceira[Mês Caixa],BaseFinanceira[Mês Comp.]),R$6,
BaseFinanceira[Plano Contas],'DRE Financeira'!$C58,
BaseFinanceira[Centro Custo],IF($B$2=Configurações!$B$7,"&lt;&gt;""",'DRE Financeira'!$B$2))))</f>
        <v/>
      </c>
      <c r="S58" s="24" t="str">
        <f>IF($B58="","",ABS(
SUMIFS(BaseFinanceira[Valor Previsto],
IF('DRE Financeira'!$B$3=Configurações!$D$7,BaseFinanceira[Mês Caixa],BaseFinanceira[Mês Comp.]),S$6,
BaseFinanceira[Plano Contas],'DRE Financeira'!$C58,
BaseFinanceira[Centro Custo],IF($B$2=Configurações!$B$7,"&lt;&gt;""",'DRE Financeira'!$B$2))))</f>
        <v/>
      </c>
      <c r="T58" s="26" t="str">
        <f>IF($B58="","",ABS(
SUMIFS(BaseFinanceira[Valor Realizado],
IF('DRE Financeira'!$B$3=Configurações!$D$7,BaseFinanceira[Mês Caixa],BaseFinanceira[Mês Comp.]),T$6,
BaseFinanceira[Plano Contas],'DRE Financeira'!$C58,
BaseFinanceira[Centro Custo],IF($B$2=Configurações!$B$7,"&lt;&gt;""",'DRE Financeira'!$B$2))))</f>
        <v/>
      </c>
      <c r="U58" s="24" t="str">
        <f>IF($B58="","",ABS(
SUMIFS(BaseFinanceira[Valor Previsto],
IF('DRE Financeira'!$B$3=Configurações!$D$7,BaseFinanceira[Mês Caixa],BaseFinanceira[Mês Comp.]),U$6,
BaseFinanceira[Plano Contas],'DRE Financeira'!$C58,
BaseFinanceira[Centro Custo],IF($B$2=Configurações!$B$7,"&lt;&gt;""",'DRE Financeira'!$B$2))))</f>
        <v/>
      </c>
      <c r="V58" s="26" t="str">
        <f>IF($B58="","",ABS(
SUMIFS(BaseFinanceira[Valor Realizado],
IF('DRE Financeira'!$B$3=Configurações!$D$7,BaseFinanceira[Mês Caixa],BaseFinanceira[Mês Comp.]),V$6,
BaseFinanceira[Plano Contas],'DRE Financeira'!$C58,
BaseFinanceira[Centro Custo],IF($B$2=Configurações!$B$7,"&lt;&gt;""",'DRE Financeira'!$B$2))))</f>
        <v/>
      </c>
      <c r="W58" s="24" t="str">
        <f>IF($B58="","",ABS(
SUMIFS(BaseFinanceira[Valor Previsto],
IF('DRE Financeira'!$B$3=Configurações!$D$7,BaseFinanceira[Mês Caixa],BaseFinanceira[Mês Comp.]),W$6,
BaseFinanceira[Plano Contas],'DRE Financeira'!$C58,
BaseFinanceira[Centro Custo],IF($B$2=Configurações!$B$7,"&lt;&gt;""",'DRE Financeira'!$B$2))))</f>
        <v/>
      </c>
      <c r="X58" s="26" t="str">
        <f>IF($B58="","",ABS(
SUMIFS(BaseFinanceira[Valor Realizado],
IF('DRE Financeira'!$B$3=Configurações!$D$7,BaseFinanceira[Mês Caixa],BaseFinanceira[Mês Comp.]),X$6,
BaseFinanceira[Plano Contas],'DRE Financeira'!$C58,
BaseFinanceira[Centro Custo],IF($B$2=Configurações!$B$7,"&lt;&gt;""",'DRE Financeira'!$B$2))))</f>
        <v/>
      </c>
      <c r="Y58" s="24" t="str">
        <f>IF($B58="","",ABS(
SUMIFS(BaseFinanceira[Valor Previsto],
IF('DRE Financeira'!$B$3=Configurações!$D$7,BaseFinanceira[Mês Caixa],BaseFinanceira[Mês Comp.]),Y$6,
BaseFinanceira[Plano Contas],'DRE Financeira'!$C58,
BaseFinanceira[Centro Custo],IF($B$2=Configurações!$B$7,"&lt;&gt;""",'DRE Financeira'!$B$2))))</f>
        <v/>
      </c>
      <c r="Z58" s="26" t="str">
        <f>IF($B58="","",ABS(
SUMIFS(BaseFinanceira[Valor Realizado],
IF('DRE Financeira'!$B$3=Configurações!$D$7,BaseFinanceira[Mês Caixa],BaseFinanceira[Mês Comp.]),Z$6,
BaseFinanceira[Plano Contas],'DRE Financeira'!$C58,
BaseFinanceira[Centro Custo],IF($B$2=Configurações!$B$7,"&lt;&gt;""",'DRE Financeira'!$B$2))))</f>
        <v/>
      </c>
      <c r="AA58" s="24" t="str">
        <f>IF($B58="","",ABS(
SUMIFS(BaseFinanceira[Valor Previsto],
IF('DRE Financeira'!$B$3=Configurações!$D$7,BaseFinanceira[Mês Caixa],BaseFinanceira[Mês Comp.]),AA$6,
BaseFinanceira[Plano Contas],'DRE Financeira'!$C58,
BaseFinanceira[Centro Custo],IF($B$2=Configurações!$B$7,"&lt;&gt;""",'DRE Financeira'!$B$2))))</f>
        <v/>
      </c>
      <c r="AB58" s="26" t="str">
        <f>IF($B58="","",ABS(
SUMIFS(BaseFinanceira[Valor Realizado],
IF('DRE Financeira'!$B$3=Configurações!$D$7,BaseFinanceira[Mês Caixa],BaseFinanceira[Mês Comp.]),AB$6,
BaseFinanceira[Plano Contas],'DRE Financeira'!$C58,
BaseFinanceira[Centro Custo],IF($B$2=Configurações!$B$7,"&lt;&gt;""",'DRE Financeira'!$B$2))))</f>
        <v/>
      </c>
      <c r="AD58" s="24">
        <f t="shared" si="65"/>
        <v>0</v>
      </c>
      <c r="AE58" s="26">
        <f t="shared" si="65"/>
        <v>0</v>
      </c>
      <c r="AF58" s="39">
        <f t="shared" si="64"/>
        <v>0</v>
      </c>
      <c r="AH58" s="24">
        <f t="shared" si="66"/>
        <v>0</v>
      </c>
      <c r="AI58" s="26">
        <f t="shared" si="66"/>
        <v>0</v>
      </c>
    </row>
    <row r="59" spans="2:35" s="2" customFormat="1" ht="20.100000000000001" hidden="1" customHeight="1" x14ac:dyDescent="0.25">
      <c r="B59" s="23" t="str">
        <f>IF('Plano Contas'!D17="","",'Plano Contas'!D17)</f>
        <v/>
      </c>
      <c r="C59" s="46" t="str">
        <f>B7&amp;B50&amp;B59</f>
        <v>Receita Bruta OperacionalGrupo Extra 3</v>
      </c>
      <c r="D59" s="20"/>
      <c r="E59" s="24" t="str">
        <f>IF($B59="","",ABS(
SUMIFS(BaseFinanceira[Valor Previsto],
IF('DRE Financeira'!$B$3=Configurações!$D$7,BaseFinanceira[Mês Caixa],BaseFinanceira[Mês Comp.]),E$6,
BaseFinanceira[Plano Contas],'DRE Financeira'!$C59,
BaseFinanceira[Centro Custo],IF($B$2=Configurações!$B$7,"&lt;&gt;""",'DRE Financeira'!$B$2))))</f>
        <v/>
      </c>
      <c r="F59" s="26" t="str">
        <f>IF($B59="","",ABS(
SUMIFS(BaseFinanceira[Valor Realizado],
IF('DRE Financeira'!$B$3=Configurações!$D$7,BaseFinanceira[Mês Caixa],BaseFinanceira[Mês Comp.]),F$6,
BaseFinanceira[Plano Contas],'DRE Financeira'!$C59,
BaseFinanceira[Centro Custo],IF($B$2=Configurações!$B$7,"&lt;&gt;""",'DRE Financeira'!$B$2))))</f>
        <v/>
      </c>
      <c r="G59" s="24" t="str">
        <f>IF($B59="","",ABS(
SUMIFS(BaseFinanceira[Valor Previsto],
IF('DRE Financeira'!$B$3=Configurações!$D$7,BaseFinanceira[Mês Caixa],BaseFinanceira[Mês Comp.]),G$6,
BaseFinanceira[Plano Contas],'DRE Financeira'!$C59,
BaseFinanceira[Centro Custo],IF($B$2=Configurações!$B$7,"&lt;&gt;""",'DRE Financeira'!$B$2))))</f>
        <v/>
      </c>
      <c r="H59" s="26" t="str">
        <f>IF($B59="","",ABS(
SUMIFS(BaseFinanceira[Valor Realizado],
IF('DRE Financeira'!$B$3=Configurações!$D$7,BaseFinanceira[Mês Caixa],BaseFinanceira[Mês Comp.]),H$6,
BaseFinanceira[Plano Contas],'DRE Financeira'!$C59,
BaseFinanceira[Centro Custo],IF($B$2=Configurações!$B$7,"&lt;&gt;""",'DRE Financeira'!$B$2))))</f>
        <v/>
      </c>
      <c r="I59" s="24" t="str">
        <f>IF($B59="","",ABS(
SUMIFS(BaseFinanceira[Valor Previsto],
IF('DRE Financeira'!$B$3=Configurações!$D$7,BaseFinanceira[Mês Caixa],BaseFinanceira[Mês Comp.]),I$6,
BaseFinanceira[Plano Contas],'DRE Financeira'!$C59,
BaseFinanceira[Centro Custo],IF($B$2=Configurações!$B$7,"&lt;&gt;""",'DRE Financeira'!$B$2))))</f>
        <v/>
      </c>
      <c r="J59" s="26" t="str">
        <f>IF($B59="","",ABS(
SUMIFS(BaseFinanceira[Valor Realizado],
IF('DRE Financeira'!$B$3=Configurações!$D$7,BaseFinanceira[Mês Caixa],BaseFinanceira[Mês Comp.]),J$6,
BaseFinanceira[Plano Contas],'DRE Financeira'!$C59,
BaseFinanceira[Centro Custo],IF($B$2=Configurações!$B$7,"&lt;&gt;""",'DRE Financeira'!$B$2))))</f>
        <v/>
      </c>
      <c r="K59" s="24" t="str">
        <f>IF($B59="","",ABS(
SUMIFS(BaseFinanceira[Valor Previsto],
IF('DRE Financeira'!$B$3=Configurações!$D$7,BaseFinanceira[Mês Caixa],BaseFinanceira[Mês Comp.]),K$6,
BaseFinanceira[Plano Contas],'DRE Financeira'!$C59,
BaseFinanceira[Centro Custo],IF($B$2=Configurações!$B$7,"&lt;&gt;""",'DRE Financeira'!$B$2))))</f>
        <v/>
      </c>
      <c r="L59" s="26" t="str">
        <f>IF($B59="","",ABS(
SUMIFS(BaseFinanceira[Valor Realizado],
IF('DRE Financeira'!$B$3=Configurações!$D$7,BaseFinanceira[Mês Caixa],BaseFinanceira[Mês Comp.]),L$6,
BaseFinanceira[Plano Contas],'DRE Financeira'!$C59,
BaseFinanceira[Centro Custo],IF($B$2=Configurações!$B$7,"&lt;&gt;""",'DRE Financeira'!$B$2))))</f>
        <v/>
      </c>
      <c r="M59" s="24" t="str">
        <f>IF($B59="","",ABS(
SUMIFS(BaseFinanceira[Valor Previsto],
IF('DRE Financeira'!$B$3=Configurações!$D$7,BaseFinanceira[Mês Caixa],BaseFinanceira[Mês Comp.]),M$6,
BaseFinanceira[Plano Contas],'DRE Financeira'!$C59,
BaseFinanceira[Centro Custo],IF($B$2=Configurações!$B$7,"&lt;&gt;""",'DRE Financeira'!$B$2))))</f>
        <v/>
      </c>
      <c r="N59" s="26" t="str">
        <f>IF($B59="","",ABS(
SUMIFS(BaseFinanceira[Valor Realizado],
IF('DRE Financeira'!$B$3=Configurações!$D$7,BaseFinanceira[Mês Caixa],BaseFinanceira[Mês Comp.]),N$6,
BaseFinanceira[Plano Contas],'DRE Financeira'!$C59,
BaseFinanceira[Centro Custo],IF($B$2=Configurações!$B$7,"&lt;&gt;""",'DRE Financeira'!$B$2))))</f>
        <v/>
      </c>
      <c r="O59" s="24" t="str">
        <f>IF($B59="","",ABS(
SUMIFS(BaseFinanceira[Valor Previsto],
IF('DRE Financeira'!$B$3=Configurações!$D$7,BaseFinanceira[Mês Caixa],BaseFinanceira[Mês Comp.]),O$6,
BaseFinanceira[Plano Contas],'DRE Financeira'!$C59,
BaseFinanceira[Centro Custo],IF($B$2=Configurações!$B$7,"&lt;&gt;""",'DRE Financeira'!$B$2))))</f>
        <v/>
      </c>
      <c r="P59" s="26" t="str">
        <f>IF($B59="","",ABS(
SUMIFS(BaseFinanceira[Valor Realizado],
IF('DRE Financeira'!$B$3=Configurações!$D$7,BaseFinanceira[Mês Caixa],BaseFinanceira[Mês Comp.]),P$6,
BaseFinanceira[Plano Contas],'DRE Financeira'!$C59,
BaseFinanceira[Centro Custo],IF($B$2=Configurações!$B$7,"&lt;&gt;""",'DRE Financeira'!$B$2))))</f>
        <v/>
      </c>
      <c r="Q59" s="24" t="str">
        <f>IF($B59="","",ABS(
SUMIFS(BaseFinanceira[Valor Previsto],
IF('DRE Financeira'!$B$3=Configurações!$D$7,BaseFinanceira[Mês Caixa],BaseFinanceira[Mês Comp.]),Q$6,
BaseFinanceira[Plano Contas],'DRE Financeira'!$C59,
BaseFinanceira[Centro Custo],IF($B$2=Configurações!$B$7,"&lt;&gt;""",'DRE Financeira'!$B$2))))</f>
        <v/>
      </c>
      <c r="R59" s="26" t="str">
        <f>IF($B59="","",ABS(
SUMIFS(BaseFinanceira[Valor Realizado],
IF('DRE Financeira'!$B$3=Configurações!$D$7,BaseFinanceira[Mês Caixa],BaseFinanceira[Mês Comp.]),R$6,
BaseFinanceira[Plano Contas],'DRE Financeira'!$C59,
BaseFinanceira[Centro Custo],IF($B$2=Configurações!$B$7,"&lt;&gt;""",'DRE Financeira'!$B$2))))</f>
        <v/>
      </c>
      <c r="S59" s="24" t="str">
        <f>IF($B59="","",ABS(
SUMIFS(BaseFinanceira[Valor Previsto],
IF('DRE Financeira'!$B$3=Configurações!$D$7,BaseFinanceira[Mês Caixa],BaseFinanceira[Mês Comp.]),S$6,
BaseFinanceira[Plano Contas],'DRE Financeira'!$C59,
BaseFinanceira[Centro Custo],IF($B$2=Configurações!$B$7,"&lt;&gt;""",'DRE Financeira'!$B$2))))</f>
        <v/>
      </c>
      <c r="T59" s="26" t="str">
        <f>IF($B59="","",ABS(
SUMIFS(BaseFinanceira[Valor Realizado],
IF('DRE Financeira'!$B$3=Configurações!$D$7,BaseFinanceira[Mês Caixa],BaseFinanceira[Mês Comp.]),T$6,
BaseFinanceira[Plano Contas],'DRE Financeira'!$C59,
BaseFinanceira[Centro Custo],IF($B$2=Configurações!$B$7,"&lt;&gt;""",'DRE Financeira'!$B$2))))</f>
        <v/>
      </c>
      <c r="U59" s="24" t="str">
        <f>IF($B59="","",ABS(
SUMIFS(BaseFinanceira[Valor Previsto],
IF('DRE Financeira'!$B$3=Configurações!$D$7,BaseFinanceira[Mês Caixa],BaseFinanceira[Mês Comp.]),U$6,
BaseFinanceira[Plano Contas],'DRE Financeira'!$C59,
BaseFinanceira[Centro Custo],IF($B$2=Configurações!$B$7,"&lt;&gt;""",'DRE Financeira'!$B$2))))</f>
        <v/>
      </c>
      <c r="V59" s="26" t="str">
        <f>IF($B59="","",ABS(
SUMIFS(BaseFinanceira[Valor Realizado],
IF('DRE Financeira'!$B$3=Configurações!$D$7,BaseFinanceira[Mês Caixa],BaseFinanceira[Mês Comp.]),V$6,
BaseFinanceira[Plano Contas],'DRE Financeira'!$C59,
BaseFinanceira[Centro Custo],IF($B$2=Configurações!$B$7,"&lt;&gt;""",'DRE Financeira'!$B$2))))</f>
        <v/>
      </c>
      <c r="W59" s="24" t="str">
        <f>IF($B59="","",ABS(
SUMIFS(BaseFinanceira[Valor Previsto],
IF('DRE Financeira'!$B$3=Configurações!$D$7,BaseFinanceira[Mês Caixa],BaseFinanceira[Mês Comp.]),W$6,
BaseFinanceira[Plano Contas],'DRE Financeira'!$C59,
BaseFinanceira[Centro Custo],IF($B$2=Configurações!$B$7,"&lt;&gt;""",'DRE Financeira'!$B$2))))</f>
        <v/>
      </c>
      <c r="X59" s="26" t="str">
        <f>IF($B59="","",ABS(
SUMIFS(BaseFinanceira[Valor Realizado],
IF('DRE Financeira'!$B$3=Configurações!$D$7,BaseFinanceira[Mês Caixa],BaseFinanceira[Mês Comp.]),X$6,
BaseFinanceira[Plano Contas],'DRE Financeira'!$C59,
BaseFinanceira[Centro Custo],IF($B$2=Configurações!$B$7,"&lt;&gt;""",'DRE Financeira'!$B$2))))</f>
        <v/>
      </c>
      <c r="Y59" s="24" t="str">
        <f>IF($B59="","",ABS(
SUMIFS(BaseFinanceira[Valor Previsto],
IF('DRE Financeira'!$B$3=Configurações!$D$7,BaseFinanceira[Mês Caixa],BaseFinanceira[Mês Comp.]),Y$6,
BaseFinanceira[Plano Contas],'DRE Financeira'!$C59,
BaseFinanceira[Centro Custo],IF($B$2=Configurações!$B$7,"&lt;&gt;""",'DRE Financeira'!$B$2))))</f>
        <v/>
      </c>
      <c r="Z59" s="26" t="str">
        <f>IF($B59="","",ABS(
SUMIFS(BaseFinanceira[Valor Realizado],
IF('DRE Financeira'!$B$3=Configurações!$D$7,BaseFinanceira[Mês Caixa],BaseFinanceira[Mês Comp.]),Z$6,
BaseFinanceira[Plano Contas],'DRE Financeira'!$C59,
BaseFinanceira[Centro Custo],IF($B$2=Configurações!$B$7,"&lt;&gt;""",'DRE Financeira'!$B$2))))</f>
        <v/>
      </c>
      <c r="AA59" s="24" t="str">
        <f>IF($B59="","",ABS(
SUMIFS(BaseFinanceira[Valor Previsto],
IF('DRE Financeira'!$B$3=Configurações!$D$7,BaseFinanceira[Mês Caixa],BaseFinanceira[Mês Comp.]),AA$6,
BaseFinanceira[Plano Contas],'DRE Financeira'!$C59,
BaseFinanceira[Centro Custo],IF($B$2=Configurações!$B$7,"&lt;&gt;""",'DRE Financeira'!$B$2))))</f>
        <v/>
      </c>
      <c r="AB59" s="26" t="str">
        <f>IF($B59="","",ABS(
SUMIFS(BaseFinanceira[Valor Realizado],
IF('DRE Financeira'!$B$3=Configurações!$D$7,BaseFinanceira[Mês Caixa],BaseFinanceira[Mês Comp.]),AB$6,
BaseFinanceira[Plano Contas],'DRE Financeira'!$C59,
BaseFinanceira[Centro Custo],IF($B$2=Configurações!$B$7,"&lt;&gt;""",'DRE Financeira'!$B$2))))</f>
        <v/>
      </c>
      <c r="AD59" s="24">
        <f t="shared" si="65"/>
        <v>0</v>
      </c>
      <c r="AE59" s="26">
        <f t="shared" si="65"/>
        <v>0</v>
      </c>
      <c r="AF59" s="39">
        <f t="shared" si="64"/>
        <v>0</v>
      </c>
      <c r="AH59" s="24">
        <f t="shared" si="66"/>
        <v>0</v>
      </c>
      <c r="AI59" s="26">
        <f t="shared" si="66"/>
        <v>0</v>
      </c>
    </row>
    <row r="60" spans="2:35" s="2" customFormat="1" ht="20.100000000000001" hidden="1" customHeight="1" x14ac:dyDescent="0.25">
      <c r="B60" s="23" t="str">
        <f>IF('Plano Contas'!D18="","",'Plano Contas'!D18)</f>
        <v/>
      </c>
      <c r="C60" s="46" t="str">
        <f>B7&amp;B50&amp;B60</f>
        <v>Receita Bruta OperacionalGrupo Extra 3</v>
      </c>
      <c r="D60" s="20"/>
      <c r="E60" s="24" t="str">
        <f>IF($B60="","",ABS(
SUMIFS(BaseFinanceira[Valor Previsto],
IF('DRE Financeira'!$B$3=Configurações!$D$7,BaseFinanceira[Mês Caixa],BaseFinanceira[Mês Comp.]),E$6,
BaseFinanceira[Plano Contas],'DRE Financeira'!$C60,
BaseFinanceira[Centro Custo],IF($B$2=Configurações!$B$7,"&lt;&gt;""",'DRE Financeira'!$B$2))))</f>
        <v/>
      </c>
      <c r="F60" s="26" t="str">
        <f>IF($B60="","",ABS(
SUMIFS(BaseFinanceira[Valor Realizado],
IF('DRE Financeira'!$B$3=Configurações!$D$7,BaseFinanceira[Mês Caixa],BaseFinanceira[Mês Comp.]),F$6,
BaseFinanceira[Plano Contas],'DRE Financeira'!$C60,
BaseFinanceira[Centro Custo],IF($B$2=Configurações!$B$7,"&lt;&gt;""",'DRE Financeira'!$B$2))))</f>
        <v/>
      </c>
      <c r="G60" s="24" t="str">
        <f>IF($B60="","",ABS(
SUMIFS(BaseFinanceira[Valor Previsto],
IF('DRE Financeira'!$B$3=Configurações!$D$7,BaseFinanceira[Mês Caixa],BaseFinanceira[Mês Comp.]),G$6,
BaseFinanceira[Plano Contas],'DRE Financeira'!$C60,
BaseFinanceira[Centro Custo],IF($B$2=Configurações!$B$7,"&lt;&gt;""",'DRE Financeira'!$B$2))))</f>
        <v/>
      </c>
      <c r="H60" s="26" t="str">
        <f>IF($B60="","",ABS(
SUMIFS(BaseFinanceira[Valor Realizado],
IF('DRE Financeira'!$B$3=Configurações!$D$7,BaseFinanceira[Mês Caixa],BaseFinanceira[Mês Comp.]),H$6,
BaseFinanceira[Plano Contas],'DRE Financeira'!$C60,
BaseFinanceira[Centro Custo],IF($B$2=Configurações!$B$7,"&lt;&gt;""",'DRE Financeira'!$B$2))))</f>
        <v/>
      </c>
      <c r="I60" s="24" t="str">
        <f>IF($B60="","",ABS(
SUMIFS(BaseFinanceira[Valor Previsto],
IF('DRE Financeira'!$B$3=Configurações!$D$7,BaseFinanceira[Mês Caixa],BaseFinanceira[Mês Comp.]),I$6,
BaseFinanceira[Plano Contas],'DRE Financeira'!$C60,
BaseFinanceira[Centro Custo],IF($B$2=Configurações!$B$7,"&lt;&gt;""",'DRE Financeira'!$B$2))))</f>
        <v/>
      </c>
      <c r="J60" s="26" t="str">
        <f>IF($B60="","",ABS(
SUMIFS(BaseFinanceira[Valor Realizado],
IF('DRE Financeira'!$B$3=Configurações!$D$7,BaseFinanceira[Mês Caixa],BaseFinanceira[Mês Comp.]),J$6,
BaseFinanceira[Plano Contas],'DRE Financeira'!$C60,
BaseFinanceira[Centro Custo],IF($B$2=Configurações!$B$7,"&lt;&gt;""",'DRE Financeira'!$B$2))))</f>
        <v/>
      </c>
      <c r="K60" s="24" t="str">
        <f>IF($B60="","",ABS(
SUMIFS(BaseFinanceira[Valor Previsto],
IF('DRE Financeira'!$B$3=Configurações!$D$7,BaseFinanceira[Mês Caixa],BaseFinanceira[Mês Comp.]),K$6,
BaseFinanceira[Plano Contas],'DRE Financeira'!$C60,
BaseFinanceira[Centro Custo],IF($B$2=Configurações!$B$7,"&lt;&gt;""",'DRE Financeira'!$B$2))))</f>
        <v/>
      </c>
      <c r="L60" s="26" t="str">
        <f>IF($B60="","",ABS(
SUMIFS(BaseFinanceira[Valor Realizado],
IF('DRE Financeira'!$B$3=Configurações!$D$7,BaseFinanceira[Mês Caixa],BaseFinanceira[Mês Comp.]),L$6,
BaseFinanceira[Plano Contas],'DRE Financeira'!$C60,
BaseFinanceira[Centro Custo],IF($B$2=Configurações!$B$7,"&lt;&gt;""",'DRE Financeira'!$B$2))))</f>
        <v/>
      </c>
      <c r="M60" s="24" t="str">
        <f>IF($B60="","",ABS(
SUMIFS(BaseFinanceira[Valor Previsto],
IF('DRE Financeira'!$B$3=Configurações!$D$7,BaseFinanceira[Mês Caixa],BaseFinanceira[Mês Comp.]),M$6,
BaseFinanceira[Plano Contas],'DRE Financeira'!$C60,
BaseFinanceira[Centro Custo],IF($B$2=Configurações!$B$7,"&lt;&gt;""",'DRE Financeira'!$B$2))))</f>
        <v/>
      </c>
      <c r="N60" s="26" t="str">
        <f>IF($B60="","",ABS(
SUMIFS(BaseFinanceira[Valor Realizado],
IF('DRE Financeira'!$B$3=Configurações!$D$7,BaseFinanceira[Mês Caixa],BaseFinanceira[Mês Comp.]),N$6,
BaseFinanceira[Plano Contas],'DRE Financeira'!$C60,
BaseFinanceira[Centro Custo],IF($B$2=Configurações!$B$7,"&lt;&gt;""",'DRE Financeira'!$B$2))))</f>
        <v/>
      </c>
      <c r="O60" s="24" t="str">
        <f>IF($B60="","",ABS(
SUMIFS(BaseFinanceira[Valor Previsto],
IF('DRE Financeira'!$B$3=Configurações!$D$7,BaseFinanceira[Mês Caixa],BaseFinanceira[Mês Comp.]),O$6,
BaseFinanceira[Plano Contas],'DRE Financeira'!$C60,
BaseFinanceira[Centro Custo],IF($B$2=Configurações!$B$7,"&lt;&gt;""",'DRE Financeira'!$B$2))))</f>
        <v/>
      </c>
      <c r="P60" s="26" t="str">
        <f>IF($B60="","",ABS(
SUMIFS(BaseFinanceira[Valor Realizado],
IF('DRE Financeira'!$B$3=Configurações!$D$7,BaseFinanceira[Mês Caixa],BaseFinanceira[Mês Comp.]),P$6,
BaseFinanceira[Plano Contas],'DRE Financeira'!$C60,
BaseFinanceira[Centro Custo],IF($B$2=Configurações!$B$7,"&lt;&gt;""",'DRE Financeira'!$B$2))))</f>
        <v/>
      </c>
      <c r="Q60" s="24" t="str">
        <f>IF($B60="","",ABS(
SUMIFS(BaseFinanceira[Valor Previsto],
IF('DRE Financeira'!$B$3=Configurações!$D$7,BaseFinanceira[Mês Caixa],BaseFinanceira[Mês Comp.]),Q$6,
BaseFinanceira[Plano Contas],'DRE Financeira'!$C60,
BaseFinanceira[Centro Custo],IF($B$2=Configurações!$B$7,"&lt;&gt;""",'DRE Financeira'!$B$2))))</f>
        <v/>
      </c>
      <c r="R60" s="26" t="str">
        <f>IF($B60="","",ABS(
SUMIFS(BaseFinanceira[Valor Realizado],
IF('DRE Financeira'!$B$3=Configurações!$D$7,BaseFinanceira[Mês Caixa],BaseFinanceira[Mês Comp.]),R$6,
BaseFinanceira[Plano Contas],'DRE Financeira'!$C60,
BaseFinanceira[Centro Custo],IF($B$2=Configurações!$B$7,"&lt;&gt;""",'DRE Financeira'!$B$2))))</f>
        <v/>
      </c>
      <c r="S60" s="24" t="str">
        <f>IF($B60="","",ABS(
SUMIFS(BaseFinanceira[Valor Previsto],
IF('DRE Financeira'!$B$3=Configurações!$D$7,BaseFinanceira[Mês Caixa],BaseFinanceira[Mês Comp.]),S$6,
BaseFinanceira[Plano Contas],'DRE Financeira'!$C60,
BaseFinanceira[Centro Custo],IF($B$2=Configurações!$B$7,"&lt;&gt;""",'DRE Financeira'!$B$2))))</f>
        <v/>
      </c>
      <c r="T60" s="26" t="str">
        <f>IF($B60="","",ABS(
SUMIFS(BaseFinanceira[Valor Realizado],
IF('DRE Financeira'!$B$3=Configurações!$D$7,BaseFinanceira[Mês Caixa],BaseFinanceira[Mês Comp.]),T$6,
BaseFinanceira[Plano Contas],'DRE Financeira'!$C60,
BaseFinanceira[Centro Custo],IF($B$2=Configurações!$B$7,"&lt;&gt;""",'DRE Financeira'!$B$2))))</f>
        <v/>
      </c>
      <c r="U60" s="24" t="str">
        <f>IF($B60="","",ABS(
SUMIFS(BaseFinanceira[Valor Previsto],
IF('DRE Financeira'!$B$3=Configurações!$D$7,BaseFinanceira[Mês Caixa],BaseFinanceira[Mês Comp.]),U$6,
BaseFinanceira[Plano Contas],'DRE Financeira'!$C60,
BaseFinanceira[Centro Custo],IF($B$2=Configurações!$B$7,"&lt;&gt;""",'DRE Financeira'!$B$2))))</f>
        <v/>
      </c>
      <c r="V60" s="26" t="str">
        <f>IF($B60="","",ABS(
SUMIFS(BaseFinanceira[Valor Realizado],
IF('DRE Financeira'!$B$3=Configurações!$D$7,BaseFinanceira[Mês Caixa],BaseFinanceira[Mês Comp.]),V$6,
BaseFinanceira[Plano Contas],'DRE Financeira'!$C60,
BaseFinanceira[Centro Custo],IF($B$2=Configurações!$B$7,"&lt;&gt;""",'DRE Financeira'!$B$2))))</f>
        <v/>
      </c>
      <c r="W60" s="24" t="str">
        <f>IF($B60="","",ABS(
SUMIFS(BaseFinanceira[Valor Previsto],
IF('DRE Financeira'!$B$3=Configurações!$D$7,BaseFinanceira[Mês Caixa],BaseFinanceira[Mês Comp.]),W$6,
BaseFinanceira[Plano Contas],'DRE Financeira'!$C60,
BaseFinanceira[Centro Custo],IF($B$2=Configurações!$B$7,"&lt;&gt;""",'DRE Financeira'!$B$2))))</f>
        <v/>
      </c>
      <c r="X60" s="26" t="str">
        <f>IF($B60="","",ABS(
SUMIFS(BaseFinanceira[Valor Realizado],
IF('DRE Financeira'!$B$3=Configurações!$D$7,BaseFinanceira[Mês Caixa],BaseFinanceira[Mês Comp.]),X$6,
BaseFinanceira[Plano Contas],'DRE Financeira'!$C60,
BaseFinanceira[Centro Custo],IF($B$2=Configurações!$B$7,"&lt;&gt;""",'DRE Financeira'!$B$2))))</f>
        <v/>
      </c>
      <c r="Y60" s="24" t="str">
        <f>IF($B60="","",ABS(
SUMIFS(BaseFinanceira[Valor Previsto],
IF('DRE Financeira'!$B$3=Configurações!$D$7,BaseFinanceira[Mês Caixa],BaseFinanceira[Mês Comp.]),Y$6,
BaseFinanceira[Plano Contas],'DRE Financeira'!$C60,
BaseFinanceira[Centro Custo],IF($B$2=Configurações!$B$7,"&lt;&gt;""",'DRE Financeira'!$B$2))))</f>
        <v/>
      </c>
      <c r="Z60" s="26" t="str">
        <f>IF($B60="","",ABS(
SUMIFS(BaseFinanceira[Valor Realizado],
IF('DRE Financeira'!$B$3=Configurações!$D$7,BaseFinanceira[Mês Caixa],BaseFinanceira[Mês Comp.]),Z$6,
BaseFinanceira[Plano Contas],'DRE Financeira'!$C60,
BaseFinanceira[Centro Custo],IF($B$2=Configurações!$B$7,"&lt;&gt;""",'DRE Financeira'!$B$2))))</f>
        <v/>
      </c>
      <c r="AA60" s="24" t="str">
        <f>IF($B60="","",ABS(
SUMIFS(BaseFinanceira[Valor Previsto],
IF('DRE Financeira'!$B$3=Configurações!$D$7,BaseFinanceira[Mês Caixa],BaseFinanceira[Mês Comp.]),AA$6,
BaseFinanceira[Plano Contas],'DRE Financeira'!$C60,
BaseFinanceira[Centro Custo],IF($B$2=Configurações!$B$7,"&lt;&gt;""",'DRE Financeira'!$B$2))))</f>
        <v/>
      </c>
      <c r="AB60" s="26" t="str">
        <f>IF($B60="","",ABS(
SUMIFS(BaseFinanceira[Valor Realizado],
IF('DRE Financeira'!$B$3=Configurações!$D$7,BaseFinanceira[Mês Caixa],BaseFinanceira[Mês Comp.]),AB$6,
BaseFinanceira[Plano Contas],'DRE Financeira'!$C60,
BaseFinanceira[Centro Custo],IF($B$2=Configurações!$B$7,"&lt;&gt;""",'DRE Financeira'!$B$2))))</f>
        <v/>
      </c>
      <c r="AD60" s="24">
        <f t="shared" si="65"/>
        <v>0</v>
      </c>
      <c r="AE60" s="26">
        <f t="shared" si="65"/>
        <v>0</v>
      </c>
      <c r="AF60" s="39">
        <f t="shared" si="64"/>
        <v>0</v>
      </c>
      <c r="AH60" s="24">
        <f t="shared" si="66"/>
        <v>0</v>
      </c>
      <c r="AI60" s="26">
        <f t="shared" si="66"/>
        <v>0</v>
      </c>
    </row>
    <row r="61" spans="2:35" s="2" customFormat="1" ht="20.100000000000001" hidden="1" customHeight="1" x14ac:dyDescent="0.25">
      <c r="B61" s="23" t="str">
        <f>IF('Plano Contas'!D19="","",'Plano Contas'!D19)</f>
        <v/>
      </c>
      <c r="C61" s="46" t="str">
        <f>B7&amp;B50&amp;B61</f>
        <v>Receita Bruta OperacionalGrupo Extra 3</v>
      </c>
      <c r="D61" s="20"/>
      <c r="E61" s="24" t="str">
        <f>IF($B61="","",ABS(
SUMIFS(BaseFinanceira[Valor Previsto],
IF('DRE Financeira'!$B$3=Configurações!$D$7,BaseFinanceira[Mês Caixa],BaseFinanceira[Mês Comp.]),E$6,
BaseFinanceira[Plano Contas],'DRE Financeira'!$C61,
BaseFinanceira[Centro Custo],IF($B$2=Configurações!$B$7,"&lt;&gt;""",'DRE Financeira'!$B$2))))</f>
        <v/>
      </c>
      <c r="F61" s="26" t="str">
        <f>IF($B61="","",ABS(
SUMIFS(BaseFinanceira[Valor Realizado],
IF('DRE Financeira'!$B$3=Configurações!$D$7,BaseFinanceira[Mês Caixa],BaseFinanceira[Mês Comp.]),F$6,
BaseFinanceira[Plano Contas],'DRE Financeira'!$C61,
BaseFinanceira[Centro Custo],IF($B$2=Configurações!$B$7,"&lt;&gt;""",'DRE Financeira'!$B$2))))</f>
        <v/>
      </c>
      <c r="G61" s="24" t="str">
        <f>IF($B61="","",ABS(
SUMIFS(BaseFinanceira[Valor Previsto],
IF('DRE Financeira'!$B$3=Configurações!$D$7,BaseFinanceira[Mês Caixa],BaseFinanceira[Mês Comp.]),G$6,
BaseFinanceira[Plano Contas],'DRE Financeira'!$C61,
BaseFinanceira[Centro Custo],IF($B$2=Configurações!$B$7,"&lt;&gt;""",'DRE Financeira'!$B$2))))</f>
        <v/>
      </c>
      <c r="H61" s="26" t="str">
        <f>IF($B61="","",ABS(
SUMIFS(BaseFinanceira[Valor Realizado],
IF('DRE Financeira'!$B$3=Configurações!$D$7,BaseFinanceira[Mês Caixa],BaseFinanceira[Mês Comp.]),H$6,
BaseFinanceira[Plano Contas],'DRE Financeira'!$C61,
BaseFinanceira[Centro Custo],IF($B$2=Configurações!$B$7,"&lt;&gt;""",'DRE Financeira'!$B$2))))</f>
        <v/>
      </c>
      <c r="I61" s="24" t="str">
        <f>IF($B61="","",ABS(
SUMIFS(BaseFinanceira[Valor Previsto],
IF('DRE Financeira'!$B$3=Configurações!$D$7,BaseFinanceira[Mês Caixa],BaseFinanceira[Mês Comp.]),I$6,
BaseFinanceira[Plano Contas],'DRE Financeira'!$C61,
BaseFinanceira[Centro Custo],IF($B$2=Configurações!$B$7,"&lt;&gt;""",'DRE Financeira'!$B$2))))</f>
        <v/>
      </c>
      <c r="J61" s="26" t="str">
        <f>IF($B61="","",ABS(
SUMIFS(BaseFinanceira[Valor Realizado],
IF('DRE Financeira'!$B$3=Configurações!$D$7,BaseFinanceira[Mês Caixa],BaseFinanceira[Mês Comp.]),J$6,
BaseFinanceira[Plano Contas],'DRE Financeira'!$C61,
BaseFinanceira[Centro Custo],IF($B$2=Configurações!$B$7,"&lt;&gt;""",'DRE Financeira'!$B$2))))</f>
        <v/>
      </c>
      <c r="K61" s="24" t="str">
        <f>IF($B61="","",ABS(
SUMIFS(BaseFinanceira[Valor Previsto],
IF('DRE Financeira'!$B$3=Configurações!$D$7,BaseFinanceira[Mês Caixa],BaseFinanceira[Mês Comp.]),K$6,
BaseFinanceira[Plano Contas],'DRE Financeira'!$C61,
BaseFinanceira[Centro Custo],IF($B$2=Configurações!$B$7,"&lt;&gt;""",'DRE Financeira'!$B$2))))</f>
        <v/>
      </c>
      <c r="L61" s="26" t="str">
        <f>IF($B61="","",ABS(
SUMIFS(BaseFinanceira[Valor Realizado],
IF('DRE Financeira'!$B$3=Configurações!$D$7,BaseFinanceira[Mês Caixa],BaseFinanceira[Mês Comp.]),L$6,
BaseFinanceira[Plano Contas],'DRE Financeira'!$C61,
BaseFinanceira[Centro Custo],IF($B$2=Configurações!$B$7,"&lt;&gt;""",'DRE Financeira'!$B$2))))</f>
        <v/>
      </c>
      <c r="M61" s="24" t="str">
        <f>IF($B61="","",ABS(
SUMIFS(BaseFinanceira[Valor Previsto],
IF('DRE Financeira'!$B$3=Configurações!$D$7,BaseFinanceira[Mês Caixa],BaseFinanceira[Mês Comp.]),M$6,
BaseFinanceira[Plano Contas],'DRE Financeira'!$C61,
BaseFinanceira[Centro Custo],IF($B$2=Configurações!$B$7,"&lt;&gt;""",'DRE Financeira'!$B$2))))</f>
        <v/>
      </c>
      <c r="N61" s="26" t="str">
        <f>IF($B61="","",ABS(
SUMIFS(BaseFinanceira[Valor Realizado],
IF('DRE Financeira'!$B$3=Configurações!$D$7,BaseFinanceira[Mês Caixa],BaseFinanceira[Mês Comp.]),N$6,
BaseFinanceira[Plano Contas],'DRE Financeira'!$C61,
BaseFinanceira[Centro Custo],IF($B$2=Configurações!$B$7,"&lt;&gt;""",'DRE Financeira'!$B$2))))</f>
        <v/>
      </c>
      <c r="O61" s="24" t="str">
        <f>IF($B61="","",ABS(
SUMIFS(BaseFinanceira[Valor Previsto],
IF('DRE Financeira'!$B$3=Configurações!$D$7,BaseFinanceira[Mês Caixa],BaseFinanceira[Mês Comp.]),O$6,
BaseFinanceira[Plano Contas],'DRE Financeira'!$C61,
BaseFinanceira[Centro Custo],IF($B$2=Configurações!$B$7,"&lt;&gt;""",'DRE Financeira'!$B$2))))</f>
        <v/>
      </c>
      <c r="P61" s="26" t="str">
        <f>IF($B61="","",ABS(
SUMIFS(BaseFinanceira[Valor Realizado],
IF('DRE Financeira'!$B$3=Configurações!$D$7,BaseFinanceira[Mês Caixa],BaseFinanceira[Mês Comp.]),P$6,
BaseFinanceira[Plano Contas],'DRE Financeira'!$C61,
BaseFinanceira[Centro Custo],IF($B$2=Configurações!$B$7,"&lt;&gt;""",'DRE Financeira'!$B$2))))</f>
        <v/>
      </c>
      <c r="Q61" s="24" t="str">
        <f>IF($B61="","",ABS(
SUMIFS(BaseFinanceira[Valor Previsto],
IF('DRE Financeira'!$B$3=Configurações!$D$7,BaseFinanceira[Mês Caixa],BaseFinanceira[Mês Comp.]),Q$6,
BaseFinanceira[Plano Contas],'DRE Financeira'!$C61,
BaseFinanceira[Centro Custo],IF($B$2=Configurações!$B$7,"&lt;&gt;""",'DRE Financeira'!$B$2))))</f>
        <v/>
      </c>
      <c r="R61" s="26" t="str">
        <f>IF($B61="","",ABS(
SUMIFS(BaseFinanceira[Valor Realizado],
IF('DRE Financeira'!$B$3=Configurações!$D$7,BaseFinanceira[Mês Caixa],BaseFinanceira[Mês Comp.]),R$6,
BaseFinanceira[Plano Contas],'DRE Financeira'!$C61,
BaseFinanceira[Centro Custo],IF($B$2=Configurações!$B$7,"&lt;&gt;""",'DRE Financeira'!$B$2))))</f>
        <v/>
      </c>
      <c r="S61" s="24" t="str">
        <f>IF($B61="","",ABS(
SUMIFS(BaseFinanceira[Valor Previsto],
IF('DRE Financeira'!$B$3=Configurações!$D$7,BaseFinanceira[Mês Caixa],BaseFinanceira[Mês Comp.]),S$6,
BaseFinanceira[Plano Contas],'DRE Financeira'!$C61,
BaseFinanceira[Centro Custo],IF($B$2=Configurações!$B$7,"&lt;&gt;""",'DRE Financeira'!$B$2))))</f>
        <v/>
      </c>
      <c r="T61" s="26" t="str">
        <f>IF($B61="","",ABS(
SUMIFS(BaseFinanceira[Valor Realizado],
IF('DRE Financeira'!$B$3=Configurações!$D$7,BaseFinanceira[Mês Caixa],BaseFinanceira[Mês Comp.]),T$6,
BaseFinanceira[Plano Contas],'DRE Financeira'!$C61,
BaseFinanceira[Centro Custo],IF($B$2=Configurações!$B$7,"&lt;&gt;""",'DRE Financeira'!$B$2))))</f>
        <v/>
      </c>
      <c r="U61" s="24" t="str">
        <f>IF($B61="","",ABS(
SUMIFS(BaseFinanceira[Valor Previsto],
IF('DRE Financeira'!$B$3=Configurações!$D$7,BaseFinanceira[Mês Caixa],BaseFinanceira[Mês Comp.]),U$6,
BaseFinanceira[Plano Contas],'DRE Financeira'!$C61,
BaseFinanceira[Centro Custo],IF($B$2=Configurações!$B$7,"&lt;&gt;""",'DRE Financeira'!$B$2))))</f>
        <v/>
      </c>
      <c r="V61" s="26" t="str">
        <f>IF($B61="","",ABS(
SUMIFS(BaseFinanceira[Valor Realizado],
IF('DRE Financeira'!$B$3=Configurações!$D$7,BaseFinanceira[Mês Caixa],BaseFinanceira[Mês Comp.]),V$6,
BaseFinanceira[Plano Contas],'DRE Financeira'!$C61,
BaseFinanceira[Centro Custo],IF($B$2=Configurações!$B$7,"&lt;&gt;""",'DRE Financeira'!$B$2))))</f>
        <v/>
      </c>
      <c r="W61" s="24" t="str">
        <f>IF($B61="","",ABS(
SUMIFS(BaseFinanceira[Valor Previsto],
IF('DRE Financeira'!$B$3=Configurações!$D$7,BaseFinanceira[Mês Caixa],BaseFinanceira[Mês Comp.]),W$6,
BaseFinanceira[Plano Contas],'DRE Financeira'!$C61,
BaseFinanceira[Centro Custo],IF($B$2=Configurações!$B$7,"&lt;&gt;""",'DRE Financeira'!$B$2))))</f>
        <v/>
      </c>
      <c r="X61" s="26" t="str">
        <f>IF($B61="","",ABS(
SUMIFS(BaseFinanceira[Valor Realizado],
IF('DRE Financeira'!$B$3=Configurações!$D$7,BaseFinanceira[Mês Caixa],BaseFinanceira[Mês Comp.]),X$6,
BaseFinanceira[Plano Contas],'DRE Financeira'!$C61,
BaseFinanceira[Centro Custo],IF($B$2=Configurações!$B$7,"&lt;&gt;""",'DRE Financeira'!$B$2))))</f>
        <v/>
      </c>
      <c r="Y61" s="24" t="str">
        <f>IF($B61="","",ABS(
SUMIFS(BaseFinanceira[Valor Previsto],
IF('DRE Financeira'!$B$3=Configurações!$D$7,BaseFinanceira[Mês Caixa],BaseFinanceira[Mês Comp.]),Y$6,
BaseFinanceira[Plano Contas],'DRE Financeira'!$C61,
BaseFinanceira[Centro Custo],IF($B$2=Configurações!$B$7,"&lt;&gt;""",'DRE Financeira'!$B$2))))</f>
        <v/>
      </c>
      <c r="Z61" s="26" t="str">
        <f>IF($B61="","",ABS(
SUMIFS(BaseFinanceira[Valor Realizado],
IF('DRE Financeira'!$B$3=Configurações!$D$7,BaseFinanceira[Mês Caixa],BaseFinanceira[Mês Comp.]),Z$6,
BaseFinanceira[Plano Contas],'DRE Financeira'!$C61,
BaseFinanceira[Centro Custo],IF($B$2=Configurações!$B$7,"&lt;&gt;""",'DRE Financeira'!$B$2))))</f>
        <v/>
      </c>
      <c r="AA61" s="24" t="str">
        <f>IF($B61="","",ABS(
SUMIFS(BaseFinanceira[Valor Previsto],
IF('DRE Financeira'!$B$3=Configurações!$D$7,BaseFinanceira[Mês Caixa],BaseFinanceira[Mês Comp.]),AA$6,
BaseFinanceira[Plano Contas],'DRE Financeira'!$C61,
BaseFinanceira[Centro Custo],IF($B$2=Configurações!$B$7,"&lt;&gt;""",'DRE Financeira'!$B$2))))</f>
        <v/>
      </c>
      <c r="AB61" s="26" t="str">
        <f>IF($B61="","",ABS(
SUMIFS(BaseFinanceira[Valor Realizado],
IF('DRE Financeira'!$B$3=Configurações!$D$7,BaseFinanceira[Mês Caixa],BaseFinanceira[Mês Comp.]),AB$6,
BaseFinanceira[Plano Contas],'DRE Financeira'!$C61,
BaseFinanceira[Centro Custo],IF($B$2=Configurações!$B$7,"&lt;&gt;""",'DRE Financeira'!$B$2))))</f>
        <v/>
      </c>
      <c r="AD61" s="24">
        <f t="shared" si="65"/>
        <v>0</v>
      </c>
      <c r="AE61" s="26">
        <f t="shared" si="65"/>
        <v>0</v>
      </c>
      <c r="AF61" s="39">
        <f t="shared" si="64"/>
        <v>0</v>
      </c>
      <c r="AH61" s="24">
        <f t="shared" si="66"/>
        <v>0</v>
      </c>
      <c r="AI61" s="26">
        <f t="shared" si="66"/>
        <v>0</v>
      </c>
    </row>
    <row r="62" spans="2:35" s="2" customFormat="1" ht="20.100000000000001" hidden="1" customHeight="1" x14ac:dyDescent="0.25">
      <c r="B62" s="23" t="str">
        <f>IF('Plano Contas'!D20="","",'Plano Contas'!D20)</f>
        <v/>
      </c>
      <c r="C62" s="46" t="str">
        <f>B7&amp;B50&amp;B62</f>
        <v>Receita Bruta OperacionalGrupo Extra 3</v>
      </c>
      <c r="D62" s="20"/>
      <c r="E62" s="24" t="str">
        <f>IF($B62="","",ABS(
SUMIFS(BaseFinanceira[Valor Previsto],
IF('DRE Financeira'!$B$3=Configurações!$D$7,BaseFinanceira[Mês Caixa],BaseFinanceira[Mês Comp.]),E$6,
BaseFinanceira[Plano Contas],'DRE Financeira'!$C62,
BaseFinanceira[Centro Custo],IF($B$2=Configurações!$B$7,"&lt;&gt;""",'DRE Financeira'!$B$2))))</f>
        <v/>
      </c>
      <c r="F62" s="26" t="str">
        <f>IF($B62="","",ABS(
SUMIFS(BaseFinanceira[Valor Realizado],
IF('DRE Financeira'!$B$3=Configurações!$D$7,BaseFinanceira[Mês Caixa],BaseFinanceira[Mês Comp.]),F$6,
BaseFinanceira[Plano Contas],'DRE Financeira'!$C62,
BaseFinanceira[Centro Custo],IF($B$2=Configurações!$B$7,"&lt;&gt;""",'DRE Financeira'!$B$2))))</f>
        <v/>
      </c>
      <c r="G62" s="24" t="str">
        <f>IF($B62="","",ABS(
SUMIFS(BaseFinanceira[Valor Previsto],
IF('DRE Financeira'!$B$3=Configurações!$D$7,BaseFinanceira[Mês Caixa],BaseFinanceira[Mês Comp.]),G$6,
BaseFinanceira[Plano Contas],'DRE Financeira'!$C62,
BaseFinanceira[Centro Custo],IF($B$2=Configurações!$B$7,"&lt;&gt;""",'DRE Financeira'!$B$2))))</f>
        <v/>
      </c>
      <c r="H62" s="26" t="str">
        <f>IF($B62="","",ABS(
SUMIFS(BaseFinanceira[Valor Realizado],
IF('DRE Financeira'!$B$3=Configurações!$D$7,BaseFinanceira[Mês Caixa],BaseFinanceira[Mês Comp.]),H$6,
BaseFinanceira[Plano Contas],'DRE Financeira'!$C62,
BaseFinanceira[Centro Custo],IF($B$2=Configurações!$B$7,"&lt;&gt;""",'DRE Financeira'!$B$2))))</f>
        <v/>
      </c>
      <c r="I62" s="24" t="str">
        <f>IF($B62="","",ABS(
SUMIFS(BaseFinanceira[Valor Previsto],
IF('DRE Financeira'!$B$3=Configurações!$D$7,BaseFinanceira[Mês Caixa],BaseFinanceira[Mês Comp.]),I$6,
BaseFinanceira[Plano Contas],'DRE Financeira'!$C62,
BaseFinanceira[Centro Custo],IF($B$2=Configurações!$B$7,"&lt;&gt;""",'DRE Financeira'!$B$2))))</f>
        <v/>
      </c>
      <c r="J62" s="26" t="str">
        <f>IF($B62="","",ABS(
SUMIFS(BaseFinanceira[Valor Realizado],
IF('DRE Financeira'!$B$3=Configurações!$D$7,BaseFinanceira[Mês Caixa],BaseFinanceira[Mês Comp.]),J$6,
BaseFinanceira[Plano Contas],'DRE Financeira'!$C62,
BaseFinanceira[Centro Custo],IF($B$2=Configurações!$B$7,"&lt;&gt;""",'DRE Financeira'!$B$2))))</f>
        <v/>
      </c>
      <c r="K62" s="24" t="str">
        <f>IF($B62="","",ABS(
SUMIFS(BaseFinanceira[Valor Previsto],
IF('DRE Financeira'!$B$3=Configurações!$D$7,BaseFinanceira[Mês Caixa],BaseFinanceira[Mês Comp.]),K$6,
BaseFinanceira[Plano Contas],'DRE Financeira'!$C62,
BaseFinanceira[Centro Custo],IF($B$2=Configurações!$B$7,"&lt;&gt;""",'DRE Financeira'!$B$2))))</f>
        <v/>
      </c>
      <c r="L62" s="26" t="str">
        <f>IF($B62="","",ABS(
SUMIFS(BaseFinanceira[Valor Realizado],
IF('DRE Financeira'!$B$3=Configurações!$D$7,BaseFinanceira[Mês Caixa],BaseFinanceira[Mês Comp.]),L$6,
BaseFinanceira[Plano Contas],'DRE Financeira'!$C62,
BaseFinanceira[Centro Custo],IF($B$2=Configurações!$B$7,"&lt;&gt;""",'DRE Financeira'!$B$2))))</f>
        <v/>
      </c>
      <c r="M62" s="24" t="str">
        <f>IF($B62="","",ABS(
SUMIFS(BaseFinanceira[Valor Previsto],
IF('DRE Financeira'!$B$3=Configurações!$D$7,BaseFinanceira[Mês Caixa],BaseFinanceira[Mês Comp.]),M$6,
BaseFinanceira[Plano Contas],'DRE Financeira'!$C62,
BaseFinanceira[Centro Custo],IF($B$2=Configurações!$B$7,"&lt;&gt;""",'DRE Financeira'!$B$2))))</f>
        <v/>
      </c>
      <c r="N62" s="26" t="str">
        <f>IF($B62="","",ABS(
SUMIFS(BaseFinanceira[Valor Realizado],
IF('DRE Financeira'!$B$3=Configurações!$D$7,BaseFinanceira[Mês Caixa],BaseFinanceira[Mês Comp.]),N$6,
BaseFinanceira[Plano Contas],'DRE Financeira'!$C62,
BaseFinanceira[Centro Custo],IF($B$2=Configurações!$B$7,"&lt;&gt;""",'DRE Financeira'!$B$2))))</f>
        <v/>
      </c>
      <c r="O62" s="24" t="str">
        <f>IF($B62="","",ABS(
SUMIFS(BaseFinanceira[Valor Previsto],
IF('DRE Financeira'!$B$3=Configurações!$D$7,BaseFinanceira[Mês Caixa],BaseFinanceira[Mês Comp.]),O$6,
BaseFinanceira[Plano Contas],'DRE Financeira'!$C62,
BaseFinanceira[Centro Custo],IF($B$2=Configurações!$B$7,"&lt;&gt;""",'DRE Financeira'!$B$2))))</f>
        <v/>
      </c>
      <c r="P62" s="26" t="str">
        <f>IF($B62="","",ABS(
SUMIFS(BaseFinanceira[Valor Realizado],
IF('DRE Financeira'!$B$3=Configurações!$D$7,BaseFinanceira[Mês Caixa],BaseFinanceira[Mês Comp.]),P$6,
BaseFinanceira[Plano Contas],'DRE Financeira'!$C62,
BaseFinanceira[Centro Custo],IF($B$2=Configurações!$B$7,"&lt;&gt;""",'DRE Financeira'!$B$2))))</f>
        <v/>
      </c>
      <c r="Q62" s="24" t="str">
        <f>IF($B62="","",ABS(
SUMIFS(BaseFinanceira[Valor Previsto],
IF('DRE Financeira'!$B$3=Configurações!$D$7,BaseFinanceira[Mês Caixa],BaseFinanceira[Mês Comp.]),Q$6,
BaseFinanceira[Plano Contas],'DRE Financeira'!$C62,
BaseFinanceira[Centro Custo],IF($B$2=Configurações!$B$7,"&lt;&gt;""",'DRE Financeira'!$B$2))))</f>
        <v/>
      </c>
      <c r="R62" s="26" t="str">
        <f>IF($B62="","",ABS(
SUMIFS(BaseFinanceira[Valor Realizado],
IF('DRE Financeira'!$B$3=Configurações!$D$7,BaseFinanceira[Mês Caixa],BaseFinanceira[Mês Comp.]),R$6,
BaseFinanceira[Plano Contas],'DRE Financeira'!$C62,
BaseFinanceira[Centro Custo],IF($B$2=Configurações!$B$7,"&lt;&gt;""",'DRE Financeira'!$B$2))))</f>
        <v/>
      </c>
      <c r="S62" s="24" t="str">
        <f>IF($B62="","",ABS(
SUMIFS(BaseFinanceira[Valor Previsto],
IF('DRE Financeira'!$B$3=Configurações!$D$7,BaseFinanceira[Mês Caixa],BaseFinanceira[Mês Comp.]),S$6,
BaseFinanceira[Plano Contas],'DRE Financeira'!$C62,
BaseFinanceira[Centro Custo],IF($B$2=Configurações!$B$7,"&lt;&gt;""",'DRE Financeira'!$B$2))))</f>
        <v/>
      </c>
      <c r="T62" s="26" t="str">
        <f>IF($B62="","",ABS(
SUMIFS(BaseFinanceira[Valor Realizado],
IF('DRE Financeira'!$B$3=Configurações!$D$7,BaseFinanceira[Mês Caixa],BaseFinanceira[Mês Comp.]),T$6,
BaseFinanceira[Plano Contas],'DRE Financeira'!$C62,
BaseFinanceira[Centro Custo],IF($B$2=Configurações!$B$7,"&lt;&gt;""",'DRE Financeira'!$B$2))))</f>
        <v/>
      </c>
      <c r="U62" s="24" t="str">
        <f>IF($B62="","",ABS(
SUMIFS(BaseFinanceira[Valor Previsto],
IF('DRE Financeira'!$B$3=Configurações!$D$7,BaseFinanceira[Mês Caixa],BaseFinanceira[Mês Comp.]),U$6,
BaseFinanceira[Plano Contas],'DRE Financeira'!$C62,
BaseFinanceira[Centro Custo],IF($B$2=Configurações!$B$7,"&lt;&gt;""",'DRE Financeira'!$B$2))))</f>
        <v/>
      </c>
      <c r="V62" s="26" t="str">
        <f>IF($B62="","",ABS(
SUMIFS(BaseFinanceira[Valor Realizado],
IF('DRE Financeira'!$B$3=Configurações!$D$7,BaseFinanceira[Mês Caixa],BaseFinanceira[Mês Comp.]),V$6,
BaseFinanceira[Plano Contas],'DRE Financeira'!$C62,
BaseFinanceira[Centro Custo],IF($B$2=Configurações!$B$7,"&lt;&gt;""",'DRE Financeira'!$B$2))))</f>
        <v/>
      </c>
      <c r="W62" s="24" t="str">
        <f>IF($B62="","",ABS(
SUMIFS(BaseFinanceira[Valor Previsto],
IF('DRE Financeira'!$B$3=Configurações!$D$7,BaseFinanceira[Mês Caixa],BaseFinanceira[Mês Comp.]),W$6,
BaseFinanceira[Plano Contas],'DRE Financeira'!$C62,
BaseFinanceira[Centro Custo],IF($B$2=Configurações!$B$7,"&lt;&gt;""",'DRE Financeira'!$B$2))))</f>
        <v/>
      </c>
      <c r="X62" s="26" t="str">
        <f>IF($B62="","",ABS(
SUMIFS(BaseFinanceira[Valor Realizado],
IF('DRE Financeira'!$B$3=Configurações!$D$7,BaseFinanceira[Mês Caixa],BaseFinanceira[Mês Comp.]),X$6,
BaseFinanceira[Plano Contas],'DRE Financeira'!$C62,
BaseFinanceira[Centro Custo],IF($B$2=Configurações!$B$7,"&lt;&gt;""",'DRE Financeira'!$B$2))))</f>
        <v/>
      </c>
      <c r="Y62" s="24" t="str">
        <f>IF($B62="","",ABS(
SUMIFS(BaseFinanceira[Valor Previsto],
IF('DRE Financeira'!$B$3=Configurações!$D$7,BaseFinanceira[Mês Caixa],BaseFinanceira[Mês Comp.]),Y$6,
BaseFinanceira[Plano Contas],'DRE Financeira'!$C62,
BaseFinanceira[Centro Custo],IF($B$2=Configurações!$B$7,"&lt;&gt;""",'DRE Financeira'!$B$2))))</f>
        <v/>
      </c>
      <c r="Z62" s="26" t="str">
        <f>IF($B62="","",ABS(
SUMIFS(BaseFinanceira[Valor Realizado],
IF('DRE Financeira'!$B$3=Configurações!$D$7,BaseFinanceira[Mês Caixa],BaseFinanceira[Mês Comp.]),Z$6,
BaseFinanceira[Plano Contas],'DRE Financeira'!$C62,
BaseFinanceira[Centro Custo],IF($B$2=Configurações!$B$7,"&lt;&gt;""",'DRE Financeira'!$B$2))))</f>
        <v/>
      </c>
      <c r="AA62" s="24" t="str">
        <f>IF($B62="","",ABS(
SUMIFS(BaseFinanceira[Valor Previsto],
IF('DRE Financeira'!$B$3=Configurações!$D$7,BaseFinanceira[Mês Caixa],BaseFinanceira[Mês Comp.]),AA$6,
BaseFinanceira[Plano Contas],'DRE Financeira'!$C62,
BaseFinanceira[Centro Custo],IF($B$2=Configurações!$B$7,"&lt;&gt;""",'DRE Financeira'!$B$2))))</f>
        <v/>
      </c>
      <c r="AB62" s="26" t="str">
        <f>IF($B62="","",ABS(
SUMIFS(BaseFinanceira[Valor Realizado],
IF('DRE Financeira'!$B$3=Configurações!$D$7,BaseFinanceira[Mês Caixa],BaseFinanceira[Mês Comp.]),AB$6,
BaseFinanceira[Plano Contas],'DRE Financeira'!$C62,
BaseFinanceira[Centro Custo],IF($B$2=Configurações!$B$7,"&lt;&gt;""",'DRE Financeira'!$B$2))))</f>
        <v/>
      </c>
      <c r="AD62" s="24">
        <f t="shared" si="65"/>
        <v>0</v>
      </c>
      <c r="AE62" s="26">
        <f t="shared" si="65"/>
        <v>0</v>
      </c>
      <c r="AF62" s="39">
        <f t="shared" si="64"/>
        <v>0</v>
      </c>
      <c r="AH62" s="24">
        <f t="shared" si="66"/>
        <v>0</v>
      </c>
      <c r="AI62" s="26">
        <f t="shared" si="66"/>
        <v>0</v>
      </c>
    </row>
    <row r="63" spans="2:35" s="2" customFormat="1" ht="20.100000000000001" hidden="1" customHeight="1" x14ac:dyDescent="0.25">
      <c r="B63" s="23" t="str">
        <f>IF('Plano Contas'!D21="","",'Plano Contas'!D21)</f>
        <v/>
      </c>
      <c r="C63" s="46" t="str">
        <f>B7&amp;B50&amp;B63</f>
        <v>Receita Bruta OperacionalGrupo Extra 3</v>
      </c>
      <c r="D63" s="20"/>
      <c r="E63" s="24" t="str">
        <f>IF($B63="","",ABS(
SUMIFS(BaseFinanceira[Valor Previsto],
IF('DRE Financeira'!$B$3=Configurações!$D$7,BaseFinanceira[Mês Caixa],BaseFinanceira[Mês Comp.]),E$6,
BaseFinanceira[Plano Contas],'DRE Financeira'!$C63,
BaseFinanceira[Centro Custo],IF($B$2=Configurações!$B$7,"&lt;&gt;""",'DRE Financeira'!$B$2))))</f>
        <v/>
      </c>
      <c r="F63" s="26" t="str">
        <f>IF($B63="","",ABS(
SUMIFS(BaseFinanceira[Valor Realizado],
IF('DRE Financeira'!$B$3=Configurações!$D$7,BaseFinanceira[Mês Caixa],BaseFinanceira[Mês Comp.]),F$6,
BaseFinanceira[Plano Contas],'DRE Financeira'!$C63,
BaseFinanceira[Centro Custo],IF($B$2=Configurações!$B$7,"&lt;&gt;""",'DRE Financeira'!$B$2))))</f>
        <v/>
      </c>
      <c r="G63" s="24" t="str">
        <f>IF($B63="","",ABS(
SUMIFS(BaseFinanceira[Valor Previsto],
IF('DRE Financeira'!$B$3=Configurações!$D$7,BaseFinanceira[Mês Caixa],BaseFinanceira[Mês Comp.]),G$6,
BaseFinanceira[Plano Contas],'DRE Financeira'!$C63,
BaseFinanceira[Centro Custo],IF($B$2=Configurações!$B$7,"&lt;&gt;""",'DRE Financeira'!$B$2))))</f>
        <v/>
      </c>
      <c r="H63" s="26" t="str">
        <f>IF($B63="","",ABS(
SUMIFS(BaseFinanceira[Valor Realizado],
IF('DRE Financeira'!$B$3=Configurações!$D$7,BaseFinanceira[Mês Caixa],BaseFinanceira[Mês Comp.]),H$6,
BaseFinanceira[Plano Contas],'DRE Financeira'!$C63,
BaseFinanceira[Centro Custo],IF($B$2=Configurações!$B$7,"&lt;&gt;""",'DRE Financeira'!$B$2))))</f>
        <v/>
      </c>
      <c r="I63" s="24" t="str">
        <f>IF($B63="","",ABS(
SUMIFS(BaseFinanceira[Valor Previsto],
IF('DRE Financeira'!$B$3=Configurações!$D$7,BaseFinanceira[Mês Caixa],BaseFinanceira[Mês Comp.]),I$6,
BaseFinanceira[Plano Contas],'DRE Financeira'!$C63,
BaseFinanceira[Centro Custo],IF($B$2=Configurações!$B$7,"&lt;&gt;""",'DRE Financeira'!$B$2))))</f>
        <v/>
      </c>
      <c r="J63" s="26" t="str">
        <f>IF($B63="","",ABS(
SUMIFS(BaseFinanceira[Valor Realizado],
IF('DRE Financeira'!$B$3=Configurações!$D$7,BaseFinanceira[Mês Caixa],BaseFinanceira[Mês Comp.]),J$6,
BaseFinanceira[Plano Contas],'DRE Financeira'!$C63,
BaseFinanceira[Centro Custo],IF($B$2=Configurações!$B$7,"&lt;&gt;""",'DRE Financeira'!$B$2))))</f>
        <v/>
      </c>
      <c r="K63" s="24" t="str">
        <f>IF($B63="","",ABS(
SUMIFS(BaseFinanceira[Valor Previsto],
IF('DRE Financeira'!$B$3=Configurações!$D$7,BaseFinanceira[Mês Caixa],BaseFinanceira[Mês Comp.]),K$6,
BaseFinanceira[Plano Contas],'DRE Financeira'!$C63,
BaseFinanceira[Centro Custo],IF($B$2=Configurações!$B$7,"&lt;&gt;""",'DRE Financeira'!$B$2))))</f>
        <v/>
      </c>
      <c r="L63" s="26" t="str">
        <f>IF($B63="","",ABS(
SUMIFS(BaseFinanceira[Valor Realizado],
IF('DRE Financeira'!$B$3=Configurações!$D$7,BaseFinanceira[Mês Caixa],BaseFinanceira[Mês Comp.]),L$6,
BaseFinanceira[Plano Contas],'DRE Financeira'!$C63,
BaseFinanceira[Centro Custo],IF($B$2=Configurações!$B$7,"&lt;&gt;""",'DRE Financeira'!$B$2))))</f>
        <v/>
      </c>
      <c r="M63" s="24" t="str">
        <f>IF($B63="","",ABS(
SUMIFS(BaseFinanceira[Valor Previsto],
IF('DRE Financeira'!$B$3=Configurações!$D$7,BaseFinanceira[Mês Caixa],BaseFinanceira[Mês Comp.]),M$6,
BaseFinanceira[Plano Contas],'DRE Financeira'!$C63,
BaseFinanceira[Centro Custo],IF($B$2=Configurações!$B$7,"&lt;&gt;""",'DRE Financeira'!$B$2))))</f>
        <v/>
      </c>
      <c r="N63" s="26" t="str">
        <f>IF($B63="","",ABS(
SUMIFS(BaseFinanceira[Valor Realizado],
IF('DRE Financeira'!$B$3=Configurações!$D$7,BaseFinanceira[Mês Caixa],BaseFinanceira[Mês Comp.]),N$6,
BaseFinanceira[Plano Contas],'DRE Financeira'!$C63,
BaseFinanceira[Centro Custo],IF($B$2=Configurações!$B$7,"&lt;&gt;""",'DRE Financeira'!$B$2))))</f>
        <v/>
      </c>
      <c r="O63" s="24" t="str">
        <f>IF($B63="","",ABS(
SUMIFS(BaseFinanceira[Valor Previsto],
IF('DRE Financeira'!$B$3=Configurações!$D$7,BaseFinanceira[Mês Caixa],BaseFinanceira[Mês Comp.]),O$6,
BaseFinanceira[Plano Contas],'DRE Financeira'!$C63,
BaseFinanceira[Centro Custo],IF($B$2=Configurações!$B$7,"&lt;&gt;""",'DRE Financeira'!$B$2))))</f>
        <v/>
      </c>
      <c r="P63" s="26" t="str">
        <f>IF($B63="","",ABS(
SUMIFS(BaseFinanceira[Valor Realizado],
IF('DRE Financeira'!$B$3=Configurações!$D$7,BaseFinanceira[Mês Caixa],BaseFinanceira[Mês Comp.]),P$6,
BaseFinanceira[Plano Contas],'DRE Financeira'!$C63,
BaseFinanceira[Centro Custo],IF($B$2=Configurações!$B$7,"&lt;&gt;""",'DRE Financeira'!$B$2))))</f>
        <v/>
      </c>
      <c r="Q63" s="24" t="str">
        <f>IF($B63="","",ABS(
SUMIFS(BaseFinanceira[Valor Previsto],
IF('DRE Financeira'!$B$3=Configurações!$D$7,BaseFinanceira[Mês Caixa],BaseFinanceira[Mês Comp.]),Q$6,
BaseFinanceira[Plano Contas],'DRE Financeira'!$C63,
BaseFinanceira[Centro Custo],IF($B$2=Configurações!$B$7,"&lt;&gt;""",'DRE Financeira'!$B$2))))</f>
        <v/>
      </c>
      <c r="R63" s="26" t="str">
        <f>IF($B63="","",ABS(
SUMIFS(BaseFinanceira[Valor Realizado],
IF('DRE Financeira'!$B$3=Configurações!$D$7,BaseFinanceira[Mês Caixa],BaseFinanceira[Mês Comp.]),R$6,
BaseFinanceira[Plano Contas],'DRE Financeira'!$C63,
BaseFinanceira[Centro Custo],IF($B$2=Configurações!$B$7,"&lt;&gt;""",'DRE Financeira'!$B$2))))</f>
        <v/>
      </c>
      <c r="S63" s="24" t="str">
        <f>IF($B63="","",ABS(
SUMIFS(BaseFinanceira[Valor Previsto],
IF('DRE Financeira'!$B$3=Configurações!$D$7,BaseFinanceira[Mês Caixa],BaseFinanceira[Mês Comp.]),S$6,
BaseFinanceira[Plano Contas],'DRE Financeira'!$C63,
BaseFinanceira[Centro Custo],IF($B$2=Configurações!$B$7,"&lt;&gt;""",'DRE Financeira'!$B$2))))</f>
        <v/>
      </c>
      <c r="T63" s="26" t="str">
        <f>IF($B63="","",ABS(
SUMIFS(BaseFinanceira[Valor Realizado],
IF('DRE Financeira'!$B$3=Configurações!$D$7,BaseFinanceira[Mês Caixa],BaseFinanceira[Mês Comp.]),T$6,
BaseFinanceira[Plano Contas],'DRE Financeira'!$C63,
BaseFinanceira[Centro Custo],IF($B$2=Configurações!$B$7,"&lt;&gt;""",'DRE Financeira'!$B$2))))</f>
        <v/>
      </c>
      <c r="U63" s="24" t="str">
        <f>IF($B63="","",ABS(
SUMIFS(BaseFinanceira[Valor Previsto],
IF('DRE Financeira'!$B$3=Configurações!$D$7,BaseFinanceira[Mês Caixa],BaseFinanceira[Mês Comp.]),U$6,
BaseFinanceira[Plano Contas],'DRE Financeira'!$C63,
BaseFinanceira[Centro Custo],IF($B$2=Configurações!$B$7,"&lt;&gt;""",'DRE Financeira'!$B$2))))</f>
        <v/>
      </c>
      <c r="V63" s="26" t="str">
        <f>IF($B63="","",ABS(
SUMIFS(BaseFinanceira[Valor Realizado],
IF('DRE Financeira'!$B$3=Configurações!$D$7,BaseFinanceira[Mês Caixa],BaseFinanceira[Mês Comp.]),V$6,
BaseFinanceira[Plano Contas],'DRE Financeira'!$C63,
BaseFinanceira[Centro Custo],IF($B$2=Configurações!$B$7,"&lt;&gt;""",'DRE Financeira'!$B$2))))</f>
        <v/>
      </c>
      <c r="W63" s="24" t="str">
        <f>IF($B63="","",ABS(
SUMIFS(BaseFinanceira[Valor Previsto],
IF('DRE Financeira'!$B$3=Configurações!$D$7,BaseFinanceira[Mês Caixa],BaseFinanceira[Mês Comp.]),W$6,
BaseFinanceira[Plano Contas],'DRE Financeira'!$C63,
BaseFinanceira[Centro Custo],IF($B$2=Configurações!$B$7,"&lt;&gt;""",'DRE Financeira'!$B$2))))</f>
        <v/>
      </c>
      <c r="X63" s="26" t="str">
        <f>IF($B63="","",ABS(
SUMIFS(BaseFinanceira[Valor Realizado],
IF('DRE Financeira'!$B$3=Configurações!$D$7,BaseFinanceira[Mês Caixa],BaseFinanceira[Mês Comp.]),X$6,
BaseFinanceira[Plano Contas],'DRE Financeira'!$C63,
BaseFinanceira[Centro Custo],IF($B$2=Configurações!$B$7,"&lt;&gt;""",'DRE Financeira'!$B$2))))</f>
        <v/>
      </c>
      <c r="Y63" s="24" t="str">
        <f>IF($B63="","",ABS(
SUMIFS(BaseFinanceira[Valor Previsto],
IF('DRE Financeira'!$B$3=Configurações!$D$7,BaseFinanceira[Mês Caixa],BaseFinanceira[Mês Comp.]),Y$6,
BaseFinanceira[Plano Contas],'DRE Financeira'!$C63,
BaseFinanceira[Centro Custo],IF($B$2=Configurações!$B$7,"&lt;&gt;""",'DRE Financeira'!$B$2))))</f>
        <v/>
      </c>
      <c r="Z63" s="26" t="str">
        <f>IF($B63="","",ABS(
SUMIFS(BaseFinanceira[Valor Realizado],
IF('DRE Financeira'!$B$3=Configurações!$D$7,BaseFinanceira[Mês Caixa],BaseFinanceira[Mês Comp.]),Z$6,
BaseFinanceira[Plano Contas],'DRE Financeira'!$C63,
BaseFinanceira[Centro Custo],IF($B$2=Configurações!$B$7,"&lt;&gt;""",'DRE Financeira'!$B$2))))</f>
        <v/>
      </c>
      <c r="AA63" s="24" t="str">
        <f>IF($B63="","",ABS(
SUMIFS(BaseFinanceira[Valor Previsto],
IF('DRE Financeira'!$B$3=Configurações!$D$7,BaseFinanceira[Mês Caixa],BaseFinanceira[Mês Comp.]),AA$6,
BaseFinanceira[Plano Contas],'DRE Financeira'!$C63,
BaseFinanceira[Centro Custo],IF($B$2=Configurações!$B$7,"&lt;&gt;""",'DRE Financeira'!$B$2))))</f>
        <v/>
      </c>
      <c r="AB63" s="26" t="str">
        <f>IF($B63="","",ABS(
SUMIFS(BaseFinanceira[Valor Realizado],
IF('DRE Financeira'!$B$3=Configurações!$D$7,BaseFinanceira[Mês Caixa],BaseFinanceira[Mês Comp.]),AB$6,
BaseFinanceira[Plano Contas],'DRE Financeira'!$C63,
BaseFinanceira[Centro Custo],IF($B$2=Configurações!$B$7,"&lt;&gt;""",'DRE Financeira'!$B$2))))</f>
        <v/>
      </c>
      <c r="AD63" s="24">
        <f t="shared" si="65"/>
        <v>0</v>
      </c>
      <c r="AE63" s="26">
        <f t="shared" si="65"/>
        <v>0</v>
      </c>
      <c r="AF63" s="39">
        <f t="shared" si="64"/>
        <v>0</v>
      </c>
      <c r="AH63" s="24">
        <f t="shared" si="66"/>
        <v>0</v>
      </c>
      <c r="AI63" s="26">
        <f t="shared" si="66"/>
        <v>0</v>
      </c>
    </row>
    <row r="64" spans="2:35" s="2" customFormat="1" ht="20.100000000000001" hidden="1" customHeight="1" x14ac:dyDescent="0.25">
      <c r="B64" s="23" t="str">
        <f>IF('Plano Contas'!D22="","",'Plano Contas'!D22)</f>
        <v/>
      </c>
      <c r="C64" s="46" t="str">
        <f>B7&amp;B50&amp;B64</f>
        <v>Receita Bruta OperacionalGrupo Extra 3</v>
      </c>
      <c r="D64" s="20"/>
      <c r="E64" s="24" t="str">
        <f>IF($B64="","",ABS(
SUMIFS(BaseFinanceira[Valor Previsto],
IF('DRE Financeira'!$B$3=Configurações!$D$7,BaseFinanceira[Mês Caixa],BaseFinanceira[Mês Comp.]),E$6,
BaseFinanceira[Plano Contas],'DRE Financeira'!$C64,
BaseFinanceira[Centro Custo],IF($B$2=Configurações!$B$7,"&lt;&gt;""",'DRE Financeira'!$B$2))))</f>
        <v/>
      </c>
      <c r="F64" s="26" t="str">
        <f>IF($B64="","",ABS(
SUMIFS(BaseFinanceira[Valor Realizado],
IF('DRE Financeira'!$B$3=Configurações!$D$7,BaseFinanceira[Mês Caixa],BaseFinanceira[Mês Comp.]),F$6,
BaseFinanceira[Plano Contas],'DRE Financeira'!$C64,
BaseFinanceira[Centro Custo],IF($B$2=Configurações!$B$7,"&lt;&gt;""",'DRE Financeira'!$B$2))))</f>
        <v/>
      </c>
      <c r="G64" s="24" t="str">
        <f>IF($B64="","",ABS(
SUMIFS(BaseFinanceira[Valor Previsto],
IF('DRE Financeira'!$B$3=Configurações!$D$7,BaseFinanceira[Mês Caixa],BaseFinanceira[Mês Comp.]),G$6,
BaseFinanceira[Plano Contas],'DRE Financeira'!$C64,
BaseFinanceira[Centro Custo],IF($B$2=Configurações!$B$7,"&lt;&gt;""",'DRE Financeira'!$B$2))))</f>
        <v/>
      </c>
      <c r="H64" s="26" t="str">
        <f>IF($B64="","",ABS(
SUMIFS(BaseFinanceira[Valor Realizado],
IF('DRE Financeira'!$B$3=Configurações!$D$7,BaseFinanceira[Mês Caixa],BaseFinanceira[Mês Comp.]),H$6,
BaseFinanceira[Plano Contas],'DRE Financeira'!$C64,
BaseFinanceira[Centro Custo],IF($B$2=Configurações!$B$7,"&lt;&gt;""",'DRE Financeira'!$B$2))))</f>
        <v/>
      </c>
      <c r="I64" s="24" t="str">
        <f>IF($B64="","",ABS(
SUMIFS(BaseFinanceira[Valor Previsto],
IF('DRE Financeira'!$B$3=Configurações!$D$7,BaseFinanceira[Mês Caixa],BaseFinanceira[Mês Comp.]),I$6,
BaseFinanceira[Plano Contas],'DRE Financeira'!$C64,
BaseFinanceira[Centro Custo],IF($B$2=Configurações!$B$7,"&lt;&gt;""",'DRE Financeira'!$B$2))))</f>
        <v/>
      </c>
      <c r="J64" s="26" t="str">
        <f>IF($B64="","",ABS(
SUMIFS(BaseFinanceira[Valor Realizado],
IF('DRE Financeira'!$B$3=Configurações!$D$7,BaseFinanceira[Mês Caixa],BaseFinanceira[Mês Comp.]),J$6,
BaseFinanceira[Plano Contas],'DRE Financeira'!$C64,
BaseFinanceira[Centro Custo],IF($B$2=Configurações!$B$7,"&lt;&gt;""",'DRE Financeira'!$B$2))))</f>
        <v/>
      </c>
      <c r="K64" s="24" t="str">
        <f>IF($B64="","",ABS(
SUMIFS(BaseFinanceira[Valor Previsto],
IF('DRE Financeira'!$B$3=Configurações!$D$7,BaseFinanceira[Mês Caixa],BaseFinanceira[Mês Comp.]),K$6,
BaseFinanceira[Plano Contas],'DRE Financeira'!$C64,
BaseFinanceira[Centro Custo],IF($B$2=Configurações!$B$7,"&lt;&gt;""",'DRE Financeira'!$B$2))))</f>
        <v/>
      </c>
      <c r="L64" s="26" t="str">
        <f>IF($B64="","",ABS(
SUMIFS(BaseFinanceira[Valor Realizado],
IF('DRE Financeira'!$B$3=Configurações!$D$7,BaseFinanceira[Mês Caixa],BaseFinanceira[Mês Comp.]),L$6,
BaseFinanceira[Plano Contas],'DRE Financeira'!$C64,
BaseFinanceira[Centro Custo],IF($B$2=Configurações!$B$7,"&lt;&gt;""",'DRE Financeira'!$B$2))))</f>
        <v/>
      </c>
      <c r="M64" s="24" t="str">
        <f>IF($B64="","",ABS(
SUMIFS(BaseFinanceira[Valor Previsto],
IF('DRE Financeira'!$B$3=Configurações!$D$7,BaseFinanceira[Mês Caixa],BaseFinanceira[Mês Comp.]),M$6,
BaseFinanceira[Plano Contas],'DRE Financeira'!$C64,
BaseFinanceira[Centro Custo],IF($B$2=Configurações!$B$7,"&lt;&gt;""",'DRE Financeira'!$B$2))))</f>
        <v/>
      </c>
      <c r="N64" s="26" t="str">
        <f>IF($B64="","",ABS(
SUMIFS(BaseFinanceira[Valor Realizado],
IF('DRE Financeira'!$B$3=Configurações!$D$7,BaseFinanceira[Mês Caixa],BaseFinanceira[Mês Comp.]),N$6,
BaseFinanceira[Plano Contas],'DRE Financeira'!$C64,
BaseFinanceira[Centro Custo],IF($B$2=Configurações!$B$7,"&lt;&gt;""",'DRE Financeira'!$B$2))))</f>
        <v/>
      </c>
      <c r="O64" s="24" t="str">
        <f>IF($B64="","",ABS(
SUMIFS(BaseFinanceira[Valor Previsto],
IF('DRE Financeira'!$B$3=Configurações!$D$7,BaseFinanceira[Mês Caixa],BaseFinanceira[Mês Comp.]),O$6,
BaseFinanceira[Plano Contas],'DRE Financeira'!$C64,
BaseFinanceira[Centro Custo],IF($B$2=Configurações!$B$7,"&lt;&gt;""",'DRE Financeira'!$B$2))))</f>
        <v/>
      </c>
      <c r="P64" s="26" t="str">
        <f>IF($B64="","",ABS(
SUMIFS(BaseFinanceira[Valor Realizado],
IF('DRE Financeira'!$B$3=Configurações!$D$7,BaseFinanceira[Mês Caixa],BaseFinanceira[Mês Comp.]),P$6,
BaseFinanceira[Plano Contas],'DRE Financeira'!$C64,
BaseFinanceira[Centro Custo],IF($B$2=Configurações!$B$7,"&lt;&gt;""",'DRE Financeira'!$B$2))))</f>
        <v/>
      </c>
      <c r="Q64" s="24" t="str">
        <f>IF($B64="","",ABS(
SUMIFS(BaseFinanceira[Valor Previsto],
IF('DRE Financeira'!$B$3=Configurações!$D$7,BaseFinanceira[Mês Caixa],BaseFinanceira[Mês Comp.]),Q$6,
BaseFinanceira[Plano Contas],'DRE Financeira'!$C64,
BaseFinanceira[Centro Custo],IF($B$2=Configurações!$B$7,"&lt;&gt;""",'DRE Financeira'!$B$2))))</f>
        <v/>
      </c>
      <c r="R64" s="26" t="str">
        <f>IF($B64="","",ABS(
SUMIFS(BaseFinanceira[Valor Realizado],
IF('DRE Financeira'!$B$3=Configurações!$D$7,BaseFinanceira[Mês Caixa],BaseFinanceira[Mês Comp.]),R$6,
BaseFinanceira[Plano Contas],'DRE Financeira'!$C64,
BaseFinanceira[Centro Custo],IF($B$2=Configurações!$B$7,"&lt;&gt;""",'DRE Financeira'!$B$2))))</f>
        <v/>
      </c>
      <c r="S64" s="24" t="str">
        <f>IF($B64="","",ABS(
SUMIFS(BaseFinanceira[Valor Previsto],
IF('DRE Financeira'!$B$3=Configurações!$D$7,BaseFinanceira[Mês Caixa],BaseFinanceira[Mês Comp.]),S$6,
BaseFinanceira[Plano Contas],'DRE Financeira'!$C64,
BaseFinanceira[Centro Custo],IF($B$2=Configurações!$B$7,"&lt;&gt;""",'DRE Financeira'!$B$2))))</f>
        <v/>
      </c>
      <c r="T64" s="26" t="str">
        <f>IF($B64="","",ABS(
SUMIFS(BaseFinanceira[Valor Realizado],
IF('DRE Financeira'!$B$3=Configurações!$D$7,BaseFinanceira[Mês Caixa],BaseFinanceira[Mês Comp.]),T$6,
BaseFinanceira[Plano Contas],'DRE Financeira'!$C64,
BaseFinanceira[Centro Custo],IF($B$2=Configurações!$B$7,"&lt;&gt;""",'DRE Financeira'!$B$2))))</f>
        <v/>
      </c>
      <c r="U64" s="24" t="str">
        <f>IF($B64="","",ABS(
SUMIFS(BaseFinanceira[Valor Previsto],
IF('DRE Financeira'!$B$3=Configurações!$D$7,BaseFinanceira[Mês Caixa],BaseFinanceira[Mês Comp.]),U$6,
BaseFinanceira[Plano Contas],'DRE Financeira'!$C64,
BaseFinanceira[Centro Custo],IF($B$2=Configurações!$B$7,"&lt;&gt;""",'DRE Financeira'!$B$2))))</f>
        <v/>
      </c>
      <c r="V64" s="26" t="str">
        <f>IF($B64="","",ABS(
SUMIFS(BaseFinanceira[Valor Realizado],
IF('DRE Financeira'!$B$3=Configurações!$D$7,BaseFinanceira[Mês Caixa],BaseFinanceira[Mês Comp.]),V$6,
BaseFinanceira[Plano Contas],'DRE Financeira'!$C64,
BaseFinanceira[Centro Custo],IF($B$2=Configurações!$B$7,"&lt;&gt;""",'DRE Financeira'!$B$2))))</f>
        <v/>
      </c>
      <c r="W64" s="24" t="str">
        <f>IF($B64="","",ABS(
SUMIFS(BaseFinanceira[Valor Previsto],
IF('DRE Financeira'!$B$3=Configurações!$D$7,BaseFinanceira[Mês Caixa],BaseFinanceira[Mês Comp.]),W$6,
BaseFinanceira[Plano Contas],'DRE Financeira'!$C64,
BaseFinanceira[Centro Custo],IF($B$2=Configurações!$B$7,"&lt;&gt;""",'DRE Financeira'!$B$2))))</f>
        <v/>
      </c>
      <c r="X64" s="26" t="str">
        <f>IF($B64="","",ABS(
SUMIFS(BaseFinanceira[Valor Realizado],
IF('DRE Financeira'!$B$3=Configurações!$D$7,BaseFinanceira[Mês Caixa],BaseFinanceira[Mês Comp.]),X$6,
BaseFinanceira[Plano Contas],'DRE Financeira'!$C64,
BaseFinanceira[Centro Custo],IF($B$2=Configurações!$B$7,"&lt;&gt;""",'DRE Financeira'!$B$2))))</f>
        <v/>
      </c>
      <c r="Y64" s="24" t="str">
        <f>IF($B64="","",ABS(
SUMIFS(BaseFinanceira[Valor Previsto],
IF('DRE Financeira'!$B$3=Configurações!$D$7,BaseFinanceira[Mês Caixa],BaseFinanceira[Mês Comp.]),Y$6,
BaseFinanceira[Plano Contas],'DRE Financeira'!$C64,
BaseFinanceira[Centro Custo],IF($B$2=Configurações!$B$7,"&lt;&gt;""",'DRE Financeira'!$B$2))))</f>
        <v/>
      </c>
      <c r="Z64" s="26" t="str">
        <f>IF($B64="","",ABS(
SUMIFS(BaseFinanceira[Valor Realizado],
IF('DRE Financeira'!$B$3=Configurações!$D$7,BaseFinanceira[Mês Caixa],BaseFinanceira[Mês Comp.]),Z$6,
BaseFinanceira[Plano Contas],'DRE Financeira'!$C64,
BaseFinanceira[Centro Custo],IF($B$2=Configurações!$B$7,"&lt;&gt;""",'DRE Financeira'!$B$2))))</f>
        <v/>
      </c>
      <c r="AA64" s="24" t="str">
        <f>IF($B64="","",ABS(
SUMIFS(BaseFinanceira[Valor Previsto],
IF('DRE Financeira'!$B$3=Configurações!$D$7,BaseFinanceira[Mês Caixa],BaseFinanceira[Mês Comp.]),AA$6,
BaseFinanceira[Plano Contas],'DRE Financeira'!$C64,
BaseFinanceira[Centro Custo],IF($B$2=Configurações!$B$7,"&lt;&gt;""",'DRE Financeira'!$B$2))))</f>
        <v/>
      </c>
      <c r="AB64" s="26" t="str">
        <f>IF($B64="","",ABS(
SUMIFS(BaseFinanceira[Valor Realizado],
IF('DRE Financeira'!$B$3=Configurações!$D$7,BaseFinanceira[Mês Caixa],BaseFinanceira[Mês Comp.]),AB$6,
BaseFinanceira[Plano Contas],'DRE Financeira'!$C64,
BaseFinanceira[Centro Custo],IF($B$2=Configurações!$B$7,"&lt;&gt;""",'DRE Financeira'!$B$2))))</f>
        <v/>
      </c>
      <c r="AD64" s="24">
        <f t="shared" si="65"/>
        <v>0</v>
      </c>
      <c r="AE64" s="26">
        <f t="shared" si="65"/>
        <v>0</v>
      </c>
      <c r="AF64" s="39">
        <f t="shared" si="64"/>
        <v>0</v>
      </c>
      <c r="AH64" s="24">
        <f t="shared" si="66"/>
        <v>0</v>
      </c>
      <c r="AI64" s="26">
        <f t="shared" si="66"/>
        <v>0</v>
      </c>
    </row>
    <row r="65" spans="2:35" s="2" customFormat="1" ht="20.100000000000001" hidden="1" customHeight="1" x14ac:dyDescent="0.25">
      <c r="B65" s="23" t="str">
        <f>IF('Plano Contas'!D23="","",'Plano Contas'!D23)</f>
        <v/>
      </c>
      <c r="C65" s="46" t="str">
        <f>B7&amp;B50&amp;B65</f>
        <v>Receita Bruta OperacionalGrupo Extra 3</v>
      </c>
      <c r="D65" s="20"/>
      <c r="E65" s="24" t="str">
        <f>IF($B65="","",ABS(
SUMIFS(BaseFinanceira[Valor Previsto],
IF('DRE Financeira'!$B$3=Configurações!$D$7,BaseFinanceira[Mês Caixa],BaseFinanceira[Mês Comp.]),E$6,
BaseFinanceira[Plano Contas],'DRE Financeira'!$C65,
BaseFinanceira[Centro Custo],IF($B$2=Configurações!$B$7,"&lt;&gt;""",'DRE Financeira'!$B$2))))</f>
        <v/>
      </c>
      <c r="F65" s="26" t="str">
        <f>IF($B65="","",ABS(
SUMIFS(BaseFinanceira[Valor Realizado],
IF('DRE Financeira'!$B$3=Configurações!$D$7,BaseFinanceira[Mês Caixa],BaseFinanceira[Mês Comp.]),F$6,
BaseFinanceira[Plano Contas],'DRE Financeira'!$C65,
BaseFinanceira[Centro Custo],IF($B$2=Configurações!$B$7,"&lt;&gt;""",'DRE Financeira'!$B$2))))</f>
        <v/>
      </c>
      <c r="G65" s="24" t="str">
        <f>IF($B65="","",ABS(
SUMIFS(BaseFinanceira[Valor Previsto],
IF('DRE Financeira'!$B$3=Configurações!$D$7,BaseFinanceira[Mês Caixa],BaseFinanceira[Mês Comp.]),G$6,
BaseFinanceira[Plano Contas],'DRE Financeira'!$C65,
BaseFinanceira[Centro Custo],IF($B$2=Configurações!$B$7,"&lt;&gt;""",'DRE Financeira'!$B$2))))</f>
        <v/>
      </c>
      <c r="H65" s="26" t="str">
        <f>IF($B65="","",ABS(
SUMIFS(BaseFinanceira[Valor Realizado],
IF('DRE Financeira'!$B$3=Configurações!$D$7,BaseFinanceira[Mês Caixa],BaseFinanceira[Mês Comp.]),H$6,
BaseFinanceira[Plano Contas],'DRE Financeira'!$C65,
BaseFinanceira[Centro Custo],IF($B$2=Configurações!$B$7,"&lt;&gt;""",'DRE Financeira'!$B$2))))</f>
        <v/>
      </c>
      <c r="I65" s="24" t="str">
        <f>IF($B65="","",ABS(
SUMIFS(BaseFinanceira[Valor Previsto],
IF('DRE Financeira'!$B$3=Configurações!$D$7,BaseFinanceira[Mês Caixa],BaseFinanceira[Mês Comp.]),I$6,
BaseFinanceira[Plano Contas],'DRE Financeira'!$C65,
BaseFinanceira[Centro Custo],IF($B$2=Configurações!$B$7,"&lt;&gt;""",'DRE Financeira'!$B$2))))</f>
        <v/>
      </c>
      <c r="J65" s="26" t="str">
        <f>IF($B65="","",ABS(
SUMIFS(BaseFinanceira[Valor Realizado],
IF('DRE Financeira'!$B$3=Configurações!$D$7,BaseFinanceira[Mês Caixa],BaseFinanceira[Mês Comp.]),J$6,
BaseFinanceira[Plano Contas],'DRE Financeira'!$C65,
BaseFinanceira[Centro Custo],IF($B$2=Configurações!$B$7,"&lt;&gt;""",'DRE Financeira'!$B$2))))</f>
        <v/>
      </c>
      <c r="K65" s="24" t="str">
        <f>IF($B65="","",ABS(
SUMIFS(BaseFinanceira[Valor Previsto],
IF('DRE Financeira'!$B$3=Configurações!$D$7,BaseFinanceira[Mês Caixa],BaseFinanceira[Mês Comp.]),K$6,
BaseFinanceira[Plano Contas],'DRE Financeira'!$C65,
BaseFinanceira[Centro Custo],IF($B$2=Configurações!$B$7,"&lt;&gt;""",'DRE Financeira'!$B$2))))</f>
        <v/>
      </c>
      <c r="L65" s="26" t="str">
        <f>IF($B65="","",ABS(
SUMIFS(BaseFinanceira[Valor Realizado],
IF('DRE Financeira'!$B$3=Configurações!$D$7,BaseFinanceira[Mês Caixa],BaseFinanceira[Mês Comp.]),L$6,
BaseFinanceira[Plano Contas],'DRE Financeira'!$C65,
BaseFinanceira[Centro Custo],IF($B$2=Configurações!$B$7,"&lt;&gt;""",'DRE Financeira'!$B$2))))</f>
        <v/>
      </c>
      <c r="M65" s="24" t="str">
        <f>IF($B65="","",ABS(
SUMIFS(BaseFinanceira[Valor Previsto],
IF('DRE Financeira'!$B$3=Configurações!$D$7,BaseFinanceira[Mês Caixa],BaseFinanceira[Mês Comp.]),M$6,
BaseFinanceira[Plano Contas],'DRE Financeira'!$C65,
BaseFinanceira[Centro Custo],IF($B$2=Configurações!$B$7,"&lt;&gt;""",'DRE Financeira'!$B$2))))</f>
        <v/>
      </c>
      <c r="N65" s="26" t="str">
        <f>IF($B65="","",ABS(
SUMIFS(BaseFinanceira[Valor Realizado],
IF('DRE Financeira'!$B$3=Configurações!$D$7,BaseFinanceira[Mês Caixa],BaseFinanceira[Mês Comp.]),N$6,
BaseFinanceira[Plano Contas],'DRE Financeira'!$C65,
BaseFinanceira[Centro Custo],IF($B$2=Configurações!$B$7,"&lt;&gt;""",'DRE Financeira'!$B$2))))</f>
        <v/>
      </c>
      <c r="O65" s="24" t="str">
        <f>IF($B65="","",ABS(
SUMIFS(BaseFinanceira[Valor Previsto],
IF('DRE Financeira'!$B$3=Configurações!$D$7,BaseFinanceira[Mês Caixa],BaseFinanceira[Mês Comp.]),O$6,
BaseFinanceira[Plano Contas],'DRE Financeira'!$C65,
BaseFinanceira[Centro Custo],IF($B$2=Configurações!$B$7,"&lt;&gt;""",'DRE Financeira'!$B$2))))</f>
        <v/>
      </c>
      <c r="P65" s="26" t="str">
        <f>IF($B65="","",ABS(
SUMIFS(BaseFinanceira[Valor Realizado],
IF('DRE Financeira'!$B$3=Configurações!$D$7,BaseFinanceira[Mês Caixa],BaseFinanceira[Mês Comp.]),P$6,
BaseFinanceira[Plano Contas],'DRE Financeira'!$C65,
BaseFinanceira[Centro Custo],IF($B$2=Configurações!$B$7,"&lt;&gt;""",'DRE Financeira'!$B$2))))</f>
        <v/>
      </c>
      <c r="Q65" s="24" t="str">
        <f>IF($B65="","",ABS(
SUMIFS(BaseFinanceira[Valor Previsto],
IF('DRE Financeira'!$B$3=Configurações!$D$7,BaseFinanceira[Mês Caixa],BaseFinanceira[Mês Comp.]),Q$6,
BaseFinanceira[Plano Contas],'DRE Financeira'!$C65,
BaseFinanceira[Centro Custo],IF($B$2=Configurações!$B$7,"&lt;&gt;""",'DRE Financeira'!$B$2))))</f>
        <v/>
      </c>
      <c r="R65" s="26" t="str">
        <f>IF($B65="","",ABS(
SUMIFS(BaseFinanceira[Valor Realizado],
IF('DRE Financeira'!$B$3=Configurações!$D$7,BaseFinanceira[Mês Caixa],BaseFinanceira[Mês Comp.]),R$6,
BaseFinanceira[Plano Contas],'DRE Financeira'!$C65,
BaseFinanceira[Centro Custo],IF($B$2=Configurações!$B$7,"&lt;&gt;""",'DRE Financeira'!$B$2))))</f>
        <v/>
      </c>
      <c r="S65" s="24" t="str">
        <f>IF($B65="","",ABS(
SUMIFS(BaseFinanceira[Valor Previsto],
IF('DRE Financeira'!$B$3=Configurações!$D$7,BaseFinanceira[Mês Caixa],BaseFinanceira[Mês Comp.]),S$6,
BaseFinanceira[Plano Contas],'DRE Financeira'!$C65,
BaseFinanceira[Centro Custo],IF($B$2=Configurações!$B$7,"&lt;&gt;""",'DRE Financeira'!$B$2))))</f>
        <v/>
      </c>
      <c r="T65" s="26" t="str">
        <f>IF($B65="","",ABS(
SUMIFS(BaseFinanceira[Valor Realizado],
IF('DRE Financeira'!$B$3=Configurações!$D$7,BaseFinanceira[Mês Caixa],BaseFinanceira[Mês Comp.]),T$6,
BaseFinanceira[Plano Contas],'DRE Financeira'!$C65,
BaseFinanceira[Centro Custo],IF($B$2=Configurações!$B$7,"&lt;&gt;""",'DRE Financeira'!$B$2))))</f>
        <v/>
      </c>
      <c r="U65" s="24" t="str">
        <f>IF($B65="","",ABS(
SUMIFS(BaseFinanceira[Valor Previsto],
IF('DRE Financeira'!$B$3=Configurações!$D$7,BaseFinanceira[Mês Caixa],BaseFinanceira[Mês Comp.]),U$6,
BaseFinanceira[Plano Contas],'DRE Financeira'!$C65,
BaseFinanceira[Centro Custo],IF($B$2=Configurações!$B$7,"&lt;&gt;""",'DRE Financeira'!$B$2))))</f>
        <v/>
      </c>
      <c r="V65" s="26" t="str">
        <f>IF($B65="","",ABS(
SUMIFS(BaseFinanceira[Valor Realizado],
IF('DRE Financeira'!$B$3=Configurações!$D$7,BaseFinanceira[Mês Caixa],BaseFinanceira[Mês Comp.]),V$6,
BaseFinanceira[Plano Contas],'DRE Financeira'!$C65,
BaseFinanceira[Centro Custo],IF($B$2=Configurações!$B$7,"&lt;&gt;""",'DRE Financeira'!$B$2))))</f>
        <v/>
      </c>
      <c r="W65" s="24" t="str">
        <f>IF($B65="","",ABS(
SUMIFS(BaseFinanceira[Valor Previsto],
IF('DRE Financeira'!$B$3=Configurações!$D$7,BaseFinanceira[Mês Caixa],BaseFinanceira[Mês Comp.]),W$6,
BaseFinanceira[Plano Contas],'DRE Financeira'!$C65,
BaseFinanceira[Centro Custo],IF($B$2=Configurações!$B$7,"&lt;&gt;""",'DRE Financeira'!$B$2))))</f>
        <v/>
      </c>
      <c r="X65" s="26" t="str">
        <f>IF($B65="","",ABS(
SUMIFS(BaseFinanceira[Valor Realizado],
IF('DRE Financeira'!$B$3=Configurações!$D$7,BaseFinanceira[Mês Caixa],BaseFinanceira[Mês Comp.]),X$6,
BaseFinanceira[Plano Contas],'DRE Financeira'!$C65,
BaseFinanceira[Centro Custo],IF($B$2=Configurações!$B$7,"&lt;&gt;""",'DRE Financeira'!$B$2))))</f>
        <v/>
      </c>
      <c r="Y65" s="24" t="str">
        <f>IF($B65="","",ABS(
SUMIFS(BaseFinanceira[Valor Previsto],
IF('DRE Financeira'!$B$3=Configurações!$D$7,BaseFinanceira[Mês Caixa],BaseFinanceira[Mês Comp.]),Y$6,
BaseFinanceira[Plano Contas],'DRE Financeira'!$C65,
BaseFinanceira[Centro Custo],IF($B$2=Configurações!$B$7,"&lt;&gt;""",'DRE Financeira'!$B$2))))</f>
        <v/>
      </c>
      <c r="Z65" s="26" t="str">
        <f>IF($B65="","",ABS(
SUMIFS(BaseFinanceira[Valor Realizado],
IF('DRE Financeira'!$B$3=Configurações!$D$7,BaseFinanceira[Mês Caixa],BaseFinanceira[Mês Comp.]),Z$6,
BaseFinanceira[Plano Contas],'DRE Financeira'!$C65,
BaseFinanceira[Centro Custo],IF($B$2=Configurações!$B$7,"&lt;&gt;""",'DRE Financeira'!$B$2))))</f>
        <v/>
      </c>
      <c r="AA65" s="24" t="str">
        <f>IF($B65="","",ABS(
SUMIFS(BaseFinanceira[Valor Previsto],
IF('DRE Financeira'!$B$3=Configurações!$D$7,BaseFinanceira[Mês Caixa],BaseFinanceira[Mês Comp.]),AA$6,
BaseFinanceira[Plano Contas],'DRE Financeira'!$C65,
BaseFinanceira[Centro Custo],IF($B$2=Configurações!$B$7,"&lt;&gt;""",'DRE Financeira'!$B$2))))</f>
        <v/>
      </c>
      <c r="AB65" s="26" t="str">
        <f>IF($B65="","",ABS(
SUMIFS(BaseFinanceira[Valor Realizado],
IF('DRE Financeira'!$B$3=Configurações!$D$7,BaseFinanceira[Mês Caixa],BaseFinanceira[Mês Comp.]),AB$6,
BaseFinanceira[Plano Contas],'DRE Financeira'!$C65,
BaseFinanceira[Centro Custo],IF($B$2=Configurações!$B$7,"&lt;&gt;""",'DRE Financeira'!$B$2))))</f>
        <v/>
      </c>
      <c r="AD65" s="24">
        <f t="shared" si="65"/>
        <v>0</v>
      </c>
      <c r="AE65" s="26">
        <f t="shared" si="65"/>
        <v>0</v>
      </c>
      <c r="AF65" s="39">
        <f t="shared" si="64"/>
        <v>0</v>
      </c>
      <c r="AH65" s="24">
        <f t="shared" si="66"/>
        <v>0</v>
      </c>
      <c r="AI65" s="26">
        <f t="shared" si="66"/>
        <v>0</v>
      </c>
    </row>
    <row r="66" spans="2:35" s="2" customFormat="1" ht="20.100000000000001" hidden="1" customHeight="1" x14ac:dyDescent="0.25">
      <c r="B66" s="23" t="str">
        <f>IF('Plano Contas'!D24="","",'Plano Contas'!D24)</f>
        <v/>
      </c>
      <c r="C66" s="46" t="str">
        <f>B7&amp;B50&amp;B66</f>
        <v>Receita Bruta OperacionalGrupo Extra 3</v>
      </c>
      <c r="D66" s="20"/>
      <c r="E66" s="24" t="str">
        <f>IF($B66="","",ABS(
SUMIFS(BaseFinanceira[Valor Previsto],
IF('DRE Financeira'!$B$3=Configurações!$D$7,BaseFinanceira[Mês Caixa],BaseFinanceira[Mês Comp.]),E$6,
BaseFinanceira[Plano Contas],'DRE Financeira'!$C66,
BaseFinanceira[Centro Custo],IF($B$2=Configurações!$B$7,"&lt;&gt;""",'DRE Financeira'!$B$2))))</f>
        <v/>
      </c>
      <c r="F66" s="26" t="str">
        <f>IF($B66="","",ABS(
SUMIFS(BaseFinanceira[Valor Realizado],
IF('DRE Financeira'!$B$3=Configurações!$D$7,BaseFinanceira[Mês Caixa],BaseFinanceira[Mês Comp.]),F$6,
BaseFinanceira[Plano Contas],'DRE Financeira'!$C66,
BaseFinanceira[Centro Custo],IF($B$2=Configurações!$B$7,"&lt;&gt;""",'DRE Financeira'!$B$2))))</f>
        <v/>
      </c>
      <c r="G66" s="24" t="str">
        <f>IF($B66="","",ABS(
SUMIFS(BaseFinanceira[Valor Previsto],
IF('DRE Financeira'!$B$3=Configurações!$D$7,BaseFinanceira[Mês Caixa],BaseFinanceira[Mês Comp.]),G$6,
BaseFinanceira[Plano Contas],'DRE Financeira'!$C66,
BaseFinanceira[Centro Custo],IF($B$2=Configurações!$B$7,"&lt;&gt;""",'DRE Financeira'!$B$2))))</f>
        <v/>
      </c>
      <c r="H66" s="26" t="str">
        <f>IF($B66="","",ABS(
SUMIFS(BaseFinanceira[Valor Realizado],
IF('DRE Financeira'!$B$3=Configurações!$D$7,BaseFinanceira[Mês Caixa],BaseFinanceira[Mês Comp.]),H$6,
BaseFinanceira[Plano Contas],'DRE Financeira'!$C66,
BaseFinanceira[Centro Custo],IF($B$2=Configurações!$B$7,"&lt;&gt;""",'DRE Financeira'!$B$2))))</f>
        <v/>
      </c>
      <c r="I66" s="24" t="str">
        <f>IF($B66="","",ABS(
SUMIFS(BaseFinanceira[Valor Previsto],
IF('DRE Financeira'!$B$3=Configurações!$D$7,BaseFinanceira[Mês Caixa],BaseFinanceira[Mês Comp.]),I$6,
BaseFinanceira[Plano Contas],'DRE Financeira'!$C66,
BaseFinanceira[Centro Custo],IF($B$2=Configurações!$B$7,"&lt;&gt;""",'DRE Financeira'!$B$2))))</f>
        <v/>
      </c>
      <c r="J66" s="26" t="str">
        <f>IF($B66="","",ABS(
SUMIFS(BaseFinanceira[Valor Realizado],
IF('DRE Financeira'!$B$3=Configurações!$D$7,BaseFinanceira[Mês Caixa],BaseFinanceira[Mês Comp.]),J$6,
BaseFinanceira[Plano Contas],'DRE Financeira'!$C66,
BaseFinanceira[Centro Custo],IF($B$2=Configurações!$B$7,"&lt;&gt;""",'DRE Financeira'!$B$2))))</f>
        <v/>
      </c>
      <c r="K66" s="24" t="str">
        <f>IF($B66="","",ABS(
SUMIFS(BaseFinanceira[Valor Previsto],
IF('DRE Financeira'!$B$3=Configurações!$D$7,BaseFinanceira[Mês Caixa],BaseFinanceira[Mês Comp.]),K$6,
BaseFinanceira[Plano Contas],'DRE Financeira'!$C66,
BaseFinanceira[Centro Custo],IF($B$2=Configurações!$B$7,"&lt;&gt;""",'DRE Financeira'!$B$2))))</f>
        <v/>
      </c>
      <c r="L66" s="26" t="str">
        <f>IF($B66="","",ABS(
SUMIFS(BaseFinanceira[Valor Realizado],
IF('DRE Financeira'!$B$3=Configurações!$D$7,BaseFinanceira[Mês Caixa],BaseFinanceira[Mês Comp.]),L$6,
BaseFinanceira[Plano Contas],'DRE Financeira'!$C66,
BaseFinanceira[Centro Custo],IF($B$2=Configurações!$B$7,"&lt;&gt;""",'DRE Financeira'!$B$2))))</f>
        <v/>
      </c>
      <c r="M66" s="24" t="str">
        <f>IF($B66="","",ABS(
SUMIFS(BaseFinanceira[Valor Previsto],
IF('DRE Financeira'!$B$3=Configurações!$D$7,BaseFinanceira[Mês Caixa],BaseFinanceira[Mês Comp.]),M$6,
BaseFinanceira[Plano Contas],'DRE Financeira'!$C66,
BaseFinanceira[Centro Custo],IF($B$2=Configurações!$B$7,"&lt;&gt;""",'DRE Financeira'!$B$2))))</f>
        <v/>
      </c>
      <c r="N66" s="26" t="str">
        <f>IF($B66="","",ABS(
SUMIFS(BaseFinanceira[Valor Realizado],
IF('DRE Financeira'!$B$3=Configurações!$D$7,BaseFinanceira[Mês Caixa],BaseFinanceira[Mês Comp.]),N$6,
BaseFinanceira[Plano Contas],'DRE Financeira'!$C66,
BaseFinanceira[Centro Custo],IF($B$2=Configurações!$B$7,"&lt;&gt;""",'DRE Financeira'!$B$2))))</f>
        <v/>
      </c>
      <c r="O66" s="24" t="str">
        <f>IF($B66="","",ABS(
SUMIFS(BaseFinanceira[Valor Previsto],
IF('DRE Financeira'!$B$3=Configurações!$D$7,BaseFinanceira[Mês Caixa],BaseFinanceira[Mês Comp.]),O$6,
BaseFinanceira[Plano Contas],'DRE Financeira'!$C66,
BaseFinanceira[Centro Custo],IF($B$2=Configurações!$B$7,"&lt;&gt;""",'DRE Financeira'!$B$2))))</f>
        <v/>
      </c>
      <c r="P66" s="26" t="str">
        <f>IF($B66="","",ABS(
SUMIFS(BaseFinanceira[Valor Realizado],
IF('DRE Financeira'!$B$3=Configurações!$D$7,BaseFinanceira[Mês Caixa],BaseFinanceira[Mês Comp.]),P$6,
BaseFinanceira[Plano Contas],'DRE Financeira'!$C66,
BaseFinanceira[Centro Custo],IF($B$2=Configurações!$B$7,"&lt;&gt;""",'DRE Financeira'!$B$2))))</f>
        <v/>
      </c>
      <c r="Q66" s="24" t="str">
        <f>IF($B66="","",ABS(
SUMIFS(BaseFinanceira[Valor Previsto],
IF('DRE Financeira'!$B$3=Configurações!$D$7,BaseFinanceira[Mês Caixa],BaseFinanceira[Mês Comp.]),Q$6,
BaseFinanceira[Plano Contas],'DRE Financeira'!$C66,
BaseFinanceira[Centro Custo],IF($B$2=Configurações!$B$7,"&lt;&gt;""",'DRE Financeira'!$B$2))))</f>
        <v/>
      </c>
      <c r="R66" s="26" t="str">
        <f>IF($B66="","",ABS(
SUMIFS(BaseFinanceira[Valor Realizado],
IF('DRE Financeira'!$B$3=Configurações!$D$7,BaseFinanceira[Mês Caixa],BaseFinanceira[Mês Comp.]),R$6,
BaseFinanceira[Plano Contas],'DRE Financeira'!$C66,
BaseFinanceira[Centro Custo],IF($B$2=Configurações!$B$7,"&lt;&gt;""",'DRE Financeira'!$B$2))))</f>
        <v/>
      </c>
      <c r="S66" s="24" t="str">
        <f>IF($B66="","",ABS(
SUMIFS(BaseFinanceira[Valor Previsto],
IF('DRE Financeira'!$B$3=Configurações!$D$7,BaseFinanceira[Mês Caixa],BaseFinanceira[Mês Comp.]),S$6,
BaseFinanceira[Plano Contas],'DRE Financeira'!$C66,
BaseFinanceira[Centro Custo],IF($B$2=Configurações!$B$7,"&lt;&gt;""",'DRE Financeira'!$B$2))))</f>
        <v/>
      </c>
      <c r="T66" s="26" t="str">
        <f>IF($B66="","",ABS(
SUMIFS(BaseFinanceira[Valor Realizado],
IF('DRE Financeira'!$B$3=Configurações!$D$7,BaseFinanceira[Mês Caixa],BaseFinanceira[Mês Comp.]),T$6,
BaseFinanceira[Plano Contas],'DRE Financeira'!$C66,
BaseFinanceira[Centro Custo],IF($B$2=Configurações!$B$7,"&lt;&gt;""",'DRE Financeira'!$B$2))))</f>
        <v/>
      </c>
      <c r="U66" s="24" t="str">
        <f>IF($B66="","",ABS(
SUMIFS(BaseFinanceira[Valor Previsto],
IF('DRE Financeira'!$B$3=Configurações!$D$7,BaseFinanceira[Mês Caixa],BaseFinanceira[Mês Comp.]),U$6,
BaseFinanceira[Plano Contas],'DRE Financeira'!$C66,
BaseFinanceira[Centro Custo],IF($B$2=Configurações!$B$7,"&lt;&gt;""",'DRE Financeira'!$B$2))))</f>
        <v/>
      </c>
      <c r="V66" s="26" t="str">
        <f>IF($B66="","",ABS(
SUMIFS(BaseFinanceira[Valor Realizado],
IF('DRE Financeira'!$B$3=Configurações!$D$7,BaseFinanceira[Mês Caixa],BaseFinanceira[Mês Comp.]),V$6,
BaseFinanceira[Plano Contas],'DRE Financeira'!$C66,
BaseFinanceira[Centro Custo],IF($B$2=Configurações!$B$7,"&lt;&gt;""",'DRE Financeira'!$B$2))))</f>
        <v/>
      </c>
      <c r="W66" s="24" t="str">
        <f>IF($B66="","",ABS(
SUMIFS(BaseFinanceira[Valor Previsto],
IF('DRE Financeira'!$B$3=Configurações!$D$7,BaseFinanceira[Mês Caixa],BaseFinanceira[Mês Comp.]),W$6,
BaseFinanceira[Plano Contas],'DRE Financeira'!$C66,
BaseFinanceira[Centro Custo],IF($B$2=Configurações!$B$7,"&lt;&gt;""",'DRE Financeira'!$B$2))))</f>
        <v/>
      </c>
      <c r="X66" s="26" t="str">
        <f>IF($B66="","",ABS(
SUMIFS(BaseFinanceira[Valor Realizado],
IF('DRE Financeira'!$B$3=Configurações!$D$7,BaseFinanceira[Mês Caixa],BaseFinanceira[Mês Comp.]),X$6,
BaseFinanceira[Plano Contas],'DRE Financeira'!$C66,
BaseFinanceira[Centro Custo],IF($B$2=Configurações!$B$7,"&lt;&gt;""",'DRE Financeira'!$B$2))))</f>
        <v/>
      </c>
      <c r="Y66" s="24" t="str">
        <f>IF($B66="","",ABS(
SUMIFS(BaseFinanceira[Valor Previsto],
IF('DRE Financeira'!$B$3=Configurações!$D$7,BaseFinanceira[Mês Caixa],BaseFinanceira[Mês Comp.]),Y$6,
BaseFinanceira[Plano Contas],'DRE Financeira'!$C66,
BaseFinanceira[Centro Custo],IF($B$2=Configurações!$B$7,"&lt;&gt;""",'DRE Financeira'!$B$2))))</f>
        <v/>
      </c>
      <c r="Z66" s="26" t="str">
        <f>IF($B66="","",ABS(
SUMIFS(BaseFinanceira[Valor Realizado],
IF('DRE Financeira'!$B$3=Configurações!$D$7,BaseFinanceira[Mês Caixa],BaseFinanceira[Mês Comp.]),Z$6,
BaseFinanceira[Plano Contas],'DRE Financeira'!$C66,
BaseFinanceira[Centro Custo],IF($B$2=Configurações!$B$7,"&lt;&gt;""",'DRE Financeira'!$B$2))))</f>
        <v/>
      </c>
      <c r="AA66" s="24" t="str">
        <f>IF($B66="","",ABS(
SUMIFS(BaseFinanceira[Valor Previsto],
IF('DRE Financeira'!$B$3=Configurações!$D$7,BaseFinanceira[Mês Caixa],BaseFinanceira[Mês Comp.]),AA$6,
BaseFinanceira[Plano Contas],'DRE Financeira'!$C66,
BaseFinanceira[Centro Custo],IF($B$2=Configurações!$B$7,"&lt;&gt;""",'DRE Financeira'!$B$2))))</f>
        <v/>
      </c>
      <c r="AB66" s="26" t="str">
        <f>IF($B66="","",ABS(
SUMIFS(BaseFinanceira[Valor Realizado],
IF('DRE Financeira'!$B$3=Configurações!$D$7,BaseFinanceira[Mês Caixa],BaseFinanceira[Mês Comp.]),AB$6,
BaseFinanceira[Plano Contas],'DRE Financeira'!$C66,
BaseFinanceira[Centro Custo],IF($B$2=Configurações!$B$7,"&lt;&gt;""",'DRE Financeira'!$B$2))))</f>
        <v/>
      </c>
      <c r="AD66" s="24">
        <f t="shared" si="65"/>
        <v>0</v>
      </c>
      <c r="AE66" s="26">
        <f t="shared" si="65"/>
        <v>0</v>
      </c>
      <c r="AF66" s="39">
        <f t="shared" si="64"/>
        <v>0</v>
      </c>
      <c r="AH66" s="24">
        <f t="shared" si="66"/>
        <v>0</v>
      </c>
      <c r="AI66" s="26">
        <f t="shared" si="66"/>
        <v>0</v>
      </c>
    </row>
    <row r="67" spans="2:35" s="2" customFormat="1" ht="19.5" hidden="1" customHeight="1" x14ac:dyDescent="0.25">
      <c r="B67" s="23" t="str">
        <f>IF('Plano Contas'!D25="","",'Plano Contas'!D25)</f>
        <v/>
      </c>
      <c r="C67" s="46" t="str">
        <f>B7&amp;B50&amp;B67</f>
        <v>Receita Bruta OperacionalGrupo Extra 3</v>
      </c>
      <c r="D67" s="20"/>
      <c r="E67" s="24" t="str">
        <f>IF($B67="","",ABS(
SUMIFS(BaseFinanceira[Valor Previsto],
IF('DRE Financeira'!$B$3=Configurações!$D$7,BaseFinanceira[Mês Caixa],BaseFinanceira[Mês Comp.]),E$6,
BaseFinanceira[Plano Contas],'DRE Financeira'!$C67,
BaseFinanceira[Centro Custo],IF($B$2=Configurações!$B$7,"&lt;&gt;""",'DRE Financeira'!$B$2))))</f>
        <v/>
      </c>
      <c r="F67" s="26" t="str">
        <f>IF($B67="","",ABS(
SUMIFS(BaseFinanceira[Valor Realizado],
IF('DRE Financeira'!$B$3=Configurações!$D$7,BaseFinanceira[Mês Caixa],BaseFinanceira[Mês Comp.]),F$6,
BaseFinanceira[Plano Contas],'DRE Financeira'!$C67,
BaseFinanceira[Centro Custo],IF($B$2=Configurações!$B$7,"&lt;&gt;""",'DRE Financeira'!$B$2))))</f>
        <v/>
      </c>
      <c r="G67" s="24" t="str">
        <f>IF($B67="","",ABS(
SUMIFS(BaseFinanceira[Valor Previsto],
IF('DRE Financeira'!$B$3=Configurações!$D$7,BaseFinanceira[Mês Caixa],BaseFinanceira[Mês Comp.]),G$6,
BaseFinanceira[Plano Contas],'DRE Financeira'!$C67,
BaseFinanceira[Centro Custo],IF($B$2=Configurações!$B$7,"&lt;&gt;""",'DRE Financeira'!$B$2))))</f>
        <v/>
      </c>
      <c r="H67" s="26" t="str">
        <f>IF($B67="","",ABS(
SUMIFS(BaseFinanceira[Valor Realizado],
IF('DRE Financeira'!$B$3=Configurações!$D$7,BaseFinanceira[Mês Caixa],BaseFinanceira[Mês Comp.]),H$6,
BaseFinanceira[Plano Contas],'DRE Financeira'!$C67,
BaseFinanceira[Centro Custo],IF($B$2=Configurações!$B$7,"&lt;&gt;""",'DRE Financeira'!$B$2))))</f>
        <v/>
      </c>
      <c r="I67" s="24" t="str">
        <f>IF($B67="","",ABS(
SUMIFS(BaseFinanceira[Valor Previsto],
IF('DRE Financeira'!$B$3=Configurações!$D$7,BaseFinanceira[Mês Caixa],BaseFinanceira[Mês Comp.]),I$6,
BaseFinanceira[Plano Contas],'DRE Financeira'!$C67,
BaseFinanceira[Centro Custo],IF($B$2=Configurações!$B$7,"&lt;&gt;""",'DRE Financeira'!$B$2))))</f>
        <v/>
      </c>
      <c r="J67" s="26" t="str">
        <f>IF($B67="","",ABS(
SUMIFS(BaseFinanceira[Valor Realizado],
IF('DRE Financeira'!$B$3=Configurações!$D$7,BaseFinanceira[Mês Caixa],BaseFinanceira[Mês Comp.]),J$6,
BaseFinanceira[Plano Contas],'DRE Financeira'!$C67,
BaseFinanceira[Centro Custo],IF($B$2=Configurações!$B$7,"&lt;&gt;""",'DRE Financeira'!$B$2))))</f>
        <v/>
      </c>
      <c r="K67" s="24" t="str">
        <f>IF($B67="","",ABS(
SUMIFS(BaseFinanceira[Valor Previsto],
IF('DRE Financeira'!$B$3=Configurações!$D$7,BaseFinanceira[Mês Caixa],BaseFinanceira[Mês Comp.]),K$6,
BaseFinanceira[Plano Contas],'DRE Financeira'!$C67,
BaseFinanceira[Centro Custo],IF($B$2=Configurações!$B$7,"&lt;&gt;""",'DRE Financeira'!$B$2))))</f>
        <v/>
      </c>
      <c r="L67" s="26" t="str">
        <f>IF($B67="","",ABS(
SUMIFS(BaseFinanceira[Valor Realizado],
IF('DRE Financeira'!$B$3=Configurações!$D$7,BaseFinanceira[Mês Caixa],BaseFinanceira[Mês Comp.]),L$6,
BaseFinanceira[Plano Contas],'DRE Financeira'!$C67,
BaseFinanceira[Centro Custo],IF($B$2=Configurações!$B$7,"&lt;&gt;""",'DRE Financeira'!$B$2))))</f>
        <v/>
      </c>
      <c r="M67" s="24" t="str">
        <f>IF($B67="","",ABS(
SUMIFS(BaseFinanceira[Valor Previsto],
IF('DRE Financeira'!$B$3=Configurações!$D$7,BaseFinanceira[Mês Caixa],BaseFinanceira[Mês Comp.]),M$6,
BaseFinanceira[Plano Contas],'DRE Financeira'!$C67,
BaseFinanceira[Centro Custo],IF($B$2=Configurações!$B$7,"&lt;&gt;""",'DRE Financeira'!$B$2))))</f>
        <v/>
      </c>
      <c r="N67" s="26" t="str">
        <f>IF($B67="","",ABS(
SUMIFS(BaseFinanceira[Valor Realizado],
IF('DRE Financeira'!$B$3=Configurações!$D$7,BaseFinanceira[Mês Caixa],BaseFinanceira[Mês Comp.]),N$6,
BaseFinanceira[Plano Contas],'DRE Financeira'!$C67,
BaseFinanceira[Centro Custo],IF($B$2=Configurações!$B$7,"&lt;&gt;""",'DRE Financeira'!$B$2))))</f>
        <v/>
      </c>
      <c r="O67" s="24" t="str">
        <f>IF($B67="","",ABS(
SUMIFS(BaseFinanceira[Valor Previsto],
IF('DRE Financeira'!$B$3=Configurações!$D$7,BaseFinanceira[Mês Caixa],BaseFinanceira[Mês Comp.]),O$6,
BaseFinanceira[Plano Contas],'DRE Financeira'!$C67,
BaseFinanceira[Centro Custo],IF($B$2=Configurações!$B$7,"&lt;&gt;""",'DRE Financeira'!$B$2))))</f>
        <v/>
      </c>
      <c r="P67" s="26" t="str">
        <f>IF($B67="","",ABS(
SUMIFS(BaseFinanceira[Valor Realizado],
IF('DRE Financeira'!$B$3=Configurações!$D$7,BaseFinanceira[Mês Caixa],BaseFinanceira[Mês Comp.]),P$6,
BaseFinanceira[Plano Contas],'DRE Financeira'!$C67,
BaseFinanceira[Centro Custo],IF($B$2=Configurações!$B$7,"&lt;&gt;""",'DRE Financeira'!$B$2))))</f>
        <v/>
      </c>
      <c r="Q67" s="24" t="str">
        <f>IF($B67="","",ABS(
SUMIFS(BaseFinanceira[Valor Previsto],
IF('DRE Financeira'!$B$3=Configurações!$D$7,BaseFinanceira[Mês Caixa],BaseFinanceira[Mês Comp.]),Q$6,
BaseFinanceira[Plano Contas],'DRE Financeira'!$C67,
BaseFinanceira[Centro Custo],IF($B$2=Configurações!$B$7,"&lt;&gt;""",'DRE Financeira'!$B$2))))</f>
        <v/>
      </c>
      <c r="R67" s="26" t="str">
        <f>IF($B67="","",ABS(
SUMIFS(BaseFinanceira[Valor Realizado],
IF('DRE Financeira'!$B$3=Configurações!$D$7,BaseFinanceira[Mês Caixa],BaseFinanceira[Mês Comp.]),R$6,
BaseFinanceira[Plano Contas],'DRE Financeira'!$C67,
BaseFinanceira[Centro Custo],IF($B$2=Configurações!$B$7,"&lt;&gt;""",'DRE Financeira'!$B$2))))</f>
        <v/>
      </c>
      <c r="S67" s="24" t="str">
        <f>IF($B67="","",ABS(
SUMIFS(BaseFinanceira[Valor Previsto],
IF('DRE Financeira'!$B$3=Configurações!$D$7,BaseFinanceira[Mês Caixa],BaseFinanceira[Mês Comp.]),S$6,
BaseFinanceira[Plano Contas],'DRE Financeira'!$C67,
BaseFinanceira[Centro Custo],IF($B$2=Configurações!$B$7,"&lt;&gt;""",'DRE Financeira'!$B$2))))</f>
        <v/>
      </c>
      <c r="T67" s="26" t="str">
        <f>IF($B67="","",ABS(
SUMIFS(BaseFinanceira[Valor Realizado],
IF('DRE Financeira'!$B$3=Configurações!$D$7,BaseFinanceira[Mês Caixa],BaseFinanceira[Mês Comp.]),T$6,
BaseFinanceira[Plano Contas],'DRE Financeira'!$C67,
BaseFinanceira[Centro Custo],IF($B$2=Configurações!$B$7,"&lt;&gt;""",'DRE Financeira'!$B$2))))</f>
        <v/>
      </c>
      <c r="U67" s="24" t="str">
        <f>IF($B67="","",ABS(
SUMIFS(BaseFinanceira[Valor Previsto],
IF('DRE Financeira'!$B$3=Configurações!$D$7,BaseFinanceira[Mês Caixa],BaseFinanceira[Mês Comp.]),U$6,
BaseFinanceira[Plano Contas],'DRE Financeira'!$C67,
BaseFinanceira[Centro Custo],IF($B$2=Configurações!$B$7,"&lt;&gt;""",'DRE Financeira'!$B$2))))</f>
        <v/>
      </c>
      <c r="V67" s="26" t="str">
        <f>IF($B67="","",ABS(
SUMIFS(BaseFinanceira[Valor Realizado],
IF('DRE Financeira'!$B$3=Configurações!$D$7,BaseFinanceira[Mês Caixa],BaseFinanceira[Mês Comp.]),V$6,
BaseFinanceira[Plano Contas],'DRE Financeira'!$C67,
BaseFinanceira[Centro Custo],IF($B$2=Configurações!$B$7,"&lt;&gt;""",'DRE Financeira'!$B$2))))</f>
        <v/>
      </c>
      <c r="W67" s="24" t="str">
        <f>IF($B67="","",ABS(
SUMIFS(BaseFinanceira[Valor Previsto],
IF('DRE Financeira'!$B$3=Configurações!$D$7,BaseFinanceira[Mês Caixa],BaseFinanceira[Mês Comp.]),W$6,
BaseFinanceira[Plano Contas],'DRE Financeira'!$C67,
BaseFinanceira[Centro Custo],IF($B$2=Configurações!$B$7,"&lt;&gt;""",'DRE Financeira'!$B$2))))</f>
        <v/>
      </c>
      <c r="X67" s="26" t="str">
        <f>IF($B67="","",ABS(
SUMIFS(BaseFinanceira[Valor Realizado],
IF('DRE Financeira'!$B$3=Configurações!$D$7,BaseFinanceira[Mês Caixa],BaseFinanceira[Mês Comp.]),X$6,
BaseFinanceira[Plano Contas],'DRE Financeira'!$C67,
BaseFinanceira[Centro Custo],IF($B$2=Configurações!$B$7,"&lt;&gt;""",'DRE Financeira'!$B$2))))</f>
        <v/>
      </c>
      <c r="Y67" s="24" t="str">
        <f>IF($B67="","",ABS(
SUMIFS(BaseFinanceira[Valor Previsto],
IF('DRE Financeira'!$B$3=Configurações!$D$7,BaseFinanceira[Mês Caixa],BaseFinanceira[Mês Comp.]),Y$6,
BaseFinanceira[Plano Contas],'DRE Financeira'!$C67,
BaseFinanceira[Centro Custo],IF($B$2=Configurações!$B$7,"&lt;&gt;""",'DRE Financeira'!$B$2))))</f>
        <v/>
      </c>
      <c r="Z67" s="26" t="str">
        <f>IF($B67="","",ABS(
SUMIFS(BaseFinanceira[Valor Realizado],
IF('DRE Financeira'!$B$3=Configurações!$D$7,BaseFinanceira[Mês Caixa],BaseFinanceira[Mês Comp.]),Z$6,
BaseFinanceira[Plano Contas],'DRE Financeira'!$C67,
BaseFinanceira[Centro Custo],IF($B$2=Configurações!$B$7,"&lt;&gt;""",'DRE Financeira'!$B$2))))</f>
        <v/>
      </c>
      <c r="AA67" s="24" t="str">
        <f>IF($B67="","",ABS(
SUMIFS(BaseFinanceira[Valor Previsto],
IF('DRE Financeira'!$B$3=Configurações!$D$7,BaseFinanceira[Mês Caixa],BaseFinanceira[Mês Comp.]),AA$6,
BaseFinanceira[Plano Contas],'DRE Financeira'!$C67,
BaseFinanceira[Centro Custo],IF($B$2=Configurações!$B$7,"&lt;&gt;""",'DRE Financeira'!$B$2))))</f>
        <v/>
      </c>
      <c r="AB67" s="26" t="str">
        <f>IF($B67="","",ABS(
SUMIFS(BaseFinanceira[Valor Realizado],
IF('DRE Financeira'!$B$3=Configurações!$D$7,BaseFinanceira[Mês Caixa],BaseFinanceira[Mês Comp.]),AB$6,
BaseFinanceira[Plano Contas],'DRE Financeira'!$C67,
BaseFinanceira[Centro Custo],IF($B$2=Configurações!$B$7,"&lt;&gt;""",'DRE Financeira'!$B$2))))</f>
        <v/>
      </c>
      <c r="AD67" s="24">
        <f t="shared" ref="AD67:AE70" si="67">SUMIF($E$3:$AB$3,AD$3,$E67:$AB67)</f>
        <v>0</v>
      </c>
      <c r="AE67" s="26">
        <f t="shared" si="67"/>
        <v>0</v>
      </c>
      <c r="AF67" s="39">
        <f t="shared" si="64"/>
        <v>0</v>
      </c>
      <c r="AH67" s="24">
        <f t="shared" ref="AH67:AI70" si="68">IFERROR(SUMIF($E$3:$AB$3,AH$3,$E67:$AB67)/COUNTIFS($E67:$AB67,"&gt;0",$E$3:$AB$3,AH$3),0)</f>
        <v>0</v>
      </c>
      <c r="AI67" s="26">
        <f t="shared" si="68"/>
        <v>0</v>
      </c>
    </row>
    <row r="68" spans="2:35" s="2" customFormat="1" ht="19.5" hidden="1" customHeight="1" x14ac:dyDescent="0.25">
      <c r="B68" s="23" t="str">
        <f>IF('Plano Contas'!D26="","",'Plano Contas'!D26)</f>
        <v/>
      </c>
      <c r="C68" s="46" t="str">
        <f>B7&amp;B50&amp;B68</f>
        <v>Receita Bruta OperacionalGrupo Extra 3</v>
      </c>
      <c r="D68" s="20"/>
      <c r="E68" s="24" t="str">
        <f>IF($B68="","",ABS(
SUMIFS(BaseFinanceira[Valor Previsto],
IF('DRE Financeira'!$B$3=Configurações!$D$7,BaseFinanceira[Mês Caixa],BaseFinanceira[Mês Comp.]),E$6,
BaseFinanceira[Plano Contas],'DRE Financeira'!$C68,
BaseFinanceira[Centro Custo],IF($B$2=Configurações!$B$7,"&lt;&gt;""",'DRE Financeira'!$B$2))))</f>
        <v/>
      </c>
      <c r="F68" s="26" t="str">
        <f>IF($B68="","",ABS(
SUMIFS(BaseFinanceira[Valor Realizado],
IF('DRE Financeira'!$B$3=Configurações!$D$7,BaseFinanceira[Mês Caixa],BaseFinanceira[Mês Comp.]),F$6,
BaseFinanceira[Plano Contas],'DRE Financeira'!$C68,
BaseFinanceira[Centro Custo],IF($B$2=Configurações!$B$7,"&lt;&gt;""",'DRE Financeira'!$B$2))))</f>
        <v/>
      </c>
      <c r="G68" s="24" t="str">
        <f>IF($B68="","",ABS(
SUMIFS(BaseFinanceira[Valor Previsto],
IF('DRE Financeira'!$B$3=Configurações!$D$7,BaseFinanceira[Mês Caixa],BaseFinanceira[Mês Comp.]),G$6,
BaseFinanceira[Plano Contas],'DRE Financeira'!$C68,
BaseFinanceira[Centro Custo],IF($B$2=Configurações!$B$7,"&lt;&gt;""",'DRE Financeira'!$B$2))))</f>
        <v/>
      </c>
      <c r="H68" s="26" t="str">
        <f>IF($B68="","",ABS(
SUMIFS(BaseFinanceira[Valor Realizado],
IF('DRE Financeira'!$B$3=Configurações!$D$7,BaseFinanceira[Mês Caixa],BaseFinanceira[Mês Comp.]),H$6,
BaseFinanceira[Plano Contas],'DRE Financeira'!$C68,
BaseFinanceira[Centro Custo],IF($B$2=Configurações!$B$7,"&lt;&gt;""",'DRE Financeira'!$B$2))))</f>
        <v/>
      </c>
      <c r="I68" s="24" t="str">
        <f>IF($B68="","",ABS(
SUMIFS(BaseFinanceira[Valor Previsto],
IF('DRE Financeira'!$B$3=Configurações!$D$7,BaseFinanceira[Mês Caixa],BaseFinanceira[Mês Comp.]),I$6,
BaseFinanceira[Plano Contas],'DRE Financeira'!$C68,
BaseFinanceira[Centro Custo],IF($B$2=Configurações!$B$7,"&lt;&gt;""",'DRE Financeira'!$B$2))))</f>
        <v/>
      </c>
      <c r="J68" s="26" t="str">
        <f>IF($B68="","",ABS(
SUMIFS(BaseFinanceira[Valor Realizado],
IF('DRE Financeira'!$B$3=Configurações!$D$7,BaseFinanceira[Mês Caixa],BaseFinanceira[Mês Comp.]),J$6,
BaseFinanceira[Plano Contas],'DRE Financeira'!$C68,
BaseFinanceira[Centro Custo],IF($B$2=Configurações!$B$7,"&lt;&gt;""",'DRE Financeira'!$B$2))))</f>
        <v/>
      </c>
      <c r="K68" s="24" t="str">
        <f>IF($B68="","",ABS(
SUMIFS(BaseFinanceira[Valor Previsto],
IF('DRE Financeira'!$B$3=Configurações!$D$7,BaseFinanceira[Mês Caixa],BaseFinanceira[Mês Comp.]),K$6,
BaseFinanceira[Plano Contas],'DRE Financeira'!$C68,
BaseFinanceira[Centro Custo],IF($B$2=Configurações!$B$7,"&lt;&gt;""",'DRE Financeira'!$B$2))))</f>
        <v/>
      </c>
      <c r="L68" s="26" t="str">
        <f>IF($B68="","",ABS(
SUMIFS(BaseFinanceira[Valor Realizado],
IF('DRE Financeira'!$B$3=Configurações!$D$7,BaseFinanceira[Mês Caixa],BaseFinanceira[Mês Comp.]),L$6,
BaseFinanceira[Plano Contas],'DRE Financeira'!$C68,
BaseFinanceira[Centro Custo],IF($B$2=Configurações!$B$7,"&lt;&gt;""",'DRE Financeira'!$B$2))))</f>
        <v/>
      </c>
      <c r="M68" s="24" t="str">
        <f>IF($B68="","",ABS(
SUMIFS(BaseFinanceira[Valor Previsto],
IF('DRE Financeira'!$B$3=Configurações!$D$7,BaseFinanceira[Mês Caixa],BaseFinanceira[Mês Comp.]),M$6,
BaseFinanceira[Plano Contas],'DRE Financeira'!$C68,
BaseFinanceira[Centro Custo],IF($B$2=Configurações!$B$7,"&lt;&gt;""",'DRE Financeira'!$B$2))))</f>
        <v/>
      </c>
      <c r="N68" s="26" t="str">
        <f>IF($B68="","",ABS(
SUMIFS(BaseFinanceira[Valor Realizado],
IF('DRE Financeira'!$B$3=Configurações!$D$7,BaseFinanceira[Mês Caixa],BaseFinanceira[Mês Comp.]),N$6,
BaseFinanceira[Plano Contas],'DRE Financeira'!$C68,
BaseFinanceira[Centro Custo],IF($B$2=Configurações!$B$7,"&lt;&gt;""",'DRE Financeira'!$B$2))))</f>
        <v/>
      </c>
      <c r="O68" s="24" t="str">
        <f>IF($B68="","",ABS(
SUMIFS(BaseFinanceira[Valor Previsto],
IF('DRE Financeira'!$B$3=Configurações!$D$7,BaseFinanceira[Mês Caixa],BaseFinanceira[Mês Comp.]),O$6,
BaseFinanceira[Plano Contas],'DRE Financeira'!$C68,
BaseFinanceira[Centro Custo],IF($B$2=Configurações!$B$7,"&lt;&gt;""",'DRE Financeira'!$B$2))))</f>
        <v/>
      </c>
      <c r="P68" s="26" t="str">
        <f>IF($B68="","",ABS(
SUMIFS(BaseFinanceira[Valor Realizado],
IF('DRE Financeira'!$B$3=Configurações!$D$7,BaseFinanceira[Mês Caixa],BaseFinanceira[Mês Comp.]),P$6,
BaseFinanceira[Plano Contas],'DRE Financeira'!$C68,
BaseFinanceira[Centro Custo],IF($B$2=Configurações!$B$7,"&lt;&gt;""",'DRE Financeira'!$B$2))))</f>
        <v/>
      </c>
      <c r="Q68" s="24" t="str">
        <f>IF($B68="","",ABS(
SUMIFS(BaseFinanceira[Valor Previsto],
IF('DRE Financeira'!$B$3=Configurações!$D$7,BaseFinanceira[Mês Caixa],BaseFinanceira[Mês Comp.]),Q$6,
BaseFinanceira[Plano Contas],'DRE Financeira'!$C68,
BaseFinanceira[Centro Custo],IF($B$2=Configurações!$B$7,"&lt;&gt;""",'DRE Financeira'!$B$2))))</f>
        <v/>
      </c>
      <c r="R68" s="26" t="str">
        <f>IF($B68="","",ABS(
SUMIFS(BaseFinanceira[Valor Realizado],
IF('DRE Financeira'!$B$3=Configurações!$D$7,BaseFinanceira[Mês Caixa],BaseFinanceira[Mês Comp.]),R$6,
BaseFinanceira[Plano Contas],'DRE Financeira'!$C68,
BaseFinanceira[Centro Custo],IF($B$2=Configurações!$B$7,"&lt;&gt;""",'DRE Financeira'!$B$2))))</f>
        <v/>
      </c>
      <c r="S68" s="24" t="str">
        <f>IF($B68="","",ABS(
SUMIFS(BaseFinanceira[Valor Previsto],
IF('DRE Financeira'!$B$3=Configurações!$D$7,BaseFinanceira[Mês Caixa],BaseFinanceira[Mês Comp.]),S$6,
BaseFinanceira[Plano Contas],'DRE Financeira'!$C68,
BaseFinanceira[Centro Custo],IF($B$2=Configurações!$B$7,"&lt;&gt;""",'DRE Financeira'!$B$2))))</f>
        <v/>
      </c>
      <c r="T68" s="26" t="str">
        <f>IF($B68="","",ABS(
SUMIFS(BaseFinanceira[Valor Realizado],
IF('DRE Financeira'!$B$3=Configurações!$D$7,BaseFinanceira[Mês Caixa],BaseFinanceira[Mês Comp.]),T$6,
BaseFinanceira[Plano Contas],'DRE Financeira'!$C68,
BaseFinanceira[Centro Custo],IF($B$2=Configurações!$B$7,"&lt;&gt;""",'DRE Financeira'!$B$2))))</f>
        <v/>
      </c>
      <c r="U68" s="24" t="str">
        <f>IF($B68="","",ABS(
SUMIFS(BaseFinanceira[Valor Previsto],
IF('DRE Financeira'!$B$3=Configurações!$D$7,BaseFinanceira[Mês Caixa],BaseFinanceira[Mês Comp.]),U$6,
BaseFinanceira[Plano Contas],'DRE Financeira'!$C68,
BaseFinanceira[Centro Custo],IF($B$2=Configurações!$B$7,"&lt;&gt;""",'DRE Financeira'!$B$2))))</f>
        <v/>
      </c>
      <c r="V68" s="26" t="str">
        <f>IF($B68="","",ABS(
SUMIFS(BaseFinanceira[Valor Realizado],
IF('DRE Financeira'!$B$3=Configurações!$D$7,BaseFinanceira[Mês Caixa],BaseFinanceira[Mês Comp.]),V$6,
BaseFinanceira[Plano Contas],'DRE Financeira'!$C68,
BaseFinanceira[Centro Custo],IF($B$2=Configurações!$B$7,"&lt;&gt;""",'DRE Financeira'!$B$2))))</f>
        <v/>
      </c>
      <c r="W68" s="24" t="str">
        <f>IF($B68="","",ABS(
SUMIFS(BaseFinanceira[Valor Previsto],
IF('DRE Financeira'!$B$3=Configurações!$D$7,BaseFinanceira[Mês Caixa],BaseFinanceira[Mês Comp.]),W$6,
BaseFinanceira[Plano Contas],'DRE Financeira'!$C68,
BaseFinanceira[Centro Custo],IF($B$2=Configurações!$B$7,"&lt;&gt;""",'DRE Financeira'!$B$2))))</f>
        <v/>
      </c>
      <c r="X68" s="26" t="str">
        <f>IF($B68="","",ABS(
SUMIFS(BaseFinanceira[Valor Realizado],
IF('DRE Financeira'!$B$3=Configurações!$D$7,BaseFinanceira[Mês Caixa],BaseFinanceira[Mês Comp.]),X$6,
BaseFinanceira[Plano Contas],'DRE Financeira'!$C68,
BaseFinanceira[Centro Custo],IF($B$2=Configurações!$B$7,"&lt;&gt;""",'DRE Financeira'!$B$2))))</f>
        <v/>
      </c>
      <c r="Y68" s="24" t="str">
        <f>IF($B68="","",ABS(
SUMIFS(BaseFinanceira[Valor Previsto],
IF('DRE Financeira'!$B$3=Configurações!$D$7,BaseFinanceira[Mês Caixa],BaseFinanceira[Mês Comp.]),Y$6,
BaseFinanceira[Plano Contas],'DRE Financeira'!$C68,
BaseFinanceira[Centro Custo],IF($B$2=Configurações!$B$7,"&lt;&gt;""",'DRE Financeira'!$B$2))))</f>
        <v/>
      </c>
      <c r="Z68" s="26" t="str">
        <f>IF($B68="","",ABS(
SUMIFS(BaseFinanceira[Valor Realizado],
IF('DRE Financeira'!$B$3=Configurações!$D$7,BaseFinanceira[Mês Caixa],BaseFinanceira[Mês Comp.]),Z$6,
BaseFinanceira[Plano Contas],'DRE Financeira'!$C68,
BaseFinanceira[Centro Custo],IF($B$2=Configurações!$B$7,"&lt;&gt;""",'DRE Financeira'!$B$2))))</f>
        <v/>
      </c>
      <c r="AA68" s="24" t="str">
        <f>IF($B68="","",ABS(
SUMIFS(BaseFinanceira[Valor Previsto],
IF('DRE Financeira'!$B$3=Configurações!$D$7,BaseFinanceira[Mês Caixa],BaseFinanceira[Mês Comp.]),AA$6,
BaseFinanceira[Plano Contas],'DRE Financeira'!$C68,
BaseFinanceira[Centro Custo],IF($B$2=Configurações!$B$7,"&lt;&gt;""",'DRE Financeira'!$B$2))))</f>
        <v/>
      </c>
      <c r="AB68" s="26" t="str">
        <f>IF($B68="","",ABS(
SUMIFS(BaseFinanceira[Valor Realizado],
IF('DRE Financeira'!$B$3=Configurações!$D$7,BaseFinanceira[Mês Caixa],BaseFinanceira[Mês Comp.]),AB$6,
BaseFinanceira[Plano Contas],'DRE Financeira'!$C68,
BaseFinanceira[Centro Custo],IF($B$2=Configurações!$B$7,"&lt;&gt;""",'DRE Financeira'!$B$2))))</f>
        <v/>
      </c>
      <c r="AD68" s="24">
        <f t="shared" si="67"/>
        <v>0</v>
      </c>
      <c r="AE68" s="26">
        <f t="shared" si="67"/>
        <v>0</v>
      </c>
      <c r="AF68" s="39">
        <f t="shared" si="64"/>
        <v>0</v>
      </c>
      <c r="AH68" s="24">
        <f t="shared" si="68"/>
        <v>0</v>
      </c>
      <c r="AI68" s="26">
        <f t="shared" si="68"/>
        <v>0</v>
      </c>
    </row>
    <row r="69" spans="2:35" s="2" customFormat="1" ht="20.100000000000001" hidden="1" customHeight="1" x14ac:dyDescent="0.25">
      <c r="B69" s="23" t="str">
        <f>IF('Plano Contas'!D27="","",'Plano Contas'!D27)</f>
        <v/>
      </c>
      <c r="C69" s="46" t="str">
        <f>B7&amp;B50&amp;B69</f>
        <v>Receita Bruta OperacionalGrupo Extra 3</v>
      </c>
      <c r="D69" s="20"/>
      <c r="E69" s="24" t="str">
        <f>IF($B69="","",ABS(
SUMIFS(BaseFinanceira[Valor Previsto],
IF('DRE Financeira'!$B$3=Configurações!$D$7,BaseFinanceira[Mês Caixa],BaseFinanceira[Mês Comp.]),E$6,
BaseFinanceira[Plano Contas],'DRE Financeira'!$C69,
BaseFinanceira[Centro Custo],IF($B$2=Configurações!$B$7,"&lt;&gt;""",'DRE Financeira'!$B$2))))</f>
        <v/>
      </c>
      <c r="F69" s="26" t="str">
        <f>IF($B69="","",ABS(
SUMIFS(BaseFinanceira[Valor Realizado],
IF('DRE Financeira'!$B$3=Configurações!$D$7,BaseFinanceira[Mês Caixa],BaseFinanceira[Mês Comp.]),F$6,
BaseFinanceira[Plano Contas],'DRE Financeira'!$C69,
BaseFinanceira[Centro Custo],IF($B$2=Configurações!$B$7,"&lt;&gt;""",'DRE Financeira'!$B$2))))</f>
        <v/>
      </c>
      <c r="G69" s="24" t="str">
        <f>IF($B69="","",ABS(
SUMIFS(BaseFinanceira[Valor Previsto],
IF('DRE Financeira'!$B$3=Configurações!$D$7,BaseFinanceira[Mês Caixa],BaseFinanceira[Mês Comp.]),G$6,
BaseFinanceira[Plano Contas],'DRE Financeira'!$C69,
BaseFinanceira[Centro Custo],IF($B$2=Configurações!$B$7,"&lt;&gt;""",'DRE Financeira'!$B$2))))</f>
        <v/>
      </c>
      <c r="H69" s="26" t="str">
        <f>IF($B69="","",ABS(
SUMIFS(BaseFinanceira[Valor Realizado],
IF('DRE Financeira'!$B$3=Configurações!$D$7,BaseFinanceira[Mês Caixa],BaseFinanceira[Mês Comp.]),H$6,
BaseFinanceira[Plano Contas],'DRE Financeira'!$C69,
BaseFinanceira[Centro Custo],IF($B$2=Configurações!$B$7,"&lt;&gt;""",'DRE Financeira'!$B$2))))</f>
        <v/>
      </c>
      <c r="I69" s="24" t="str">
        <f>IF($B69="","",ABS(
SUMIFS(BaseFinanceira[Valor Previsto],
IF('DRE Financeira'!$B$3=Configurações!$D$7,BaseFinanceira[Mês Caixa],BaseFinanceira[Mês Comp.]),I$6,
BaseFinanceira[Plano Contas],'DRE Financeira'!$C69,
BaseFinanceira[Centro Custo],IF($B$2=Configurações!$B$7,"&lt;&gt;""",'DRE Financeira'!$B$2))))</f>
        <v/>
      </c>
      <c r="J69" s="26" t="str">
        <f>IF($B69="","",ABS(
SUMIFS(BaseFinanceira[Valor Realizado],
IF('DRE Financeira'!$B$3=Configurações!$D$7,BaseFinanceira[Mês Caixa],BaseFinanceira[Mês Comp.]),J$6,
BaseFinanceira[Plano Contas],'DRE Financeira'!$C69,
BaseFinanceira[Centro Custo],IF($B$2=Configurações!$B$7,"&lt;&gt;""",'DRE Financeira'!$B$2))))</f>
        <v/>
      </c>
      <c r="K69" s="24" t="str">
        <f>IF($B69="","",ABS(
SUMIFS(BaseFinanceira[Valor Previsto],
IF('DRE Financeira'!$B$3=Configurações!$D$7,BaseFinanceira[Mês Caixa],BaseFinanceira[Mês Comp.]),K$6,
BaseFinanceira[Plano Contas],'DRE Financeira'!$C69,
BaseFinanceira[Centro Custo],IF($B$2=Configurações!$B$7,"&lt;&gt;""",'DRE Financeira'!$B$2))))</f>
        <v/>
      </c>
      <c r="L69" s="26" t="str">
        <f>IF($B69="","",ABS(
SUMIFS(BaseFinanceira[Valor Realizado],
IF('DRE Financeira'!$B$3=Configurações!$D$7,BaseFinanceira[Mês Caixa],BaseFinanceira[Mês Comp.]),L$6,
BaseFinanceira[Plano Contas],'DRE Financeira'!$C69,
BaseFinanceira[Centro Custo],IF($B$2=Configurações!$B$7,"&lt;&gt;""",'DRE Financeira'!$B$2))))</f>
        <v/>
      </c>
      <c r="M69" s="24" t="str">
        <f>IF($B69="","",ABS(
SUMIFS(BaseFinanceira[Valor Previsto],
IF('DRE Financeira'!$B$3=Configurações!$D$7,BaseFinanceira[Mês Caixa],BaseFinanceira[Mês Comp.]),M$6,
BaseFinanceira[Plano Contas],'DRE Financeira'!$C69,
BaseFinanceira[Centro Custo],IF($B$2=Configurações!$B$7,"&lt;&gt;""",'DRE Financeira'!$B$2))))</f>
        <v/>
      </c>
      <c r="N69" s="26" t="str">
        <f>IF($B69="","",ABS(
SUMIFS(BaseFinanceira[Valor Realizado],
IF('DRE Financeira'!$B$3=Configurações!$D$7,BaseFinanceira[Mês Caixa],BaseFinanceira[Mês Comp.]),N$6,
BaseFinanceira[Plano Contas],'DRE Financeira'!$C69,
BaseFinanceira[Centro Custo],IF($B$2=Configurações!$B$7,"&lt;&gt;""",'DRE Financeira'!$B$2))))</f>
        <v/>
      </c>
      <c r="O69" s="24" t="str">
        <f>IF($B69="","",ABS(
SUMIFS(BaseFinanceira[Valor Previsto],
IF('DRE Financeira'!$B$3=Configurações!$D$7,BaseFinanceira[Mês Caixa],BaseFinanceira[Mês Comp.]),O$6,
BaseFinanceira[Plano Contas],'DRE Financeira'!$C69,
BaseFinanceira[Centro Custo],IF($B$2=Configurações!$B$7,"&lt;&gt;""",'DRE Financeira'!$B$2))))</f>
        <v/>
      </c>
      <c r="P69" s="26" t="str">
        <f>IF($B69="","",ABS(
SUMIFS(BaseFinanceira[Valor Realizado],
IF('DRE Financeira'!$B$3=Configurações!$D$7,BaseFinanceira[Mês Caixa],BaseFinanceira[Mês Comp.]),P$6,
BaseFinanceira[Plano Contas],'DRE Financeira'!$C69,
BaseFinanceira[Centro Custo],IF($B$2=Configurações!$B$7,"&lt;&gt;""",'DRE Financeira'!$B$2))))</f>
        <v/>
      </c>
      <c r="Q69" s="24" t="str">
        <f>IF($B69="","",ABS(
SUMIFS(BaseFinanceira[Valor Previsto],
IF('DRE Financeira'!$B$3=Configurações!$D$7,BaseFinanceira[Mês Caixa],BaseFinanceira[Mês Comp.]),Q$6,
BaseFinanceira[Plano Contas],'DRE Financeira'!$C69,
BaseFinanceira[Centro Custo],IF($B$2=Configurações!$B$7,"&lt;&gt;""",'DRE Financeira'!$B$2))))</f>
        <v/>
      </c>
      <c r="R69" s="26" t="str">
        <f>IF($B69="","",ABS(
SUMIFS(BaseFinanceira[Valor Realizado],
IF('DRE Financeira'!$B$3=Configurações!$D$7,BaseFinanceira[Mês Caixa],BaseFinanceira[Mês Comp.]),R$6,
BaseFinanceira[Plano Contas],'DRE Financeira'!$C69,
BaseFinanceira[Centro Custo],IF($B$2=Configurações!$B$7,"&lt;&gt;""",'DRE Financeira'!$B$2))))</f>
        <v/>
      </c>
      <c r="S69" s="24" t="str">
        <f>IF($B69="","",ABS(
SUMIFS(BaseFinanceira[Valor Previsto],
IF('DRE Financeira'!$B$3=Configurações!$D$7,BaseFinanceira[Mês Caixa],BaseFinanceira[Mês Comp.]),S$6,
BaseFinanceira[Plano Contas],'DRE Financeira'!$C69,
BaseFinanceira[Centro Custo],IF($B$2=Configurações!$B$7,"&lt;&gt;""",'DRE Financeira'!$B$2))))</f>
        <v/>
      </c>
      <c r="T69" s="26" t="str">
        <f>IF($B69="","",ABS(
SUMIFS(BaseFinanceira[Valor Realizado],
IF('DRE Financeira'!$B$3=Configurações!$D$7,BaseFinanceira[Mês Caixa],BaseFinanceira[Mês Comp.]),T$6,
BaseFinanceira[Plano Contas],'DRE Financeira'!$C69,
BaseFinanceira[Centro Custo],IF($B$2=Configurações!$B$7,"&lt;&gt;""",'DRE Financeira'!$B$2))))</f>
        <v/>
      </c>
      <c r="U69" s="24" t="str">
        <f>IF($B69="","",ABS(
SUMIFS(BaseFinanceira[Valor Previsto],
IF('DRE Financeira'!$B$3=Configurações!$D$7,BaseFinanceira[Mês Caixa],BaseFinanceira[Mês Comp.]),U$6,
BaseFinanceira[Plano Contas],'DRE Financeira'!$C69,
BaseFinanceira[Centro Custo],IF($B$2=Configurações!$B$7,"&lt;&gt;""",'DRE Financeira'!$B$2))))</f>
        <v/>
      </c>
      <c r="V69" s="26" t="str">
        <f>IF($B69="","",ABS(
SUMIFS(BaseFinanceira[Valor Realizado],
IF('DRE Financeira'!$B$3=Configurações!$D$7,BaseFinanceira[Mês Caixa],BaseFinanceira[Mês Comp.]),V$6,
BaseFinanceira[Plano Contas],'DRE Financeira'!$C69,
BaseFinanceira[Centro Custo],IF($B$2=Configurações!$B$7,"&lt;&gt;""",'DRE Financeira'!$B$2))))</f>
        <v/>
      </c>
      <c r="W69" s="24" t="str">
        <f>IF($B69="","",ABS(
SUMIFS(BaseFinanceira[Valor Previsto],
IF('DRE Financeira'!$B$3=Configurações!$D$7,BaseFinanceira[Mês Caixa],BaseFinanceira[Mês Comp.]),W$6,
BaseFinanceira[Plano Contas],'DRE Financeira'!$C69,
BaseFinanceira[Centro Custo],IF($B$2=Configurações!$B$7,"&lt;&gt;""",'DRE Financeira'!$B$2))))</f>
        <v/>
      </c>
      <c r="X69" s="26" t="str">
        <f>IF($B69="","",ABS(
SUMIFS(BaseFinanceira[Valor Realizado],
IF('DRE Financeira'!$B$3=Configurações!$D$7,BaseFinanceira[Mês Caixa],BaseFinanceira[Mês Comp.]),X$6,
BaseFinanceira[Plano Contas],'DRE Financeira'!$C69,
BaseFinanceira[Centro Custo],IF($B$2=Configurações!$B$7,"&lt;&gt;""",'DRE Financeira'!$B$2))))</f>
        <v/>
      </c>
      <c r="Y69" s="24" t="str">
        <f>IF($B69="","",ABS(
SUMIFS(BaseFinanceira[Valor Previsto],
IF('DRE Financeira'!$B$3=Configurações!$D$7,BaseFinanceira[Mês Caixa],BaseFinanceira[Mês Comp.]),Y$6,
BaseFinanceira[Plano Contas],'DRE Financeira'!$C69,
BaseFinanceira[Centro Custo],IF($B$2=Configurações!$B$7,"&lt;&gt;""",'DRE Financeira'!$B$2))))</f>
        <v/>
      </c>
      <c r="Z69" s="26" t="str">
        <f>IF($B69="","",ABS(
SUMIFS(BaseFinanceira[Valor Realizado],
IF('DRE Financeira'!$B$3=Configurações!$D$7,BaseFinanceira[Mês Caixa],BaseFinanceira[Mês Comp.]),Z$6,
BaseFinanceira[Plano Contas],'DRE Financeira'!$C69,
BaseFinanceira[Centro Custo],IF($B$2=Configurações!$B$7,"&lt;&gt;""",'DRE Financeira'!$B$2))))</f>
        <v/>
      </c>
      <c r="AA69" s="24" t="str">
        <f>IF($B69="","",ABS(
SUMIFS(BaseFinanceira[Valor Previsto],
IF('DRE Financeira'!$B$3=Configurações!$D$7,BaseFinanceira[Mês Caixa],BaseFinanceira[Mês Comp.]),AA$6,
BaseFinanceira[Plano Contas],'DRE Financeira'!$C69,
BaseFinanceira[Centro Custo],IF($B$2=Configurações!$B$7,"&lt;&gt;""",'DRE Financeira'!$B$2))))</f>
        <v/>
      </c>
      <c r="AB69" s="26" t="str">
        <f>IF($B69="","",ABS(
SUMIFS(BaseFinanceira[Valor Realizado],
IF('DRE Financeira'!$B$3=Configurações!$D$7,BaseFinanceira[Mês Caixa],BaseFinanceira[Mês Comp.]),AB$6,
BaseFinanceira[Plano Contas],'DRE Financeira'!$C69,
BaseFinanceira[Centro Custo],IF($B$2=Configurações!$B$7,"&lt;&gt;""",'DRE Financeira'!$B$2))))</f>
        <v/>
      </c>
      <c r="AD69" s="24">
        <f t="shared" si="67"/>
        <v>0</v>
      </c>
      <c r="AE69" s="26">
        <f t="shared" si="67"/>
        <v>0</v>
      </c>
      <c r="AF69" s="39">
        <f t="shared" si="64"/>
        <v>0</v>
      </c>
      <c r="AH69" s="24">
        <f t="shared" si="68"/>
        <v>0</v>
      </c>
      <c r="AI69" s="26">
        <f t="shared" si="68"/>
        <v>0</v>
      </c>
    </row>
    <row r="70" spans="2:35" s="2" customFormat="1" ht="20.100000000000001" hidden="1" customHeight="1" x14ac:dyDescent="0.25">
      <c r="B70" s="23" t="str">
        <f>IF('Plano Contas'!D28="","",'Plano Contas'!D28)</f>
        <v/>
      </c>
      <c r="C70" s="46" t="str">
        <f>B7&amp;B50&amp;B70</f>
        <v>Receita Bruta OperacionalGrupo Extra 3</v>
      </c>
      <c r="D70" s="20"/>
      <c r="E70" s="24" t="str">
        <f>IF($B70="","",ABS(
SUMIFS(BaseFinanceira[Valor Previsto],
IF('DRE Financeira'!$B$3=Configurações!$D$7,BaseFinanceira[Mês Caixa],BaseFinanceira[Mês Comp.]),E$6,
BaseFinanceira[Plano Contas],'DRE Financeira'!$C70,
BaseFinanceira[Centro Custo],IF($B$2=Configurações!$B$7,"&lt;&gt;""",'DRE Financeira'!$B$2))))</f>
        <v/>
      </c>
      <c r="F70" s="26" t="str">
        <f>IF($B70="","",ABS(
SUMIFS(BaseFinanceira[Valor Realizado],
IF('DRE Financeira'!$B$3=Configurações!$D$7,BaseFinanceira[Mês Caixa],BaseFinanceira[Mês Comp.]),F$6,
BaseFinanceira[Plano Contas],'DRE Financeira'!$C70,
BaseFinanceira[Centro Custo],IF($B$2=Configurações!$B$7,"&lt;&gt;""",'DRE Financeira'!$B$2))))</f>
        <v/>
      </c>
      <c r="G70" s="24" t="str">
        <f>IF($B70="","",ABS(
SUMIFS(BaseFinanceira[Valor Previsto],
IF('DRE Financeira'!$B$3=Configurações!$D$7,BaseFinanceira[Mês Caixa],BaseFinanceira[Mês Comp.]),G$6,
BaseFinanceira[Plano Contas],'DRE Financeira'!$C70,
BaseFinanceira[Centro Custo],IF($B$2=Configurações!$B$7,"&lt;&gt;""",'DRE Financeira'!$B$2))))</f>
        <v/>
      </c>
      <c r="H70" s="26" t="str">
        <f>IF($B70="","",ABS(
SUMIFS(BaseFinanceira[Valor Realizado],
IF('DRE Financeira'!$B$3=Configurações!$D$7,BaseFinanceira[Mês Caixa],BaseFinanceira[Mês Comp.]),H$6,
BaseFinanceira[Plano Contas],'DRE Financeira'!$C70,
BaseFinanceira[Centro Custo],IF($B$2=Configurações!$B$7,"&lt;&gt;""",'DRE Financeira'!$B$2))))</f>
        <v/>
      </c>
      <c r="I70" s="24" t="str">
        <f>IF($B70="","",ABS(
SUMIFS(BaseFinanceira[Valor Previsto],
IF('DRE Financeira'!$B$3=Configurações!$D$7,BaseFinanceira[Mês Caixa],BaseFinanceira[Mês Comp.]),I$6,
BaseFinanceira[Plano Contas],'DRE Financeira'!$C70,
BaseFinanceira[Centro Custo],IF($B$2=Configurações!$B$7,"&lt;&gt;""",'DRE Financeira'!$B$2))))</f>
        <v/>
      </c>
      <c r="J70" s="26" t="str">
        <f>IF($B70="","",ABS(
SUMIFS(BaseFinanceira[Valor Realizado],
IF('DRE Financeira'!$B$3=Configurações!$D$7,BaseFinanceira[Mês Caixa],BaseFinanceira[Mês Comp.]),J$6,
BaseFinanceira[Plano Contas],'DRE Financeira'!$C70,
BaseFinanceira[Centro Custo],IF($B$2=Configurações!$B$7,"&lt;&gt;""",'DRE Financeira'!$B$2))))</f>
        <v/>
      </c>
      <c r="K70" s="24" t="str">
        <f>IF($B70="","",ABS(
SUMIFS(BaseFinanceira[Valor Previsto],
IF('DRE Financeira'!$B$3=Configurações!$D$7,BaseFinanceira[Mês Caixa],BaseFinanceira[Mês Comp.]),K$6,
BaseFinanceira[Plano Contas],'DRE Financeira'!$C70,
BaseFinanceira[Centro Custo],IF($B$2=Configurações!$B$7,"&lt;&gt;""",'DRE Financeira'!$B$2))))</f>
        <v/>
      </c>
      <c r="L70" s="26" t="str">
        <f>IF($B70="","",ABS(
SUMIFS(BaseFinanceira[Valor Realizado],
IF('DRE Financeira'!$B$3=Configurações!$D$7,BaseFinanceira[Mês Caixa],BaseFinanceira[Mês Comp.]),L$6,
BaseFinanceira[Plano Contas],'DRE Financeira'!$C70,
BaseFinanceira[Centro Custo],IF($B$2=Configurações!$B$7,"&lt;&gt;""",'DRE Financeira'!$B$2))))</f>
        <v/>
      </c>
      <c r="M70" s="24" t="str">
        <f>IF($B70="","",ABS(
SUMIFS(BaseFinanceira[Valor Previsto],
IF('DRE Financeira'!$B$3=Configurações!$D$7,BaseFinanceira[Mês Caixa],BaseFinanceira[Mês Comp.]),M$6,
BaseFinanceira[Plano Contas],'DRE Financeira'!$C70,
BaseFinanceira[Centro Custo],IF($B$2=Configurações!$B$7,"&lt;&gt;""",'DRE Financeira'!$B$2))))</f>
        <v/>
      </c>
      <c r="N70" s="26" t="str">
        <f>IF($B70="","",ABS(
SUMIFS(BaseFinanceira[Valor Realizado],
IF('DRE Financeira'!$B$3=Configurações!$D$7,BaseFinanceira[Mês Caixa],BaseFinanceira[Mês Comp.]),N$6,
BaseFinanceira[Plano Contas],'DRE Financeira'!$C70,
BaseFinanceira[Centro Custo],IF($B$2=Configurações!$B$7,"&lt;&gt;""",'DRE Financeira'!$B$2))))</f>
        <v/>
      </c>
      <c r="O70" s="24" t="str">
        <f>IF($B70="","",ABS(
SUMIFS(BaseFinanceira[Valor Previsto],
IF('DRE Financeira'!$B$3=Configurações!$D$7,BaseFinanceira[Mês Caixa],BaseFinanceira[Mês Comp.]),O$6,
BaseFinanceira[Plano Contas],'DRE Financeira'!$C70,
BaseFinanceira[Centro Custo],IF($B$2=Configurações!$B$7,"&lt;&gt;""",'DRE Financeira'!$B$2))))</f>
        <v/>
      </c>
      <c r="P70" s="26" t="str">
        <f>IF($B70="","",ABS(
SUMIFS(BaseFinanceira[Valor Realizado],
IF('DRE Financeira'!$B$3=Configurações!$D$7,BaseFinanceira[Mês Caixa],BaseFinanceira[Mês Comp.]),P$6,
BaseFinanceira[Plano Contas],'DRE Financeira'!$C70,
BaseFinanceira[Centro Custo],IF($B$2=Configurações!$B$7,"&lt;&gt;""",'DRE Financeira'!$B$2))))</f>
        <v/>
      </c>
      <c r="Q70" s="24" t="str">
        <f>IF($B70="","",ABS(
SUMIFS(BaseFinanceira[Valor Previsto],
IF('DRE Financeira'!$B$3=Configurações!$D$7,BaseFinanceira[Mês Caixa],BaseFinanceira[Mês Comp.]),Q$6,
BaseFinanceira[Plano Contas],'DRE Financeira'!$C70,
BaseFinanceira[Centro Custo],IF($B$2=Configurações!$B$7,"&lt;&gt;""",'DRE Financeira'!$B$2))))</f>
        <v/>
      </c>
      <c r="R70" s="26" t="str">
        <f>IF($B70="","",ABS(
SUMIFS(BaseFinanceira[Valor Realizado],
IF('DRE Financeira'!$B$3=Configurações!$D$7,BaseFinanceira[Mês Caixa],BaseFinanceira[Mês Comp.]),R$6,
BaseFinanceira[Plano Contas],'DRE Financeira'!$C70,
BaseFinanceira[Centro Custo],IF($B$2=Configurações!$B$7,"&lt;&gt;""",'DRE Financeira'!$B$2))))</f>
        <v/>
      </c>
      <c r="S70" s="24" t="str">
        <f>IF($B70="","",ABS(
SUMIFS(BaseFinanceira[Valor Previsto],
IF('DRE Financeira'!$B$3=Configurações!$D$7,BaseFinanceira[Mês Caixa],BaseFinanceira[Mês Comp.]),S$6,
BaseFinanceira[Plano Contas],'DRE Financeira'!$C70,
BaseFinanceira[Centro Custo],IF($B$2=Configurações!$B$7,"&lt;&gt;""",'DRE Financeira'!$B$2))))</f>
        <v/>
      </c>
      <c r="T70" s="26" t="str">
        <f>IF($B70="","",ABS(
SUMIFS(BaseFinanceira[Valor Realizado],
IF('DRE Financeira'!$B$3=Configurações!$D$7,BaseFinanceira[Mês Caixa],BaseFinanceira[Mês Comp.]),T$6,
BaseFinanceira[Plano Contas],'DRE Financeira'!$C70,
BaseFinanceira[Centro Custo],IF($B$2=Configurações!$B$7,"&lt;&gt;""",'DRE Financeira'!$B$2))))</f>
        <v/>
      </c>
      <c r="U70" s="24" t="str">
        <f>IF($B70="","",ABS(
SUMIFS(BaseFinanceira[Valor Previsto],
IF('DRE Financeira'!$B$3=Configurações!$D$7,BaseFinanceira[Mês Caixa],BaseFinanceira[Mês Comp.]),U$6,
BaseFinanceira[Plano Contas],'DRE Financeira'!$C70,
BaseFinanceira[Centro Custo],IF($B$2=Configurações!$B$7,"&lt;&gt;""",'DRE Financeira'!$B$2))))</f>
        <v/>
      </c>
      <c r="V70" s="26" t="str">
        <f>IF($B70="","",ABS(
SUMIFS(BaseFinanceira[Valor Realizado],
IF('DRE Financeira'!$B$3=Configurações!$D$7,BaseFinanceira[Mês Caixa],BaseFinanceira[Mês Comp.]),V$6,
BaseFinanceira[Plano Contas],'DRE Financeira'!$C70,
BaseFinanceira[Centro Custo],IF($B$2=Configurações!$B$7,"&lt;&gt;""",'DRE Financeira'!$B$2))))</f>
        <v/>
      </c>
      <c r="W70" s="24" t="str">
        <f>IF($B70="","",ABS(
SUMIFS(BaseFinanceira[Valor Previsto],
IF('DRE Financeira'!$B$3=Configurações!$D$7,BaseFinanceira[Mês Caixa],BaseFinanceira[Mês Comp.]),W$6,
BaseFinanceira[Plano Contas],'DRE Financeira'!$C70,
BaseFinanceira[Centro Custo],IF($B$2=Configurações!$B$7,"&lt;&gt;""",'DRE Financeira'!$B$2))))</f>
        <v/>
      </c>
      <c r="X70" s="26" t="str">
        <f>IF($B70="","",ABS(
SUMIFS(BaseFinanceira[Valor Realizado],
IF('DRE Financeira'!$B$3=Configurações!$D$7,BaseFinanceira[Mês Caixa],BaseFinanceira[Mês Comp.]),X$6,
BaseFinanceira[Plano Contas],'DRE Financeira'!$C70,
BaseFinanceira[Centro Custo],IF($B$2=Configurações!$B$7,"&lt;&gt;""",'DRE Financeira'!$B$2))))</f>
        <v/>
      </c>
      <c r="Y70" s="24" t="str">
        <f>IF($B70="","",ABS(
SUMIFS(BaseFinanceira[Valor Previsto],
IF('DRE Financeira'!$B$3=Configurações!$D$7,BaseFinanceira[Mês Caixa],BaseFinanceira[Mês Comp.]),Y$6,
BaseFinanceira[Plano Contas],'DRE Financeira'!$C70,
BaseFinanceira[Centro Custo],IF($B$2=Configurações!$B$7,"&lt;&gt;""",'DRE Financeira'!$B$2))))</f>
        <v/>
      </c>
      <c r="Z70" s="26" t="str">
        <f>IF($B70="","",ABS(
SUMIFS(BaseFinanceira[Valor Realizado],
IF('DRE Financeira'!$B$3=Configurações!$D$7,BaseFinanceira[Mês Caixa],BaseFinanceira[Mês Comp.]),Z$6,
BaseFinanceira[Plano Contas],'DRE Financeira'!$C70,
BaseFinanceira[Centro Custo],IF($B$2=Configurações!$B$7,"&lt;&gt;""",'DRE Financeira'!$B$2))))</f>
        <v/>
      </c>
      <c r="AA70" s="24" t="str">
        <f>IF($B70="","",ABS(
SUMIFS(BaseFinanceira[Valor Previsto],
IF('DRE Financeira'!$B$3=Configurações!$D$7,BaseFinanceira[Mês Caixa],BaseFinanceira[Mês Comp.]),AA$6,
BaseFinanceira[Plano Contas],'DRE Financeira'!$C70,
BaseFinanceira[Centro Custo],IF($B$2=Configurações!$B$7,"&lt;&gt;""",'DRE Financeira'!$B$2))))</f>
        <v/>
      </c>
      <c r="AB70" s="26" t="str">
        <f>IF($B70="","",ABS(
SUMIFS(BaseFinanceira[Valor Realizado],
IF('DRE Financeira'!$B$3=Configurações!$D$7,BaseFinanceira[Mês Caixa],BaseFinanceira[Mês Comp.]),AB$6,
BaseFinanceira[Plano Contas],'DRE Financeira'!$C70,
BaseFinanceira[Centro Custo],IF($B$2=Configurações!$B$7,"&lt;&gt;""",'DRE Financeira'!$B$2))))</f>
        <v/>
      </c>
      <c r="AD70" s="24">
        <f t="shared" si="67"/>
        <v>0</v>
      </c>
      <c r="AE70" s="26">
        <f t="shared" si="67"/>
        <v>0</v>
      </c>
      <c r="AF70" s="39">
        <f t="shared" si="64"/>
        <v>0</v>
      </c>
      <c r="AH70" s="24">
        <f t="shared" si="68"/>
        <v>0</v>
      </c>
      <c r="AI70" s="26">
        <f t="shared" si="68"/>
        <v>0</v>
      </c>
    </row>
    <row r="71" spans="2:35" s="2" customFormat="1" ht="20.100000000000001" customHeight="1" x14ac:dyDescent="0.25">
      <c r="B71" s="15"/>
      <c r="C71" s="47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D71" s="15"/>
      <c r="AE71" s="15"/>
      <c r="AF71" s="15"/>
      <c r="AH71" s="15"/>
      <c r="AI71" s="15"/>
    </row>
    <row r="72" spans="2:35" s="2" customFormat="1" ht="20.100000000000001" customHeight="1" x14ac:dyDescent="0.25">
      <c r="C72" s="21"/>
    </row>
    <row r="73" spans="2:35" s="2" customFormat="1" ht="35.1" customHeight="1" x14ac:dyDescent="0.25">
      <c r="B73" s="51" t="str">
        <f>'Plano Contas'!F7</f>
        <v>Deduções Receitas</v>
      </c>
      <c r="C73" s="52"/>
      <c r="D73" s="20"/>
      <c r="E73" s="56">
        <f>SUM(E74,E95,E116)</f>
        <v>0</v>
      </c>
      <c r="F73" s="57">
        <f t="shared" ref="F73" si="69">SUM(F74,F95,F116)</f>
        <v>0</v>
      </c>
      <c r="G73" s="57">
        <f t="shared" ref="G73" si="70">SUM(G74,G95,G116)</f>
        <v>0</v>
      </c>
      <c r="H73" s="57">
        <f t="shared" ref="H73" si="71">SUM(H74,H95,H116)</f>
        <v>0</v>
      </c>
      <c r="I73" s="57">
        <f t="shared" ref="I73" si="72">SUM(I74,I95,I116)</f>
        <v>0</v>
      </c>
      <c r="J73" s="57">
        <f t="shared" ref="J73" si="73">SUM(J74,J95,J116)</f>
        <v>0</v>
      </c>
      <c r="K73" s="57">
        <f t="shared" ref="K73" si="74">SUM(K74,K95,K116)</f>
        <v>0</v>
      </c>
      <c r="L73" s="57">
        <f t="shared" ref="L73" si="75">SUM(L74,L95,L116)</f>
        <v>0</v>
      </c>
      <c r="M73" s="57">
        <f t="shared" ref="M73" si="76">SUM(M74,M95,M116)</f>
        <v>0</v>
      </c>
      <c r="N73" s="57">
        <f t="shared" ref="N73" si="77">SUM(N74,N95,N116)</f>
        <v>0</v>
      </c>
      <c r="O73" s="57">
        <f t="shared" ref="O73" si="78">SUM(O74,O95,O116)</f>
        <v>0</v>
      </c>
      <c r="P73" s="57">
        <f t="shared" ref="P73" si="79">SUM(P74,P95,P116)</f>
        <v>0</v>
      </c>
      <c r="Q73" s="57">
        <f t="shared" ref="Q73" si="80">SUM(Q74,Q95,Q116)</f>
        <v>0</v>
      </c>
      <c r="R73" s="57">
        <f t="shared" ref="R73" si="81">SUM(R74,R95,R116)</f>
        <v>0</v>
      </c>
      <c r="S73" s="57">
        <f t="shared" ref="S73" si="82">SUM(S74,S95,S116)</f>
        <v>0</v>
      </c>
      <c r="T73" s="57">
        <f t="shared" ref="T73" si="83">SUM(T74,T95,T116)</f>
        <v>0</v>
      </c>
      <c r="U73" s="57">
        <f t="shared" ref="U73" si="84">SUM(U74,U95,U116)</f>
        <v>0</v>
      </c>
      <c r="V73" s="57">
        <f t="shared" ref="V73" si="85">SUM(V74,V95,V116)</f>
        <v>0</v>
      </c>
      <c r="W73" s="57">
        <f t="shared" ref="W73" si="86">SUM(W74,W95,W116)</f>
        <v>0</v>
      </c>
      <c r="X73" s="57">
        <f t="shared" ref="X73" si="87">SUM(X74,X95,X116)</f>
        <v>0</v>
      </c>
      <c r="Y73" s="57">
        <f t="shared" ref="Y73" si="88">SUM(Y74,Y95,Y116)</f>
        <v>0</v>
      </c>
      <c r="Z73" s="57">
        <f t="shared" ref="Z73" si="89">SUM(Z74,Z95,Z116)</f>
        <v>0</v>
      </c>
      <c r="AA73" s="57">
        <f t="shared" ref="AA73" si="90">SUM(AA74,AA95,AA116)</f>
        <v>0</v>
      </c>
      <c r="AB73" s="58">
        <f t="shared" ref="AB73" si="91">SUM(AB74,AB95,AB116)</f>
        <v>0</v>
      </c>
      <c r="AD73" s="56">
        <f t="shared" ref="AD73" si="92">SUM(AD74,AD95,AD116)</f>
        <v>0</v>
      </c>
      <c r="AE73" s="57">
        <f t="shared" ref="AE73" si="93">SUM(AE74,AE95,AE116)</f>
        <v>0</v>
      </c>
      <c r="AF73" s="66">
        <f t="shared" ref="AF73" si="94">SUM(AF74,AF95,AF116)</f>
        <v>0</v>
      </c>
      <c r="AH73" s="57">
        <f t="shared" ref="AH73:AI73" si="95">AH74</f>
        <v>0</v>
      </c>
      <c r="AI73" s="57">
        <f t="shared" si="95"/>
        <v>0</v>
      </c>
    </row>
    <row r="74" spans="2:35" s="2" customFormat="1" ht="20.100000000000001" customHeight="1" x14ac:dyDescent="0.25">
      <c r="B74" s="53" t="str">
        <f>IF('Plano Contas'!F8="","",'Plano Contas'!F8)</f>
        <v>Deduções</v>
      </c>
      <c r="C74" s="54"/>
      <c r="D74" s="20"/>
      <c r="E74" s="55">
        <f>SUM(E75:E94)</f>
        <v>0</v>
      </c>
      <c r="F74" s="55">
        <f t="shared" ref="F74" si="96">SUM(F75:F94)</f>
        <v>0</v>
      </c>
      <c r="G74" s="55">
        <f t="shared" ref="G74" si="97">SUM(G75:G94)</f>
        <v>0</v>
      </c>
      <c r="H74" s="55">
        <f t="shared" ref="H74" si="98">SUM(H75:H94)</f>
        <v>0</v>
      </c>
      <c r="I74" s="55">
        <f t="shared" ref="I74" si="99">SUM(I75:I94)</f>
        <v>0</v>
      </c>
      <c r="J74" s="55">
        <f t="shared" ref="J74" si="100">SUM(J75:J94)</f>
        <v>0</v>
      </c>
      <c r="K74" s="55">
        <f t="shared" ref="K74" si="101">SUM(K75:K94)</f>
        <v>0</v>
      </c>
      <c r="L74" s="55">
        <f t="shared" ref="L74" si="102">SUM(L75:L94)</f>
        <v>0</v>
      </c>
      <c r="M74" s="55">
        <f t="shared" ref="M74" si="103">SUM(M75:M94)</f>
        <v>0</v>
      </c>
      <c r="N74" s="55">
        <f t="shared" ref="N74" si="104">SUM(N75:N94)</f>
        <v>0</v>
      </c>
      <c r="O74" s="55">
        <f t="shared" ref="O74" si="105">SUM(O75:O94)</f>
        <v>0</v>
      </c>
      <c r="P74" s="55">
        <f t="shared" ref="P74" si="106">SUM(P75:P94)</f>
        <v>0</v>
      </c>
      <c r="Q74" s="55">
        <f t="shared" ref="Q74" si="107">SUM(Q75:Q94)</f>
        <v>0</v>
      </c>
      <c r="R74" s="55">
        <f t="shared" ref="R74" si="108">SUM(R75:R94)</f>
        <v>0</v>
      </c>
      <c r="S74" s="55">
        <f t="shared" ref="S74" si="109">SUM(S75:S94)</f>
        <v>0</v>
      </c>
      <c r="T74" s="55">
        <f t="shared" ref="T74" si="110">SUM(T75:T94)</f>
        <v>0</v>
      </c>
      <c r="U74" s="55">
        <f t="shared" ref="U74" si="111">SUM(U75:U94)</f>
        <v>0</v>
      </c>
      <c r="V74" s="55">
        <f t="shared" ref="V74" si="112">SUM(V75:V94)</f>
        <v>0</v>
      </c>
      <c r="W74" s="55">
        <f t="shared" ref="W74" si="113">SUM(W75:W94)</f>
        <v>0</v>
      </c>
      <c r="X74" s="55">
        <f t="shared" ref="X74" si="114">SUM(X75:X94)</f>
        <v>0</v>
      </c>
      <c r="Y74" s="55">
        <f t="shared" ref="Y74" si="115">SUM(Y75:Y94)</f>
        <v>0</v>
      </c>
      <c r="Z74" s="55">
        <f t="shared" ref="Z74" si="116">SUM(Z75:Z94)</f>
        <v>0</v>
      </c>
      <c r="AA74" s="55">
        <f t="shared" ref="AA74" si="117">SUM(AA75:AA94)</f>
        <v>0</v>
      </c>
      <c r="AB74" s="55">
        <f t="shared" ref="AB74" si="118">SUM(AB75:AB94)</f>
        <v>0</v>
      </c>
      <c r="AD74" s="55">
        <f>SUMIF($E$3:$AB$3,AD$3,$E74:$AB74)</f>
        <v>0</v>
      </c>
      <c r="AE74" s="55">
        <f>SUMIF($E$3:$AB$3,AE$3,$E74:$AB74)</f>
        <v>0</v>
      </c>
      <c r="AF74" s="65">
        <f t="shared" ref="AF74:AF136" si="119">IFERROR(AD74/$AD$7,0)</f>
        <v>0</v>
      </c>
      <c r="AH74" s="55">
        <f>IFERROR(SUMIF($E$3:$AB$3,AH$3,$E74:$AB74)/COUNTIFS($E74:$AB74,"&gt;0",$E$3:$AB$3,AH$3),0)</f>
        <v>0</v>
      </c>
      <c r="AI74" s="55">
        <f>IFERROR(SUMIF($E$3:$AB$3,AI$3,$E74:$AB74)/COUNTIFS($E74:$AB74,"&gt;0",$E$3:$AB$3,AI$3),0)</f>
        <v>0</v>
      </c>
    </row>
    <row r="75" spans="2:35" s="2" customFormat="1" ht="20.100000000000001" customHeight="1" x14ac:dyDescent="0.25">
      <c r="B75" s="23" t="str">
        <f>IF('Plano Contas'!F9="","",'Plano Contas'!F9)</f>
        <v>Tributos Estaduais</v>
      </c>
      <c r="C75" s="46" t="str">
        <f>B73&amp;B74&amp;B75</f>
        <v>Deduções ReceitasDeduçõesTributos Estaduais</v>
      </c>
      <c r="D75" s="20"/>
      <c r="E75" s="24">
        <f>IF($B75="","",ABS(
SUMIFS(BaseFinanceira[Valor Previsto],
IF('DRE Financeira'!$B$3=Configurações!$D$7,BaseFinanceira[Mês Caixa],BaseFinanceira[Mês Comp.]),E$6,
BaseFinanceira[Plano Contas],'DRE Financeira'!$C75,
BaseFinanceira[Centro Custo],IF($B$2=Configurações!$B$7,"&lt;&gt;""",'DRE Financeira'!$B$2))))</f>
        <v>0</v>
      </c>
      <c r="F75" s="26">
        <f>IF($B75="","",ABS(
SUMIFS(BaseFinanceira[Valor Realizado],
IF('DRE Financeira'!$B$3=Configurações!$D$7,BaseFinanceira[Mês Caixa],BaseFinanceira[Mês Comp.]),F$6,
BaseFinanceira[Plano Contas],'DRE Financeira'!$C75,
BaseFinanceira[Centro Custo],IF($B$2=Configurações!$B$7,"&lt;&gt;""",'DRE Financeira'!$B$2))))</f>
        <v>0</v>
      </c>
      <c r="G75" s="24">
        <f>IF($B75="","",ABS(
SUMIFS(BaseFinanceira[Valor Previsto],
IF('DRE Financeira'!$B$3=Configurações!$D$7,BaseFinanceira[Mês Caixa],BaseFinanceira[Mês Comp.]),G$6,
BaseFinanceira[Plano Contas],'DRE Financeira'!$C75,
BaseFinanceira[Centro Custo],IF($B$2=Configurações!$B$7,"&lt;&gt;""",'DRE Financeira'!$B$2))))</f>
        <v>0</v>
      </c>
      <c r="H75" s="26">
        <f>IF($B75="","",ABS(
SUMIFS(BaseFinanceira[Valor Realizado],
IF('DRE Financeira'!$B$3=Configurações!$D$7,BaseFinanceira[Mês Caixa],BaseFinanceira[Mês Comp.]),H$6,
BaseFinanceira[Plano Contas],'DRE Financeira'!$C75,
BaseFinanceira[Centro Custo],IF($B$2=Configurações!$B$7,"&lt;&gt;""",'DRE Financeira'!$B$2))))</f>
        <v>0</v>
      </c>
      <c r="I75" s="24">
        <f>IF($B75="","",ABS(
SUMIFS(BaseFinanceira[Valor Previsto],
IF('DRE Financeira'!$B$3=Configurações!$D$7,BaseFinanceira[Mês Caixa],BaseFinanceira[Mês Comp.]),I$6,
BaseFinanceira[Plano Contas],'DRE Financeira'!$C75,
BaseFinanceira[Centro Custo],IF($B$2=Configurações!$B$7,"&lt;&gt;""",'DRE Financeira'!$B$2))))</f>
        <v>0</v>
      </c>
      <c r="J75" s="26">
        <f>IF($B75="","",ABS(
SUMIFS(BaseFinanceira[Valor Realizado],
IF('DRE Financeira'!$B$3=Configurações!$D$7,BaseFinanceira[Mês Caixa],BaseFinanceira[Mês Comp.]),J$6,
BaseFinanceira[Plano Contas],'DRE Financeira'!$C75,
BaseFinanceira[Centro Custo],IF($B$2=Configurações!$B$7,"&lt;&gt;""",'DRE Financeira'!$B$2))))</f>
        <v>0</v>
      </c>
      <c r="K75" s="24">
        <f>IF($B75="","",ABS(
SUMIFS(BaseFinanceira[Valor Previsto],
IF('DRE Financeira'!$B$3=Configurações!$D$7,BaseFinanceira[Mês Caixa],BaseFinanceira[Mês Comp.]),K$6,
BaseFinanceira[Plano Contas],'DRE Financeira'!$C75,
BaseFinanceira[Centro Custo],IF($B$2=Configurações!$B$7,"&lt;&gt;""",'DRE Financeira'!$B$2))))</f>
        <v>0</v>
      </c>
      <c r="L75" s="26">
        <f>IF($B75="","",ABS(
SUMIFS(BaseFinanceira[Valor Realizado],
IF('DRE Financeira'!$B$3=Configurações!$D$7,BaseFinanceira[Mês Caixa],BaseFinanceira[Mês Comp.]),L$6,
BaseFinanceira[Plano Contas],'DRE Financeira'!$C75,
BaseFinanceira[Centro Custo],IF($B$2=Configurações!$B$7,"&lt;&gt;""",'DRE Financeira'!$B$2))))</f>
        <v>0</v>
      </c>
      <c r="M75" s="24">
        <f>IF($B75="","",ABS(
SUMIFS(BaseFinanceira[Valor Previsto],
IF('DRE Financeira'!$B$3=Configurações!$D$7,BaseFinanceira[Mês Caixa],BaseFinanceira[Mês Comp.]),M$6,
BaseFinanceira[Plano Contas],'DRE Financeira'!$C75,
BaseFinanceira[Centro Custo],IF($B$2=Configurações!$B$7,"&lt;&gt;""",'DRE Financeira'!$B$2))))</f>
        <v>0</v>
      </c>
      <c r="N75" s="26">
        <f>IF($B75="","",ABS(
SUMIFS(BaseFinanceira[Valor Realizado],
IF('DRE Financeira'!$B$3=Configurações!$D$7,BaseFinanceira[Mês Caixa],BaseFinanceira[Mês Comp.]),N$6,
BaseFinanceira[Plano Contas],'DRE Financeira'!$C75,
BaseFinanceira[Centro Custo],IF($B$2=Configurações!$B$7,"&lt;&gt;""",'DRE Financeira'!$B$2))))</f>
        <v>0</v>
      </c>
      <c r="O75" s="24">
        <f>IF($B75="","",ABS(
SUMIFS(BaseFinanceira[Valor Previsto],
IF('DRE Financeira'!$B$3=Configurações!$D$7,BaseFinanceira[Mês Caixa],BaseFinanceira[Mês Comp.]),O$6,
BaseFinanceira[Plano Contas],'DRE Financeira'!$C75,
BaseFinanceira[Centro Custo],IF($B$2=Configurações!$B$7,"&lt;&gt;""",'DRE Financeira'!$B$2))))</f>
        <v>0</v>
      </c>
      <c r="P75" s="26">
        <f>IF($B75="","",ABS(
SUMIFS(BaseFinanceira[Valor Realizado],
IF('DRE Financeira'!$B$3=Configurações!$D$7,BaseFinanceira[Mês Caixa],BaseFinanceira[Mês Comp.]),P$6,
BaseFinanceira[Plano Contas],'DRE Financeira'!$C75,
BaseFinanceira[Centro Custo],IF($B$2=Configurações!$B$7,"&lt;&gt;""",'DRE Financeira'!$B$2))))</f>
        <v>0</v>
      </c>
      <c r="Q75" s="24">
        <f>IF($B75="","",ABS(
SUMIFS(BaseFinanceira[Valor Previsto],
IF('DRE Financeira'!$B$3=Configurações!$D$7,BaseFinanceira[Mês Caixa],BaseFinanceira[Mês Comp.]),Q$6,
BaseFinanceira[Plano Contas],'DRE Financeira'!$C75,
BaseFinanceira[Centro Custo],IF($B$2=Configurações!$B$7,"&lt;&gt;""",'DRE Financeira'!$B$2))))</f>
        <v>0</v>
      </c>
      <c r="R75" s="26">
        <f>IF($B75="","",ABS(
SUMIFS(BaseFinanceira[Valor Realizado],
IF('DRE Financeira'!$B$3=Configurações!$D$7,BaseFinanceira[Mês Caixa],BaseFinanceira[Mês Comp.]),R$6,
BaseFinanceira[Plano Contas],'DRE Financeira'!$C75,
BaseFinanceira[Centro Custo],IF($B$2=Configurações!$B$7,"&lt;&gt;""",'DRE Financeira'!$B$2))))</f>
        <v>0</v>
      </c>
      <c r="S75" s="24">
        <f>IF($B75="","",ABS(
SUMIFS(BaseFinanceira[Valor Previsto],
IF('DRE Financeira'!$B$3=Configurações!$D$7,BaseFinanceira[Mês Caixa],BaseFinanceira[Mês Comp.]),S$6,
BaseFinanceira[Plano Contas],'DRE Financeira'!$C75,
BaseFinanceira[Centro Custo],IF($B$2=Configurações!$B$7,"&lt;&gt;""",'DRE Financeira'!$B$2))))</f>
        <v>0</v>
      </c>
      <c r="T75" s="26">
        <f>IF($B75="","",ABS(
SUMIFS(BaseFinanceira[Valor Realizado],
IF('DRE Financeira'!$B$3=Configurações!$D$7,BaseFinanceira[Mês Caixa],BaseFinanceira[Mês Comp.]),T$6,
BaseFinanceira[Plano Contas],'DRE Financeira'!$C75,
BaseFinanceira[Centro Custo],IF($B$2=Configurações!$B$7,"&lt;&gt;""",'DRE Financeira'!$B$2))))</f>
        <v>0</v>
      </c>
      <c r="U75" s="24">
        <f>IF($B75="","",ABS(
SUMIFS(BaseFinanceira[Valor Previsto],
IF('DRE Financeira'!$B$3=Configurações!$D$7,BaseFinanceira[Mês Caixa],BaseFinanceira[Mês Comp.]),U$6,
BaseFinanceira[Plano Contas],'DRE Financeira'!$C75,
BaseFinanceira[Centro Custo],IF($B$2=Configurações!$B$7,"&lt;&gt;""",'DRE Financeira'!$B$2))))</f>
        <v>0</v>
      </c>
      <c r="V75" s="26">
        <f>IF($B75="","",ABS(
SUMIFS(BaseFinanceira[Valor Realizado],
IF('DRE Financeira'!$B$3=Configurações!$D$7,BaseFinanceira[Mês Caixa],BaseFinanceira[Mês Comp.]),V$6,
BaseFinanceira[Plano Contas],'DRE Financeira'!$C75,
BaseFinanceira[Centro Custo],IF($B$2=Configurações!$B$7,"&lt;&gt;""",'DRE Financeira'!$B$2))))</f>
        <v>0</v>
      </c>
      <c r="W75" s="24">
        <f>IF($B75="","",ABS(
SUMIFS(BaseFinanceira[Valor Previsto],
IF('DRE Financeira'!$B$3=Configurações!$D$7,BaseFinanceira[Mês Caixa],BaseFinanceira[Mês Comp.]),W$6,
BaseFinanceira[Plano Contas],'DRE Financeira'!$C75,
BaseFinanceira[Centro Custo],IF($B$2=Configurações!$B$7,"&lt;&gt;""",'DRE Financeira'!$B$2))))</f>
        <v>0</v>
      </c>
      <c r="X75" s="26">
        <f>IF($B75="","",ABS(
SUMIFS(BaseFinanceira[Valor Realizado],
IF('DRE Financeira'!$B$3=Configurações!$D$7,BaseFinanceira[Mês Caixa],BaseFinanceira[Mês Comp.]),X$6,
BaseFinanceira[Plano Contas],'DRE Financeira'!$C75,
BaseFinanceira[Centro Custo],IF($B$2=Configurações!$B$7,"&lt;&gt;""",'DRE Financeira'!$B$2))))</f>
        <v>0</v>
      </c>
      <c r="Y75" s="24">
        <f>IF($B75="","",ABS(
SUMIFS(BaseFinanceira[Valor Previsto],
IF('DRE Financeira'!$B$3=Configurações!$D$7,BaseFinanceira[Mês Caixa],BaseFinanceira[Mês Comp.]),Y$6,
BaseFinanceira[Plano Contas],'DRE Financeira'!$C75,
BaseFinanceira[Centro Custo],IF($B$2=Configurações!$B$7,"&lt;&gt;""",'DRE Financeira'!$B$2))))</f>
        <v>0</v>
      </c>
      <c r="Z75" s="26">
        <f>IF($B75="","",ABS(
SUMIFS(BaseFinanceira[Valor Realizado],
IF('DRE Financeira'!$B$3=Configurações!$D$7,BaseFinanceira[Mês Caixa],BaseFinanceira[Mês Comp.]),Z$6,
BaseFinanceira[Plano Contas],'DRE Financeira'!$C75,
BaseFinanceira[Centro Custo],IF($B$2=Configurações!$B$7,"&lt;&gt;""",'DRE Financeira'!$B$2))))</f>
        <v>0</v>
      </c>
      <c r="AA75" s="24">
        <f>IF($B75="","",ABS(
SUMIFS(BaseFinanceira[Valor Previsto],
IF('DRE Financeira'!$B$3=Configurações!$D$7,BaseFinanceira[Mês Caixa],BaseFinanceira[Mês Comp.]),AA$6,
BaseFinanceira[Plano Contas],'DRE Financeira'!$C75,
BaseFinanceira[Centro Custo],IF($B$2=Configurações!$B$7,"&lt;&gt;""",'DRE Financeira'!$B$2))))</f>
        <v>0</v>
      </c>
      <c r="AB75" s="26">
        <f>IF($B75="","",ABS(
SUMIFS(BaseFinanceira[Valor Realizado],
IF('DRE Financeira'!$B$3=Configurações!$D$7,BaseFinanceira[Mês Caixa],BaseFinanceira[Mês Comp.]),AB$6,
BaseFinanceira[Plano Contas],'DRE Financeira'!$C75,
BaseFinanceira[Centro Custo],IF($B$2=Configurações!$B$7,"&lt;&gt;""",'DRE Financeira'!$B$2))))</f>
        <v>0</v>
      </c>
      <c r="AD75" s="24">
        <f t="shared" ref="AD75:AE90" si="120">SUMIF($E$3:$AB$3,AD$3,$E75:$AB75)</f>
        <v>0</v>
      </c>
      <c r="AE75" s="26">
        <f t="shared" si="120"/>
        <v>0</v>
      </c>
      <c r="AF75" s="39">
        <f t="shared" si="119"/>
        <v>0</v>
      </c>
      <c r="AH75" s="24">
        <f t="shared" ref="AH75:AI90" si="121">IFERROR(SUMIF($E$3:$AB$3,AH$3,$E75:$AB75)/COUNTIFS($E75:$AB75,"&gt;0",$E$3:$AB$3,AH$3),0)</f>
        <v>0</v>
      </c>
      <c r="AI75" s="26">
        <f t="shared" si="121"/>
        <v>0</v>
      </c>
    </row>
    <row r="76" spans="2:35" s="2" customFormat="1" ht="20.100000000000001" customHeight="1" x14ac:dyDescent="0.25">
      <c r="B76" s="23" t="str">
        <f>IF('Plano Contas'!F10="","",'Plano Contas'!F10)</f>
        <v>Tributos Municipais</v>
      </c>
      <c r="C76" s="46" t="str">
        <f>B73&amp;B74&amp;B76</f>
        <v>Deduções ReceitasDeduçõesTributos Municipais</v>
      </c>
      <c r="D76" s="20"/>
      <c r="E76" s="24">
        <f>IF($B76="","",ABS(
SUMIFS(BaseFinanceira[Valor Previsto],
IF('DRE Financeira'!$B$3=Configurações!$D$7,BaseFinanceira[Mês Caixa],BaseFinanceira[Mês Comp.]),E$6,
BaseFinanceira[Plano Contas],'DRE Financeira'!$C76,
BaseFinanceira[Centro Custo],IF($B$2=Configurações!$B$7,"&lt;&gt;""",'DRE Financeira'!$B$2))))</f>
        <v>0</v>
      </c>
      <c r="F76" s="26">
        <f>IF($B76="","",ABS(
SUMIFS(BaseFinanceira[Valor Realizado],
IF('DRE Financeira'!$B$3=Configurações!$D$7,BaseFinanceira[Mês Caixa],BaseFinanceira[Mês Comp.]),F$6,
BaseFinanceira[Plano Contas],'DRE Financeira'!$C76,
BaseFinanceira[Centro Custo],IF($B$2=Configurações!$B$7,"&lt;&gt;""",'DRE Financeira'!$B$2))))</f>
        <v>0</v>
      </c>
      <c r="G76" s="24">
        <f>IF($B76="","",ABS(
SUMIFS(BaseFinanceira[Valor Previsto],
IF('DRE Financeira'!$B$3=Configurações!$D$7,BaseFinanceira[Mês Caixa],BaseFinanceira[Mês Comp.]),G$6,
BaseFinanceira[Plano Contas],'DRE Financeira'!$C76,
BaseFinanceira[Centro Custo],IF($B$2=Configurações!$B$7,"&lt;&gt;""",'DRE Financeira'!$B$2))))</f>
        <v>0</v>
      </c>
      <c r="H76" s="26">
        <f>IF($B76="","",ABS(
SUMIFS(BaseFinanceira[Valor Realizado],
IF('DRE Financeira'!$B$3=Configurações!$D$7,BaseFinanceira[Mês Caixa],BaseFinanceira[Mês Comp.]),H$6,
BaseFinanceira[Plano Contas],'DRE Financeira'!$C76,
BaseFinanceira[Centro Custo],IF($B$2=Configurações!$B$7,"&lt;&gt;""",'DRE Financeira'!$B$2))))</f>
        <v>0</v>
      </c>
      <c r="I76" s="24">
        <f>IF($B76="","",ABS(
SUMIFS(BaseFinanceira[Valor Previsto],
IF('DRE Financeira'!$B$3=Configurações!$D$7,BaseFinanceira[Mês Caixa],BaseFinanceira[Mês Comp.]),I$6,
BaseFinanceira[Plano Contas],'DRE Financeira'!$C76,
BaseFinanceira[Centro Custo],IF($B$2=Configurações!$B$7,"&lt;&gt;""",'DRE Financeira'!$B$2))))</f>
        <v>0</v>
      </c>
      <c r="J76" s="26">
        <f>IF($B76="","",ABS(
SUMIFS(BaseFinanceira[Valor Realizado],
IF('DRE Financeira'!$B$3=Configurações!$D$7,BaseFinanceira[Mês Caixa],BaseFinanceira[Mês Comp.]),J$6,
BaseFinanceira[Plano Contas],'DRE Financeira'!$C76,
BaseFinanceira[Centro Custo],IF($B$2=Configurações!$B$7,"&lt;&gt;""",'DRE Financeira'!$B$2))))</f>
        <v>0</v>
      </c>
      <c r="K76" s="24">
        <f>IF($B76="","",ABS(
SUMIFS(BaseFinanceira[Valor Previsto],
IF('DRE Financeira'!$B$3=Configurações!$D$7,BaseFinanceira[Mês Caixa],BaseFinanceira[Mês Comp.]),K$6,
BaseFinanceira[Plano Contas],'DRE Financeira'!$C76,
BaseFinanceira[Centro Custo],IF($B$2=Configurações!$B$7,"&lt;&gt;""",'DRE Financeira'!$B$2))))</f>
        <v>0</v>
      </c>
      <c r="L76" s="26">
        <f>IF($B76="","",ABS(
SUMIFS(BaseFinanceira[Valor Realizado],
IF('DRE Financeira'!$B$3=Configurações!$D$7,BaseFinanceira[Mês Caixa],BaseFinanceira[Mês Comp.]),L$6,
BaseFinanceira[Plano Contas],'DRE Financeira'!$C76,
BaseFinanceira[Centro Custo],IF($B$2=Configurações!$B$7,"&lt;&gt;""",'DRE Financeira'!$B$2))))</f>
        <v>0</v>
      </c>
      <c r="M76" s="24">
        <f>IF($B76="","",ABS(
SUMIFS(BaseFinanceira[Valor Previsto],
IF('DRE Financeira'!$B$3=Configurações!$D$7,BaseFinanceira[Mês Caixa],BaseFinanceira[Mês Comp.]),M$6,
BaseFinanceira[Plano Contas],'DRE Financeira'!$C76,
BaseFinanceira[Centro Custo],IF($B$2=Configurações!$B$7,"&lt;&gt;""",'DRE Financeira'!$B$2))))</f>
        <v>0</v>
      </c>
      <c r="N76" s="26">
        <f>IF($B76="","",ABS(
SUMIFS(BaseFinanceira[Valor Realizado],
IF('DRE Financeira'!$B$3=Configurações!$D$7,BaseFinanceira[Mês Caixa],BaseFinanceira[Mês Comp.]),N$6,
BaseFinanceira[Plano Contas],'DRE Financeira'!$C76,
BaseFinanceira[Centro Custo],IF($B$2=Configurações!$B$7,"&lt;&gt;""",'DRE Financeira'!$B$2))))</f>
        <v>0</v>
      </c>
      <c r="O76" s="24">
        <f>IF($B76="","",ABS(
SUMIFS(BaseFinanceira[Valor Previsto],
IF('DRE Financeira'!$B$3=Configurações!$D$7,BaseFinanceira[Mês Caixa],BaseFinanceira[Mês Comp.]),O$6,
BaseFinanceira[Plano Contas],'DRE Financeira'!$C76,
BaseFinanceira[Centro Custo],IF($B$2=Configurações!$B$7,"&lt;&gt;""",'DRE Financeira'!$B$2))))</f>
        <v>0</v>
      </c>
      <c r="P76" s="26">
        <f>IF($B76="","",ABS(
SUMIFS(BaseFinanceira[Valor Realizado],
IF('DRE Financeira'!$B$3=Configurações!$D$7,BaseFinanceira[Mês Caixa],BaseFinanceira[Mês Comp.]),P$6,
BaseFinanceira[Plano Contas],'DRE Financeira'!$C76,
BaseFinanceira[Centro Custo],IF($B$2=Configurações!$B$7,"&lt;&gt;""",'DRE Financeira'!$B$2))))</f>
        <v>0</v>
      </c>
      <c r="Q76" s="24">
        <f>IF($B76="","",ABS(
SUMIFS(BaseFinanceira[Valor Previsto],
IF('DRE Financeira'!$B$3=Configurações!$D$7,BaseFinanceira[Mês Caixa],BaseFinanceira[Mês Comp.]),Q$6,
BaseFinanceira[Plano Contas],'DRE Financeira'!$C76,
BaseFinanceira[Centro Custo],IF($B$2=Configurações!$B$7,"&lt;&gt;""",'DRE Financeira'!$B$2))))</f>
        <v>0</v>
      </c>
      <c r="R76" s="26">
        <f>IF($B76="","",ABS(
SUMIFS(BaseFinanceira[Valor Realizado],
IF('DRE Financeira'!$B$3=Configurações!$D$7,BaseFinanceira[Mês Caixa],BaseFinanceira[Mês Comp.]),R$6,
BaseFinanceira[Plano Contas],'DRE Financeira'!$C76,
BaseFinanceira[Centro Custo],IF($B$2=Configurações!$B$7,"&lt;&gt;""",'DRE Financeira'!$B$2))))</f>
        <v>0</v>
      </c>
      <c r="S76" s="24">
        <f>IF($B76="","",ABS(
SUMIFS(BaseFinanceira[Valor Previsto],
IF('DRE Financeira'!$B$3=Configurações!$D$7,BaseFinanceira[Mês Caixa],BaseFinanceira[Mês Comp.]),S$6,
BaseFinanceira[Plano Contas],'DRE Financeira'!$C76,
BaseFinanceira[Centro Custo],IF($B$2=Configurações!$B$7,"&lt;&gt;""",'DRE Financeira'!$B$2))))</f>
        <v>0</v>
      </c>
      <c r="T76" s="26">
        <f>IF($B76="","",ABS(
SUMIFS(BaseFinanceira[Valor Realizado],
IF('DRE Financeira'!$B$3=Configurações!$D$7,BaseFinanceira[Mês Caixa],BaseFinanceira[Mês Comp.]),T$6,
BaseFinanceira[Plano Contas],'DRE Financeira'!$C76,
BaseFinanceira[Centro Custo],IF($B$2=Configurações!$B$7,"&lt;&gt;""",'DRE Financeira'!$B$2))))</f>
        <v>0</v>
      </c>
      <c r="U76" s="24">
        <f>IF($B76="","",ABS(
SUMIFS(BaseFinanceira[Valor Previsto],
IF('DRE Financeira'!$B$3=Configurações!$D$7,BaseFinanceira[Mês Caixa],BaseFinanceira[Mês Comp.]),U$6,
BaseFinanceira[Plano Contas],'DRE Financeira'!$C76,
BaseFinanceira[Centro Custo],IF($B$2=Configurações!$B$7,"&lt;&gt;""",'DRE Financeira'!$B$2))))</f>
        <v>0</v>
      </c>
      <c r="V76" s="26">
        <f>IF($B76="","",ABS(
SUMIFS(BaseFinanceira[Valor Realizado],
IF('DRE Financeira'!$B$3=Configurações!$D$7,BaseFinanceira[Mês Caixa],BaseFinanceira[Mês Comp.]),V$6,
BaseFinanceira[Plano Contas],'DRE Financeira'!$C76,
BaseFinanceira[Centro Custo],IF($B$2=Configurações!$B$7,"&lt;&gt;""",'DRE Financeira'!$B$2))))</f>
        <v>0</v>
      </c>
      <c r="W76" s="24">
        <f>IF($B76="","",ABS(
SUMIFS(BaseFinanceira[Valor Previsto],
IF('DRE Financeira'!$B$3=Configurações!$D$7,BaseFinanceira[Mês Caixa],BaseFinanceira[Mês Comp.]),W$6,
BaseFinanceira[Plano Contas],'DRE Financeira'!$C76,
BaseFinanceira[Centro Custo],IF($B$2=Configurações!$B$7,"&lt;&gt;""",'DRE Financeira'!$B$2))))</f>
        <v>0</v>
      </c>
      <c r="X76" s="26">
        <f>IF($B76="","",ABS(
SUMIFS(BaseFinanceira[Valor Realizado],
IF('DRE Financeira'!$B$3=Configurações!$D$7,BaseFinanceira[Mês Caixa],BaseFinanceira[Mês Comp.]),X$6,
BaseFinanceira[Plano Contas],'DRE Financeira'!$C76,
BaseFinanceira[Centro Custo],IF($B$2=Configurações!$B$7,"&lt;&gt;""",'DRE Financeira'!$B$2))))</f>
        <v>0</v>
      </c>
      <c r="Y76" s="24">
        <f>IF($B76="","",ABS(
SUMIFS(BaseFinanceira[Valor Previsto],
IF('DRE Financeira'!$B$3=Configurações!$D$7,BaseFinanceira[Mês Caixa],BaseFinanceira[Mês Comp.]),Y$6,
BaseFinanceira[Plano Contas],'DRE Financeira'!$C76,
BaseFinanceira[Centro Custo],IF($B$2=Configurações!$B$7,"&lt;&gt;""",'DRE Financeira'!$B$2))))</f>
        <v>0</v>
      </c>
      <c r="Z76" s="26">
        <f>IF($B76="","",ABS(
SUMIFS(BaseFinanceira[Valor Realizado],
IF('DRE Financeira'!$B$3=Configurações!$D$7,BaseFinanceira[Mês Caixa],BaseFinanceira[Mês Comp.]),Z$6,
BaseFinanceira[Plano Contas],'DRE Financeira'!$C76,
BaseFinanceira[Centro Custo],IF($B$2=Configurações!$B$7,"&lt;&gt;""",'DRE Financeira'!$B$2))))</f>
        <v>0</v>
      </c>
      <c r="AA76" s="24">
        <f>IF($B76="","",ABS(
SUMIFS(BaseFinanceira[Valor Previsto],
IF('DRE Financeira'!$B$3=Configurações!$D$7,BaseFinanceira[Mês Caixa],BaseFinanceira[Mês Comp.]),AA$6,
BaseFinanceira[Plano Contas],'DRE Financeira'!$C76,
BaseFinanceira[Centro Custo],IF($B$2=Configurações!$B$7,"&lt;&gt;""",'DRE Financeira'!$B$2))))</f>
        <v>0</v>
      </c>
      <c r="AB76" s="26">
        <f>IF($B76="","",ABS(
SUMIFS(BaseFinanceira[Valor Realizado],
IF('DRE Financeira'!$B$3=Configurações!$D$7,BaseFinanceira[Mês Caixa],BaseFinanceira[Mês Comp.]),AB$6,
BaseFinanceira[Plano Contas],'DRE Financeira'!$C76,
BaseFinanceira[Centro Custo],IF($B$2=Configurações!$B$7,"&lt;&gt;""",'DRE Financeira'!$B$2))))</f>
        <v>0</v>
      </c>
      <c r="AD76" s="24">
        <f t="shared" si="120"/>
        <v>0</v>
      </c>
      <c r="AE76" s="26">
        <f t="shared" si="120"/>
        <v>0</v>
      </c>
      <c r="AF76" s="39">
        <f t="shared" si="119"/>
        <v>0</v>
      </c>
      <c r="AH76" s="24">
        <f t="shared" si="121"/>
        <v>0</v>
      </c>
      <c r="AI76" s="26">
        <f t="shared" si="121"/>
        <v>0</v>
      </c>
    </row>
    <row r="77" spans="2:35" s="2" customFormat="1" ht="20.100000000000001" customHeight="1" x14ac:dyDescent="0.25">
      <c r="B77" s="23" t="str">
        <f>IF('Plano Contas'!F11="","",'Plano Contas'!F11)</f>
        <v>Simples Nacional</v>
      </c>
      <c r="C77" s="46" t="str">
        <f>B73&amp;B74&amp;B77</f>
        <v>Deduções ReceitasDeduçõesSimples Nacional</v>
      </c>
      <c r="D77" s="20"/>
      <c r="E77" s="24">
        <f>IF($B77="","",ABS(
SUMIFS(BaseFinanceira[Valor Previsto],
IF('DRE Financeira'!$B$3=Configurações!$D$7,BaseFinanceira[Mês Caixa],BaseFinanceira[Mês Comp.]),E$6,
BaseFinanceira[Plano Contas],'DRE Financeira'!$C77,
BaseFinanceira[Centro Custo],IF($B$2=Configurações!$B$7,"&lt;&gt;""",'DRE Financeira'!$B$2))))</f>
        <v>0</v>
      </c>
      <c r="F77" s="26">
        <f>IF($B77="","",ABS(
SUMIFS(BaseFinanceira[Valor Realizado],
IF('DRE Financeira'!$B$3=Configurações!$D$7,BaseFinanceira[Mês Caixa],BaseFinanceira[Mês Comp.]),F$6,
BaseFinanceira[Plano Contas],'DRE Financeira'!$C77,
BaseFinanceira[Centro Custo],IF($B$2=Configurações!$B$7,"&lt;&gt;""",'DRE Financeira'!$B$2))))</f>
        <v>0</v>
      </c>
      <c r="G77" s="24">
        <f>IF($B77="","",ABS(
SUMIFS(BaseFinanceira[Valor Previsto],
IF('DRE Financeira'!$B$3=Configurações!$D$7,BaseFinanceira[Mês Caixa],BaseFinanceira[Mês Comp.]),G$6,
BaseFinanceira[Plano Contas],'DRE Financeira'!$C77,
BaseFinanceira[Centro Custo],IF($B$2=Configurações!$B$7,"&lt;&gt;""",'DRE Financeira'!$B$2))))</f>
        <v>0</v>
      </c>
      <c r="H77" s="26">
        <f>IF($B77="","",ABS(
SUMIFS(BaseFinanceira[Valor Realizado],
IF('DRE Financeira'!$B$3=Configurações!$D$7,BaseFinanceira[Mês Caixa],BaseFinanceira[Mês Comp.]),H$6,
BaseFinanceira[Plano Contas],'DRE Financeira'!$C77,
BaseFinanceira[Centro Custo],IF($B$2=Configurações!$B$7,"&lt;&gt;""",'DRE Financeira'!$B$2))))</f>
        <v>0</v>
      </c>
      <c r="I77" s="24">
        <f>IF($B77="","",ABS(
SUMIFS(BaseFinanceira[Valor Previsto],
IF('DRE Financeira'!$B$3=Configurações!$D$7,BaseFinanceira[Mês Caixa],BaseFinanceira[Mês Comp.]),I$6,
BaseFinanceira[Plano Contas],'DRE Financeira'!$C77,
BaseFinanceira[Centro Custo],IF($B$2=Configurações!$B$7,"&lt;&gt;""",'DRE Financeira'!$B$2))))</f>
        <v>0</v>
      </c>
      <c r="J77" s="26">
        <f>IF($B77="","",ABS(
SUMIFS(BaseFinanceira[Valor Realizado],
IF('DRE Financeira'!$B$3=Configurações!$D$7,BaseFinanceira[Mês Caixa],BaseFinanceira[Mês Comp.]),J$6,
BaseFinanceira[Plano Contas],'DRE Financeira'!$C77,
BaseFinanceira[Centro Custo],IF($B$2=Configurações!$B$7,"&lt;&gt;""",'DRE Financeira'!$B$2))))</f>
        <v>0</v>
      </c>
      <c r="K77" s="24">
        <f>IF($B77="","",ABS(
SUMIFS(BaseFinanceira[Valor Previsto],
IF('DRE Financeira'!$B$3=Configurações!$D$7,BaseFinanceira[Mês Caixa],BaseFinanceira[Mês Comp.]),K$6,
BaseFinanceira[Plano Contas],'DRE Financeira'!$C77,
BaseFinanceira[Centro Custo],IF($B$2=Configurações!$B$7,"&lt;&gt;""",'DRE Financeira'!$B$2))))</f>
        <v>0</v>
      </c>
      <c r="L77" s="26">
        <f>IF($B77="","",ABS(
SUMIFS(BaseFinanceira[Valor Realizado],
IF('DRE Financeira'!$B$3=Configurações!$D$7,BaseFinanceira[Mês Caixa],BaseFinanceira[Mês Comp.]),L$6,
BaseFinanceira[Plano Contas],'DRE Financeira'!$C77,
BaseFinanceira[Centro Custo],IF($B$2=Configurações!$B$7,"&lt;&gt;""",'DRE Financeira'!$B$2))))</f>
        <v>0</v>
      </c>
      <c r="M77" s="24">
        <f>IF($B77="","",ABS(
SUMIFS(BaseFinanceira[Valor Previsto],
IF('DRE Financeira'!$B$3=Configurações!$D$7,BaseFinanceira[Mês Caixa],BaseFinanceira[Mês Comp.]),M$6,
BaseFinanceira[Plano Contas],'DRE Financeira'!$C77,
BaseFinanceira[Centro Custo],IF($B$2=Configurações!$B$7,"&lt;&gt;""",'DRE Financeira'!$B$2))))</f>
        <v>0</v>
      </c>
      <c r="N77" s="26">
        <f>IF($B77="","",ABS(
SUMIFS(BaseFinanceira[Valor Realizado],
IF('DRE Financeira'!$B$3=Configurações!$D$7,BaseFinanceira[Mês Caixa],BaseFinanceira[Mês Comp.]),N$6,
BaseFinanceira[Plano Contas],'DRE Financeira'!$C77,
BaseFinanceira[Centro Custo],IF($B$2=Configurações!$B$7,"&lt;&gt;""",'DRE Financeira'!$B$2))))</f>
        <v>0</v>
      </c>
      <c r="O77" s="24">
        <f>IF($B77="","",ABS(
SUMIFS(BaseFinanceira[Valor Previsto],
IF('DRE Financeira'!$B$3=Configurações!$D$7,BaseFinanceira[Mês Caixa],BaseFinanceira[Mês Comp.]),O$6,
BaseFinanceira[Plano Contas],'DRE Financeira'!$C77,
BaseFinanceira[Centro Custo],IF($B$2=Configurações!$B$7,"&lt;&gt;""",'DRE Financeira'!$B$2))))</f>
        <v>0</v>
      </c>
      <c r="P77" s="26">
        <f>IF($B77="","",ABS(
SUMIFS(BaseFinanceira[Valor Realizado],
IF('DRE Financeira'!$B$3=Configurações!$D$7,BaseFinanceira[Mês Caixa],BaseFinanceira[Mês Comp.]),P$6,
BaseFinanceira[Plano Contas],'DRE Financeira'!$C77,
BaseFinanceira[Centro Custo],IF($B$2=Configurações!$B$7,"&lt;&gt;""",'DRE Financeira'!$B$2))))</f>
        <v>0</v>
      </c>
      <c r="Q77" s="24">
        <f>IF($B77="","",ABS(
SUMIFS(BaseFinanceira[Valor Previsto],
IF('DRE Financeira'!$B$3=Configurações!$D$7,BaseFinanceira[Mês Caixa],BaseFinanceira[Mês Comp.]),Q$6,
BaseFinanceira[Plano Contas],'DRE Financeira'!$C77,
BaseFinanceira[Centro Custo],IF($B$2=Configurações!$B$7,"&lt;&gt;""",'DRE Financeira'!$B$2))))</f>
        <v>0</v>
      </c>
      <c r="R77" s="26">
        <f>IF($B77="","",ABS(
SUMIFS(BaseFinanceira[Valor Realizado],
IF('DRE Financeira'!$B$3=Configurações!$D$7,BaseFinanceira[Mês Caixa],BaseFinanceira[Mês Comp.]),R$6,
BaseFinanceira[Plano Contas],'DRE Financeira'!$C77,
BaseFinanceira[Centro Custo],IF($B$2=Configurações!$B$7,"&lt;&gt;""",'DRE Financeira'!$B$2))))</f>
        <v>0</v>
      </c>
      <c r="S77" s="24">
        <f>IF($B77="","",ABS(
SUMIFS(BaseFinanceira[Valor Previsto],
IF('DRE Financeira'!$B$3=Configurações!$D$7,BaseFinanceira[Mês Caixa],BaseFinanceira[Mês Comp.]),S$6,
BaseFinanceira[Plano Contas],'DRE Financeira'!$C77,
BaseFinanceira[Centro Custo],IF($B$2=Configurações!$B$7,"&lt;&gt;""",'DRE Financeira'!$B$2))))</f>
        <v>0</v>
      </c>
      <c r="T77" s="26">
        <f>IF($B77="","",ABS(
SUMIFS(BaseFinanceira[Valor Realizado],
IF('DRE Financeira'!$B$3=Configurações!$D$7,BaseFinanceira[Mês Caixa],BaseFinanceira[Mês Comp.]),T$6,
BaseFinanceira[Plano Contas],'DRE Financeira'!$C77,
BaseFinanceira[Centro Custo],IF($B$2=Configurações!$B$7,"&lt;&gt;""",'DRE Financeira'!$B$2))))</f>
        <v>0</v>
      </c>
      <c r="U77" s="24">
        <f>IF($B77="","",ABS(
SUMIFS(BaseFinanceira[Valor Previsto],
IF('DRE Financeira'!$B$3=Configurações!$D$7,BaseFinanceira[Mês Caixa],BaseFinanceira[Mês Comp.]),U$6,
BaseFinanceira[Plano Contas],'DRE Financeira'!$C77,
BaseFinanceira[Centro Custo],IF($B$2=Configurações!$B$7,"&lt;&gt;""",'DRE Financeira'!$B$2))))</f>
        <v>0</v>
      </c>
      <c r="V77" s="26">
        <f>IF($B77="","",ABS(
SUMIFS(BaseFinanceira[Valor Realizado],
IF('DRE Financeira'!$B$3=Configurações!$D$7,BaseFinanceira[Mês Caixa],BaseFinanceira[Mês Comp.]),V$6,
BaseFinanceira[Plano Contas],'DRE Financeira'!$C77,
BaseFinanceira[Centro Custo],IF($B$2=Configurações!$B$7,"&lt;&gt;""",'DRE Financeira'!$B$2))))</f>
        <v>0</v>
      </c>
      <c r="W77" s="24">
        <f>IF($B77="","",ABS(
SUMIFS(BaseFinanceira[Valor Previsto],
IF('DRE Financeira'!$B$3=Configurações!$D$7,BaseFinanceira[Mês Caixa],BaseFinanceira[Mês Comp.]),W$6,
BaseFinanceira[Plano Contas],'DRE Financeira'!$C77,
BaseFinanceira[Centro Custo],IF($B$2=Configurações!$B$7,"&lt;&gt;""",'DRE Financeira'!$B$2))))</f>
        <v>0</v>
      </c>
      <c r="X77" s="26">
        <f>IF($B77="","",ABS(
SUMIFS(BaseFinanceira[Valor Realizado],
IF('DRE Financeira'!$B$3=Configurações!$D$7,BaseFinanceira[Mês Caixa],BaseFinanceira[Mês Comp.]),X$6,
BaseFinanceira[Plano Contas],'DRE Financeira'!$C77,
BaseFinanceira[Centro Custo],IF($B$2=Configurações!$B$7,"&lt;&gt;""",'DRE Financeira'!$B$2))))</f>
        <v>0</v>
      </c>
      <c r="Y77" s="24">
        <f>IF($B77="","",ABS(
SUMIFS(BaseFinanceira[Valor Previsto],
IF('DRE Financeira'!$B$3=Configurações!$D$7,BaseFinanceira[Mês Caixa],BaseFinanceira[Mês Comp.]),Y$6,
BaseFinanceira[Plano Contas],'DRE Financeira'!$C77,
BaseFinanceira[Centro Custo],IF($B$2=Configurações!$B$7,"&lt;&gt;""",'DRE Financeira'!$B$2))))</f>
        <v>0</v>
      </c>
      <c r="Z77" s="26">
        <f>IF($B77="","",ABS(
SUMIFS(BaseFinanceira[Valor Realizado],
IF('DRE Financeira'!$B$3=Configurações!$D$7,BaseFinanceira[Mês Caixa],BaseFinanceira[Mês Comp.]),Z$6,
BaseFinanceira[Plano Contas],'DRE Financeira'!$C77,
BaseFinanceira[Centro Custo],IF($B$2=Configurações!$B$7,"&lt;&gt;""",'DRE Financeira'!$B$2))))</f>
        <v>0</v>
      </c>
      <c r="AA77" s="24">
        <f>IF($B77="","",ABS(
SUMIFS(BaseFinanceira[Valor Previsto],
IF('DRE Financeira'!$B$3=Configurações!$D$7,BaseFinanceira[Mês Caixa],BaseFinanceira[Mês Comp.]),AA$6,
BaseFinanceira[Plano Contas],'DRE Financeira'!$C77,
BaseFinanceira[Centro Custo],IF($B$2=Configurações!$B$7,"&lt;&gt;""",'DRE Financeira'!$B$2))))</f>
        <v>0</v>
      </c>
      <c r="AB77" s="26">
        <f>IF($B77="","",ABS(
SUMIFS(BaseFinanceira[Valor Realizado],
IF('DRE Financeira'!$B$3=Configurações!$D$7,BaseFinanceira[Mês Caixa],BaseFinanceira[Mês Comp.]),AB$6,
BaseFinanceira[Plano Contas],'DRE Financeira'!$C77,
BaseFinanceira[Centro Custo],IF($B$2=Configurações!$B$7,"&lt;&gt;""",'DRE Financeira'!$B$2))))</f>
        <v>0</v>
      </c>
      <c r="AD77" s="24">
        <f t="shared" si="120"/>
        <v>0</v>
      </c>
      <c r="AE77" s="26">
        <f t="shared" si="120"/>
        <v>0</v>
      </c>
      <c r="AF77" s="39">
        <f t="shared" si="119"/>
        <v>0</v>
      </c>
      <c r="AH77" s="24">
        <f t="shared" si="121"/>
        <v>0</v>
      </c>
      <c r="AI77" s="26">
        <f t="shared" si="121"/>
        <v>0</v>
      </c>
    </row>
    <row r="78" spans="2:35" s="2" customFormat="1" ht="20.100000000000001" customHeight="1" x14ac:dyDescent="0.25">
      <c r="B78" s="23" t="str">
        <f>IF('Plano Contas'!F12="","",'Plano Contas'!F12)</f>
        <v>Sangria Caixa</v>
      </c>
      <c r="C78" s="46" t="str">
        <f>B73&amp;B74&amp;B78</f>
        <v>Deduções ReceitasDeduçõesSangria Caixa</v>
      </c>
      <c r="D78" s="20"/>
      <c r="E78" s="24">
        <f>IF($B78="","",ABS(
SUMIFS(BaseFinanceira[Valor Previsto],
IF('DRE Financeira'!$B$3=Configurações!$D$7,BaseFinanceira[Mês Caixa],BaseFinanceira[Mês Comp.]),E$6,
BaseFinanceira[Plano Contas],'DRE Financeira'!$C78,
BaseFinanceira[Centro Custo],IF($B$2=Configurações!$B$7,"&lt;&gt;""",'DRE Financeira'!$B$2))))</f>
        <v>0</v>
      </c>
      <c r="F78" s="26">
        <f>IF($B78="","",ABS(
SUMIFS(BaseFinanceira[Valor Realizado],
IF('DRE Financeira'!$B$3=Configurações!$D$7,BaseFinanceira[Mês Caixa],BaseFinanceira[Mês Comp.]),F$6,
BaseFinanceira[Plano Contas],'DRE Financeira'!$C78,
BaseFinanceira[Centro Custo],IF($B$2=Configurações!$B$7,"&lt;&gt;""",'DRE Financeira'!$B$2))))</f>
        <v>0</v>
      </c>
      <c r="G78" s="24">
        <f>IF($B78="","",ABS(
SUMIFS(BaseFinanceira[Valor Previsto],
IF('DRE Financeira'!$B$3=Configurações!$D$7,BaseFinanceira[Mês Caixa],BaseFinanceira[Mês Comp.]),G$6,
BaseFinanceira[Plano Contas],'DRE Financeira'!$C78,
BaseFinanceira[Centro Custo],IF($B$2=Configurações!$B$7,"&lt;&gt;""",'DRE Financeira'!$B$2))))</f>
        <v>0</v>
      </c>
      <c r="H78" s="26">
        <f>IF($B78="","",ABS(
SUMIFS(BaseFinanceira[Valor Realizado],
IF('DRE Financeira'!$B$3=Configurações!$D$7,BaseFinanceira[Mês Caixa],BaseFinanceira[Mês Comp.]),H$6,
BaseFinanceira[Plano Contas],'DRE Financeira'!$C78,
BaseFinanceira[Centro Custo],IF($B$2=Configurações!$B$7,"&lt;&gt;""",'DRE Financeira'!$B$2))))</f>
        <v>0</v>
      </c>
      <c r="I78" s="24">
        <f>IF($B78="","",ABS(
SUMIFS(BaseFinanceira[Valor Previsto],
IF('DRE Financeira'!$B$3=Configurações!$D$7,BaseFinanceira[Mês Caixa],BaseFinanceira[Mês Comp.]),I$6,
BaseFinanceira[Plano Contas],'DRE Financeira'!$C78,
BaseFinanceira[Centro Custo],IF($B$2=Configurações!$B$7,"&lt;&gt;""",'DRE Financeira'!$B$2))))</f>
        <v>0</v>
      </c>
      <c r="J78" s="26">
        <f>IF($B78="","",ABS(
SUMIFS(BaseFinanceira[Valor Realizado],
IF('DRE Financeira'!$B$3=Configurações!$D$7,BaseFinanceira[Mês Caixa],BaseFinanceira[Mês Comp.]),J$6,
BaseFinanceira[Plano Contas],'DRE Financeira'!$C78,
BaseFinanceira[Centro Custo],IF($B$2=Configurações!$B$7,"&lt;&gt;""",'DRE Financeira'!$B$2))))</f>
        <v>0</v>
      </c>
      <c r="K78" s="24">
        <f>IF($B78="","",ABS(
SUMIFS(BaseFinanceira[Valor Previsto],
IF('DRE Financeira'!$B$3=Configurações!$D$7,BaseFinanceira[Mês Caixa],BaseFinanceira[Mês Comp.]),K$6,
BaseFinanceira[Plano Contas],'DRE Financeira'!$C78,
BaseFinanceira[Centro Custo],IF($B$2=Configurações!$B$7,"&lt;&gt;""",'DRE Financeira'!$B$2))))</f>
        <v>0</v>
      </c>
      <c r="L78" s="26">
        <f>IF($B78="","",ABS(
SUMIFS(BaseFinanceira[Valor Realizado],
IF('DRE Financeira'!$B$3=Configurações!$D$7,BaseFinanceira[Mês Caixa],BaseFinanceira[Mês Comp.]),L$6,
BaseFinanceira[Plano Contas],'DRE Financeira'!$C78,
BaseFinanceira[Centro Custo],IF($B$2=Configurações!$B$7,"&lt;&gt;""",'DRE Financeira'!$B$2))))</f>
        <v>0</v>
      </c>
      <c r="M78" s="24">
        <f>IF($B78="","",ABS(
SUMIFS(BaseFinanceira[Valor Previsto],
IF('DRE Financeira'!$B$3=Configurações!$D$7,BaseFinanceira[Mês Caixa],BaseFinanceira[Mês Comp.]),M$6,
BaseFinanceira[Plano Contas],'DRE Financeira'!$C78,
BaseFinanceira[Centro Custo],IF($B$2=Configurações!$B$7,"&lt;&gt;""",'DRE Financeira'!$B$2))))</f>
        <v>0</v>
      </c>
      <c r="N78" s="26">
        <f>IF($B78="","",ABS(
SUMIFS(BaseFinanceira[Valor Realizado],
IF('DRE Financeira'!$B$3=Configurações!$D$7,BaseFinanceira[Mês Caixa],BaseFinanceira[Mês Comp.]),N$6,
BaseFinanceira[Plano Contas],'DRE Financeira'!$C78,
BaseFinanceira[Centro Custo],IF($B$2=Configurações!$B$7,"&lt;&gt;""",'DRE Financeira'!$B$2))))</f>
        <v>0</v>
      </c>
      <c r="O78" s="24">
        <f>IF($B78="","",ABS(
SUMIFS(BaseFinanceira[Valor Previsto],
IF('DRE Financeira'!$B$3=Configurações!$D$7,BaseFinanceira[Mês Caixa],BaseFinanceira[Mês Comp.]),O$6,
BaseFinanceira[Plano Contas],'DRE Financeira'!$C78,
BaseFinanceira[Centro Custo],IF($B$2=Configurações!$B$7,"&lt;&gt;""",'DRE Financeira'!$B$2))))</f>
        <v>0</v>
      </c>
      <c r="P78" s="26">
        <f>IF($B78="","",ABS(
SUMIFS(BaseFinanceira[Valor Realizado],
IF('DRE Financeira'!$B$3=Configurações!$D$7,BaseFinanceira[Mês Caixa],BaseFinanceira[Mês Comp.]),P$6,
BaseFinanceira[Plano Contas],'DRE Financeira'!$C78,
BaseFinanceira[Centro Custo],IF($B$2=Configurações!$B$7,"&lt;&gt;""",'DRE Financeira'!$B$2))))</f>
        <v>0</v>
      </c>
      <c r="Q78" s="24">
        <f>IF($B78="","",ABS(
SUMIFS(BaseFinanceira[Valor Previsto],
IF('DRE Financeira'!$B$3=Configurações!$D$7,BaseFinanceira[Mês Caixa],BaseFinanceira[Mês Comp.]),Q$6,
BaseFinanceira[Plano Contas],'DRE Financeira'!$C78,
BaseFinanceira[Centro Custo],IF($B$2=Configurações!$B$7,"&lt;&gt;""",'DRE Financeira'!$B$2))))</f>
        <v>0</v>
      </c>
      <c r="R78" s="26">
        <f>IF($B78="","",ABS(
SUMIFS(BaseFinanceira[Valor Realizado],
IF('DRE Financeira'!$B$3=Configurações!$D$7,BaseFinanceira[Mês Caixa],BaseFinanceira[Mês Comp.]),R$6,
BaseFinanceira[Plano Contas],'DRE Financeira'!$C78,
BaseFinanceira[Centro Custo],IF($B$2=Configurações!$B$7,"&lt;&gt;""",'DRE Financeira'!$B$2))))</f>
        <v>0</v>
      </c>
      <c r="S78" s="24">
        <f>IF($B78="","",ABS(
SUMIFS(BaseFinanceira[Valor Previsto],
IF('DRE Financeira'!$B$3=Configurações!$D$7,BaseFinanceira[Mês Caixa],BaseFinanceira[Mês Comp.]),S$6,
BaseFinanceira[Plano Contas],'DRE Financeira'!$C78,
BaseFinanceira[Centro Custo],IF($B$2=Configurações!$B$7,"&lt;&gt;""",'DRE Financeira'!$B$2))))</f>
        <v>0</v>
      </c>
      <c r="T78" s="26">
        <f>IF($B78="","",ABS(
SUMIFS(BaseFinanceira[Valor Realizado],
IF('DRE Financeira'!$B$3=Configurações!$D$7,BaseFinanceira[Mês Caixa],BaseFinanceira[Mês Comp.]),T$6,
BaseFinanceira[Plano Contas],'DRE Financeira'!$C78,
BaseFinanceira[Centro Custo],IF($B$2=Configurações!$B$7,"&lt;&gt;""",'DRE Financeira'!$B$2))))</f>
        <v>0</v>
      </c>
      <c r="U78" s="24">
        <f>IF($B78="","",ABS(
SUMIFS(BaseFinanceira[Valor Previsto],
IF('DRE Financeira'!$B$3=Configurações!$D$7,BaseFinanceira[Mês Caixa],BaseFinanceira[Mês Comp.]),U$6,
BaseFinanceira[Plano Contas],'DRE Financeira'!$C78,
BaseFinanceira[Centro Custo],IF($B$2=Configurações!$B$7,"&lt;&gt;""",'DRE Financeira'!$B$2))))</f>
        <v>0</v>
      </c>
      <c r="V78" s="26">
        <f>IF($B78="","",ABS(
SUMIFS(BaseFinanceira[Valor Realizado],
IF('DRE Financeira'!$B$3=Configurações!$D$7,BaseFinanceira[Mês Caixa],BaseFinanceira[Mês Comp.]),V$6,
BaseFinanceira[Plano Contas],'DRE Financeira'!$C78,
BaseFinanceira[Centro Custo],IF($B$2=Configurações!$B$7,"&lt;&gt;""",'DRE Financeira'!$B$2))))</f>
        <v>0</v>
      </c>
      <c r="W78" s="24">
        <f>IF($B78="","",ABS(
SUMIFS(BaseFinanceira[Valor Previsto],
IF('DRE Financeira'!$B$3=Configurações!$D$7,BaseFinanceira[Mês Caixa],BaseFinanceira[Mês Comp.]),W$6,
BaseFinanceira[Plano Contas],'DRE Financeira'!$C78,
BaseFinanceira[Centro Custo],IF($B$2=Configurações!$B$7,"&lt;&gt;""",'DRE Financeira'!$B$2))))</f>
        <v>0</v>
      </c>
      <c r="X78" s="26">
        <f>IF($B78="","",ABS(
SUMIFS(BaseFinanceira[Valor Realizado],
IF('DRE Financeira'!$B$3=Configurações!$D$7,BaseFinanceira[Mês Caixa],BaseFinanceira[Mês Comp.]),X$6,
BaseFinanceira[Plano Contas],'DRE Financeira'!$C78,
BaseFinanceira[Centro Custo],IF($B$2=Configurações!$B$7,"&lt;&gt;""",'DRE Financeira'!$B$2))))</f>
        <v>0</v>
      </c>
      <c r="Y78" s="24">
        <f>IF($B78="","",ABS(
SUMIFS(BaseFinanceira[Valor Previsto],
IF('DRE Financeira'!$B$3=Configurações!$D$7,BaseFinanceira[Mês Caixa],BaseFinanceira[Mês Comp.]),Y$6,
BaseFinanceira[Plano Contas],'DRE Financeira'!$C78,
BaseFinanceira[Centro Custo],IF($B$2=Configurações!$B$7,"&lt;&gt;""",'DRE Financeira'!$B$2))))</f>
        <v>0</v>
      </c>
      <c r="Z78" s="26">
        <f>IF($B78="","",ABS(
SUMIFS(BaseFinanceira[Valor Realizado],
IF('DRE Financeira'!$B$3=Configurações!$D$7,BaseFinanceira[Mês Caixa],BaseFinanceira[Mês Comp.]),Z$6,
BaseFinanceira[Plano Contas],'DRE Financeira'!$C78,
BaseFinanceira[Centro Custo],IF($B$2=Configurações!$B$7,"&lt;&gt;""",'DRE Financeira'!$B$2))))</f>
        <v>0</v>
      </c>
      <c r="AA78" s="24">
        <f>IF($B78="","",ABS(
SUMIFS(BaseFinanceira[Valor Previsto],
IF('DRE Financeira'!$B$3=Configurações!$D$7,BaseFinanceira[Mês Caixa],BaseFinanceira[Mês Comp.]),AA$6,
BaseFinanceira[Plano Contas],'DRE Financeira'!$C78,
BaseFinanceira[Centro Custo],IF($B$2=Configurações!$B$7,"&lt;&gt;""",'DRE Financeira'!$B$2))))</f>
        <v>0</v>
      </c>
      <c r="AB78" s="26">
        <f>IF($B78="","",ABS(
SUMIFS(BaseFinanceira[Valor Realizado],
IF('DRE Financeira'!$B$3=Configurações!$D$7,BaseFinanceira[Mês Caixa],BaseFinanceira[Mês Comp.]),AB$6,
BaseFinanceira[Plano Contas],'DRE Financeira'!$C78,
BaseFinanceira[Centro Custo],IF($B$2=Configurações!$B$7,"&lt;&gt;""",'DRE Financeira'!$B$2))))</f>
        <v>0</v>
      </c>
      <c r="AD78" s="24">
        <f t="shared" si="120"/>
        <v>0</v>
      </c>
      <c r="AE78" s="26">
        <f t="shared" si="120"/>
        <v>0</v>
      </c>
      <c r="AF78" s="39">
        <f t="shared" si="119"/>
        <v>0</v>
      </c>
      <c r="AH78" s="24">
        <f t="shared" si="121"/>
        <v>0</v>
      </c>
      <c r="AI78" s="26">
        <f t="shared" si="121"/>
        <v>0</v>
      </c>
    </row>
    <row r="79" spans="2:35" s="2" customFormat="1" ht="20.100000000000001" customHeight="1" x14ac:dyDescent="0.25">
      <c r="B79" s="23" t="str">
        <f>IF('Plano Contas'!F13="","",'Plano Contas'!F13)</f>
        <v>Tributos Federais</v>
      </c>
      <c r="C79" s="46" t="str">
        <f>B73&amp;B74&amp;B79</f>
        <v>Deduções ReceitasDeduçõesTributos Federais</v>
      </c>
      <c r="D79" s="20"/>
      <c r="E79" s="24">
        <f>IF($B79="","",ABS(
SUMIFS(BaseFinanceira[Valor Previsto],
IF('DRE Financeira'!$B$3=Configurações!$D$7,BaseFinanceira[Mês Caixa],BaseFinanceira[Mês Comp.]),E$6,
BaseFinanceira[Plano Contas],'DRE Financeira'!$C79,
BaseFinanceira[Centro Custo],IF($B$2=Configurações!$B$7,"&lt;&gt;""",'DRE Financeira'!$B$2))))</f>
        <v>0</v>
      </c>
      <c r="F79" s="26">
        <f>IF($B79="","",ABS(
SUMIFS(BaseFinanceira[Valor Realizado],
IF('DRE Financeira'!$B$3=Configurações!$D$7,BaseFinanceira[Mês Caixa],BaseFinanceira[Mês Comp.]),F$6,
BaseFinanceira[Plano Contas],'DRE Financeira'!$C79,
BaseFinanceira[Centro Custo],IF($B$2=Configurações!$B$7,"&lt;&gt;""",'DRE Financeira'!$B$2))))</f>
        <v>0</v>
      </c>
      <c r="G79" s="24">
        <f>IF($B79="","",ABS(
SUMIFS(BaseFinanceira[Valor Previsto],
IF('DRE Financeira'!$B$3=Configurações!$D$7,BaseFinanceira[Mês Caixa],BaseFinanceira[Mês Comp.]),G$6,
BaseFinanceira[Plano Contas],'DRE Financeira'!$C79,
BaseFinanceira[Centro Custo],IF($B$2=Configurações!$B$7,"&lt;&gt;""",'DRE Financeira'!$B$2))))</f>
        <v>0</v>
      </c>
      <c r="H79" s="26">
        <f>IF($B79="","",ABS(
SUMIFS(BaseFinanceira[Valor Realizado],
IF('DRE Financeira'!$B$3=Configurações!$D$7,BaseFinanceira[Mês Caixa],BaseFinanceira[Mês Comp.]),H$6,
BaseFinanceira[Plano Contas],'DRE Financeira'!$C79,
BaseFinanceira[Centro Custo],IF($B$2=Configurações!$B$7,"&lt;&gt;""",'DRE Financeira'!$B$2))))</f>
        <v>0</v>
      </c>
      <c r="I79" s="24">
        <f>IF($B79="","",ABS(
SUMIFS(BaseFinanceira[Valor Previsto],
IF('DRE Financeira'!$B$3=Configurações!$D$7,BaseFinanceira[Mês Caixa],BaseFinanceira[Mês Comp.]),I$6,
BaseFinanceira[Plano Contas],'DRE Financeira'!$C79,
BaseFinanceira[Centro Custo],IF($B$2=Configurações!$B$7,"&lt;&gt;""",'DRE Financeira'!$B$2))))</f>
        <v>0</v>
      </c>
      <c r="J79" s="26">
        <f>IF($B79="","",ABS(
SUMIFS(BaseFinanceira[Valor Realizado],
IF('DRE Financeira'!$B$3=Configurações!$D$7,BaseFinanceira[Mês Caixa],BaseFinanceira[Mês Comp.]),J$6,
BaseFinanceira[Plano Contas],'DRE Financeira'!$C79,
BaseFinanceira[Centro Custo],IF($B$2=Configurações!$B$7,"&lt;&gt;""",'DRE Financeira'!$B$2))))</f>
        <v>0</v>
      </c>
      <c r="K79" s="24">
        <f>IF($B79="","",ABS(
SUMIFS(BaseFinanceira[Valor Previsto],
IF('DRE Financeira'!$B$3=Configurações!$D$7,BaseFinanceira[Mês Caixa],BaseFinanceira[Mês Comp.]),K$6,
BaseFinanceira[Plano Contas],'DRE Financeira'!$C79,
BaseFinanceira[Centro Custo],IF($B$2=Configurações!$B$7,"&lt;&gt;""",'DRE Financeira'!$B$2))))</f>
        <v>0</v>
      </c>
      <c r="L79" s="26">
        <f>IF($B79="","",ABS(
SUMIFS(BaseFinanceira[Valor Realizado],
IF('DRE Financeira'!$B$3=Configurações!$D$7,BaseFinanceira[Mês Caixa],BaseFinanceira[Mês Comp.]),L$6,
BaseFinanceira[Plano Contas],'DRE Financeira'!$C79,
BaseFinanceira[Centro Custo],IF($B$2=Configurações!$B$7,"&lt;&gt;""",'DRE Financeira'!$B$2))))</f>
        <v>0</v>
      </c>
      <c r="M79" s="24">
        <f>IF($B79="","",ABS(
SUMIFS(BaseFinanceira[Valor Previsto],
IF('DRE Financeira'!$B$3=Configurações!$D$7,BaseFinanceira[Mês Caixa],BaseFinanceira[Mês Comp.]),M$6,
BaseFinanceira[Plano Contas],'DRE Financeira'!$C79,
BaseFinanceira[Centro Custo],IF($B$2=Configurações!$B$7,"&lt;&gt;""",'DRE Financeira'!$B$2))))</f>
        <v>0</v>
      </c>
      <c r="N79" s="26">
        <f>IF($B79="","",ABS(
SUMIFS(BaseFinanceira[Valor Realizado],
IF('DRE Financeira'!$B$3=Configurações!$D$7,BaseFinanceira[Mês Caixa],BaseFinanceira[Mês Comp.]),N$6,
BaseFinanceira[Plano Contas],'DRE Financeira'!$C79,
BaseFinanceira[Centro Custo],IF($B$2=Configurações!$B$7,"&lt;&gt;""",'DRE Financeira'!$B$2))))</f>
        <v>0</v>
      </c>
      <c r="O79" s="24">
        <f>IF($B79="","",ABS(
SUMIFS(BaseFinanceira[Valor Previsto],
IF('DRE Financeira'!$B$3=Configurações!$D$7,BaseFinanceira[Mês Caixa],BaseFinanceira[Mês Comp.]),O$6,
BaseFinanceira[Plano Contas],'DRE Financeira'!$C79,
BaseFinanceira[Centro Custo],IF($B$2=Configurações!$B$7,"&lt;&gt;""",'DRE Financeira'!$B$2))))</f>
        <v>0</v>
      </c>
      <c r="P79" s="26">
        <f>IF($B79="","",ABS(
SUMIFS(BaseFinanceira[Valor Realizado],
IF('DRE Financeira'!$B$3=Configurações!$D$7,BaseFinanceira[Mês Caixa],BaseFinanceira[Mês Comp.]),P$6,
BaseFinanceira[Plano Contas],'DRE Financeira'!$C79,
BaseFinanceira[Centro Custo],IF($B$2=Configurações!$B$7,"&lt;&gt;""",'DRE Financeira'!$B$2))))</f>
        <v>0</v>
      </c>
      <c r="Q79" s="24">
        <f>IF($B79="","",ABS(
SUMIFS(BaseFinanceira[Valor Previsto],
IF('DRE Financeira'!$B$3=Configurações!$D$7,BaseFinanceira[Mês Caixa],BaseFinanceira[Mês Comp.]),Q$6,
BaseFinanceira[Plano Contas],'DRE Financeira'!$C79,
BaseFinanceira[Centro Custo],IF($B$2=Configurações!$B$7,"&lt;&gt;""",'DRE Financeira'!$B$2))))</f>
        <v>0</v>
      </c>
      <c r="R79" s="26">
        <f>IF($B79="","",ABS(
SUMIFS(BaseFinanceira[Valor Realizado],
IF('DRE Financeira'!$B$3=Configurações!$D$7,BaseFinanceira[Mês Caixa],BaseFinanceira[Mês Comp.]),R$6,
BaseFinanceira[Plano Contas],'DRE Financeira'!$C79,
BaseFinanceira[Centro Custo],IF($B$2=Configurações!$B$7,"&lt;&gt;""",'DRE Financeira'!$B$2))))</f>
        <v>0</v>
      </c>
      <c r="S79" s="24">
        <f>IF($B79="","",ABS(
SUMIFS(BaseFinanceira[Valor Previsto],
IF('DRE Financeira'!$B$3=Configurações!$D$7,BaseFinanceira[Mês Caixa],BaseFinanceira[Mês Comp.]),S$6,
BaseFinanceira[Plano Contas],'DRE Financeira'!$C79,
BaseFinanceira[Centro Custo],IF($B$2=Configurações!$B$7,"&lt;&gt;""",'DRE Financeira'!$B$2))))</f>
        <v>0</v>
      </c>
      <c r="T79" s="26">
        <f>IF($B79="","",ABS(
SUMIFS(BaseFinanceira[Valor Realizado],
IF('DRE Financeira'!$B$3=Configurações!$D$7,BaseFinanceira[Mês Caixa],BaseFinanceira[Mês Comp.]),T$6,
BaseFinanceira[Plano Contas],'DRE Financeira'!$C79,
BaseFinanceira[Centro Custo],IF($B$2=Configurações!$B$7,"&lt;&gt;""",'DRE Financeira'!$B$2))))</f>
        <v>0</v>
      </c>
      <c r="U79" s="24">
        <f>IF($B79="","",ABS(
SUMIFS(BaseFinanceira[Valor Previsto],
IF('DRE Financeira'!$B$3=Configurações!$D$7,BaseFinanceira[Mês Caixa],BaseFinanceira[Mês Comp.]),U$6,
BaseFinanceira[Plano Contas],'DRE Financeira'!$C79,
BaseFinanceira[Centro Custo],IF($B$2=Configurações!$B$7,"&lt;&gt;""",'DRE Financeira'!$B$2))))</f>
        <v>0</v>
      </c>
      <c r="V79" s="26">
        <f>IF($B79="","",ABS(
SUMIFS(BaseFinanceira[Valor Realizado],
IF('DRE Financeira'!$B$3=Configurações!$D$7,BaseFinanceira[Mês Caixa],BaseFinanceira[Mês Comp.]),V$6,
BaseFinanceira[Plano Contas],'DRE Financeira'!$C79,
BaseFinanceira[Centro Custo],IF($B$2=Configurações!$B$7,"&lt;&gt;""",'DRE Financeira'!$B$2))))</f>
        <v>0</v>
      </c>
      <c r="W79" s="24">
        <f>IF($B79="","",ABS(
SUMIFS(BaseFinanceira[Valor Previsto],
IF('DRE Financeira'!$B$3=Configurações!$D$7,BaseFinanceira[Mês Caixa],BaseFinanceira[Mês Comp.]),W$6,
BaseFinanceira[Plano Contas],'DRE Financeira'!$C79,
BaseFinanceira[Centro Custo],IF($B$2=Configurações!$B$7,"&lt;&gt;""",'DRE Financeira'!$B$2))))</f>
        <v>0</v>
      </c>
      <c r="X79" s="26">
        <f>IF($B79="","",ABS(
SUMIFS(BaseFinanceira[Valor Realizado],
IF('DRE Financeira'!$B$3=Configurações!$D$7,BaseFinanceira[Mês Caixa],BaseFinanceira[Mês Comp.]),X$6,
BaseFinanceira[Plano Contas],'DRE Financeira'!$C79,
BaseFinanceira[Centro Custo],IF($B$2=Configurações!$B$7,"&lt;&gt;""",'DRE Financeira'!$B$2))))</f>
        <v>0</v>
      </c>
      <c r="Y79" s="24">
        <f>IF($B79="","",ABS(
SUMIFS(BaseFinanceira[Valor Previsto],
IF('DRE Financeira'!$B$3=Configurações!$D$7,BaseFinanceira[Mês Caixa],BaseFinanceira[Mês Comp.]),Y$6,
BaseFinanceira[Plano Contas],'DRE Financeira'!$C79,
BaseFinanceira[Centro Custo],IF($B$2=Configurações!$B$7,"&lt;&gt;""",'DRE Financeira'!$B$2))))</f>
        <v>0</v>
      </c>
      <c r="Z79" s="26">
        <f>IF($B79="","",ABS(
SUMIFS(BaseFinanceira[Valor Realizado],
IF('DRE Financeira'!$B$3=Configurações!$D$7,BaseFinanceira[Mês Caixa],BaseFinanceira[Mês Comp.]),Z$6,
BaseFinanceira[Plano Contas],'DRE Financeira'!$C79,
BaseFinanceira[Centro Custo],IF($B$2=Configurações!$B$7,"&lt;&gt;""",'DRE Financeira'!$B$2))))</f>
        <v>0</v>
      </c>
      <c r="AA79" s="24">
        <f>IF($B79="","",ABS(
SUMIFS(BaseFinanceira[Valor Previsto],
IF('DRE Financeira'!$B$3=Configurações!$D$7,BaseFinanceira[Mês Caixa],BaseFinanceira[Mês Comp.]),AA$6,
BaseFinanceira[Plano Contas],'DRE Financeira'!$C79,
BaseFinanceira[Centro Custo],IF($B$2=Configurações!$B$7,"&lt;&gt;""",'DRE Financeira'!$B$2))))</f>
        <v>0</v>
      </c>
      <c r="AB79" s="26">
        <f>IF($B79="","",ABS(
SUMIFS(BaseFinanceira[Valor Realizado],
IF('DRE Financeira'!$B$3=Configurações!$D$7,BaseFinanceira[Mês Caixa],BaseFinanceira[Mês Comp.]),AB$6,
BaseFinanceira[Plano Contas],'DRE Financeira'!$C79,
BaseFinanceira[Centro Custo],IF($B$2=Configurações!$B$7,"&lt;&gt;""",'DRE Financeira'!$B$2))))</f>
        <v>0</v>
      </c>
      <c r="AD79" s="24">
        <f t="shared" si="120"/>
        <v>0</v>
      </c>
      <c r="AE79" s="26">
        <f t="shared" si="120"/>
        <v>0</v>
      </c>
      <c r="AF79" s="39">
        <f t="shared" si="119"/>
        <v>0</v>
      </c>
      <c r="AH79" s="24">
        <f t="shared" si="121"/>
        <v>0</v>
      </c>
      <c r="AI79" s="26">
        <f t="shared" si="121"/>
        <v>0</v>
      </c>
    </row>
    <row r="80" spans="2:35" s="2" customFormat="1" ht="20.100000000000001" hidden="1" customHeight="1" x14ac:dyDescent="0.25">
      <c r="B80" s="23" t="str">
        <f>IF('Plano Contas'!F14="","",'Plano Contas'!F14)</f>
        <v/>
      </c>
      <c r="C80" s="46" t="str">
        <f>B73&amp;B74&amp;B80</f>
        <v>Deduções ReceitasDeduções</v>
      </c>
      <c r="D80" s="20"/>
      <c r="E80" s="24" t="str">
        <f>IF($B80="","",ABS(
SUMIFS(BaseFinanceira[Valor Previsto],
IF('DRE Financeira'!$B$3=Configurações!$D$7,BaseFinanceira[Mês Caixa],BaseFinanceira[Mês Comp.]),E$6,
BaseFinanceira[Plano Contas],'DRE Financeira'!$C80,
BaseFinanceira[Centro Custo],IF($B$2=Configurações!$B$7,"&lt;&gt;""",'DRE Financeira'!$B$2))))</f>
        <v/>
      </c>
      <c r="F80" s="26" t="str">
        <f>IF($B80="","",ABS(
SUMIFS(BaseFinanceira[Valor Realizado],
IF('DRE Financeira'!$B$3=Configurações!$D$7,BaseFinanceira[Mês Caixa],BaseFinanceira[Mês Comp.]),F$6,
BaseFinanceira[Plano Contas],'DRE Financeira'!$C80,
BaseFinanceira[Centro Custo],IF($B$2=Configurações!$B$7,"&lt;&gt;""",'DRE Financeira'!$B$2))))</f>
        <v/>
      </c>
      <c r="G80" s="24" t="str">
        <f>IF($B80="","",ABS(
SUMIFS(BaseFinanceira[Valor Previsto],
IF('DRE Financeira'!$B$3=Configurações!$D$7,BaseFinanceira[Mês Caixa],BaseFinanceira[Mês Comp.]),G$6,
BaseFinanceira[Plano Contas],'DRE Financeira'!$C80,
BaseFinanceira[Centro Custo],IF($B$2=Configurações!$B$7,"&lt;&gt;""",'DRE Financeira'!$B$2))))</f>
        <v/>
      </c>
      <c r="H80" s="26" t="str">
        <f>IF($B80="","",ABS(
SUMIFS(BaseFinanceira[Valor Realizado],
IF('DRE Financeira'!$B$3=Configurações!$D$7,BaseFinanceira[Mês Caixa],BaseFinanceira[Mês Comp.]),H$6,
BaseFinanceira[Plano Contas],'DRE Financeira'!$C80,
BaseFinanceira[Centro Custo],IF($B$2=Configurações!$B$7,"&lt;&gt;""",'DRE Financeira'!$B$2))))</f>
        <v/>
      </c>
      <c r="I80" s="24" t="str">
        <f>IF($B80="","",ABS(
SUMIFS(BaseFinanceira[Valor Previsto],
IF('DRE Financeira'!$B$3=Configurações!$D$7,BaseFinanceira[Mês Caixa],BaseFinanceira[Mês Comp.]),I$6,
BaseFinanceira[Plano Contas],'DRE Financeira'!$C80,
BaseFinanceira[Centro Custo],IF($B$2=Configurações!$B$7,"&lt;&gt;""",'DRE Financeira'!$B$2))))</f>
        <v/>
      </c>
      <c r="J80" s="26" t="str">
        <f>IF($B80="","",ABS(
SUMIFS(BaseFinanceira[Valor Realizado],
IF('DRE Financeira'!$B$3=Configurações!$D$7,BaseFinanceira[Mês Caixa],BaseFinanceira[Mês Comp.]),J$6,
BaseFinanceira[Plano Contas],'DRE Financeira'!$C80,
BaseFinanceira[Centro Custo],IF($B$2=Configurações!$B$7,"&lt;&gt;""",'DRE Financeira'!$B$2))))</f>
        <v/>
      </c>
      <c r="K80" s="24" t="str">
        <f>IF($B80="","",ABS(
SUMIFS(BaseFinanceira[Valor Previsto],
IF('DRE Financeira'!$B$3=Configurações!$D$7,BaseFinanceira[Mês Caixa],BaseFinanceira[Mês Comp.]),K$6,
BaseFinanceira[Plano Contas],'DRE Financeira'!$C80,
BaseFinanceira[Centro Custo],IF($B$2=Configurações!$B$7,"&lt;&gt;""",'DRE Financeira'!$B$2))))</f>
        <v/>
      </c>
      <c r="L80" s="26" t="str">
        <f>IF($B80="","",ABS(
SUMIFS(BaseFinanceira[Valor Realizado],
IF('DRE Financeira'!$B$3=Configurações!$D$7,BaseFinanceira[Mês Caixa],BaseFinanceira[Mês Comp.]),L$6,
BaseFinanceira[Plano Contas],'DRE Financeira'!$C80,
BaseFinanceira[Centro Custo],IF($B$2=Configurações!$B$7,"&lt;&gt;""",'DRE Financeira'!$B$2))))</f>
        <v/>
      </c>
      <c r="M80" s="24" t="str">
        <f>IF($B80="","",ABS(
SUMIFS(BaseFinanceira[Valor Previsto],
IF('DRE Financeira'!$B$3=Configurações!$D$7,BaseFinanceira[Mês Caixa],BaseFinanceira[Mês Comp.]),M$6,
BaseFinanceira[Plano Contas],'DRE Financeira'!$C80,
BaseFinanceira[Centro Custo],IF($B$2=Configurações!$B$7,"&lt;&gt;""",'DRE Financeira'!$B$2))))</f>
        <v/>
      </c>
      <c r="N80" s="26" t="str">
        <f>IF($B80="","",ABS(
SUMIFS(BaseFinanceira[Valor Realizado],
IF('DRE Financeira'!$B$3=Configurações!$D$7,BaseFinanceira[Mês Caixa],BaseFinanceira[Mês Comp.]),N$6,
BaseFinanceira[Plano Contas],'DRE Financeira'!$C80,
BaseFinanceira[Centro Custo],IF($B$2=Configurações!$B$7,"&lt;&gt;""",'DRE Financeira'!$B$2))))</f>
        <v/>
      </c>
      <c r="O80" s="24" t="str">
        <f>IF($B80="","",ABS(
SUMIFS(BaseFinanceira[Valor Previsto],
IF('DRE Financeira'!$B$3=Configurações!$D$7,BaseFinanceira[Mês Caixa],BaseFinanceira[Mês Comp.]),O$6,
BaseFinanceira[Plano Contas],'DRE Financeira'!$C80,
BaseFinanceira[Centro Custo],IF($B$2=Configurações!$B$7,"&lt;&gt;""",'DRE Financeira'!$B$2))))</f>
        <v/>
      </c>
      <c r="P80" s="26" t="str">
        <f>IF($B80="","",ABS(
SUMIFS(BaseFinanceira[Valor Realizado],
IF('DRE Financeira'!$B$3=Configurações!$D$7,BaseFinanceira[Mês Caixa],BaseFinanceira[Mês Comp.]),P$6,
BaseFinanceira[Plano Contas],'DRE Financeira'!$C80,
BaseFinanceira[Centro Custo],IF($B$2=Configurações!$B$7,"&lt;&gt;""",'DRE Financeira'!$B$2))))</f>
        <v/>
      </c>
      <c r="Q80" s="24" t="str">
        <f>IF($B80="","",ABS(
SUMIFS(BaseFinanceira[Valor Previsto],
IF('DRE Financeira'!$B$3=Configurações!$D$7,BaseFinanceira[Mês Caixa],BaseFinanceira[Mês Comp.]),Q$6,
BaseFinanceira[Plano Contas],'DRE Financeira'!$C80,
BaseFinanceira[Centro Custo],IF($B$2=Configurações!$B$7,"&lt;&gt;""",'DRE Financeira'!$B$2))))</f>
        <v/>
      </c>
      <c r="R80" s="26" t="str">
        <f>IF($B80="","",ABS(
SUMIFS(BaseFinanceira[Valor Realizado],
IF('DRE Financeira'!$B$3=Configurações!$D$7,BaseFinanceira[Mês Caixa],BaseFinanceira[Mês Comp.]),R$6,
BaseFinanceira[Plano Contas],'DRE Financeira'!$C80,
BaseFinanceira[Centro Custo],IF($B$2=Configurações!$B$7,"&lt;&gt;""",'DRE Financeira'!$B$2))))</f>
        <v/>
      </c>
      <c r="S80" s="24" t="str">
        <f>IF($B80="","",ABS(
SUMIFS(BaseFinanceira[Valor Previsto],
IF('DRE Financeira'!$B$3=Configurações!$D$7,BaseFinanceira[Mês Caixa],BaseFinanceira[Mês Comp.]),S$6,
BaseFinanceira[Plano Contas],'DRE Financeira'!$C80,
BaseFinanceira[Centro Custo],IF($B$2=Configurações!$B$7,"&lt;&gt;""",'DRE Financeira'!$B$2))))</f>
        <v/>
      </c>
      <c r="T80" s="26" t="str">
        <f>IF($B80="","",ABS(
SUMIFS(BaseFinanceira[Valor Realizado],
IF('DRE Financeira'!$B$3=Configurações!$D$7,BaseFinanceira[Mês Caixa],BaseFinanceira[Mês Comp.]),T$6,
BaseFinanceira[Plano Contas],'DRE Financeira'!$C80,
BaseFinanceira[Centro Custo],IF($B$2=Configurações!$B$7,"&lt;&gt;""",'DRE Financeira'!$B$2))))</f>
        <v/>
      </c>
      <c r="U80" s="24" t="str">
        <f>IF($B80="","",ABS(
SUMIFS(BaseFinanceira[Valor Previsto],
IF('DRE Financeira'!$B$3=Configurações!$D$7,BaseFinanceira[Mês Caixa],BaseFinanceira[Mês Comp.]),U$6,
BaseFinanceira[Plano Contas],'DRE Financeira'!$C80,
BaseFinanceira[Centro Custo],IF($B$2=Configurações!$B$7,"&lt;&gt;""",'DRE Financeira'!$B$2))))</f>
        <v/>
      </c>
      <c r="V80" s="26" t="str">
        <f>IF($B80="","",ABS(
SUMIFS(BaseFinanceira[Valor Realizado],
IF('DRE Financeira'!$B$3=Configurações!$D$7,BaseFinanceira[Mês Caixa],BaseFinanceira[Mês Comp.]),V$6,
BaseFinanceira[Plano Contas],'DRE Financeira'!$C80,
BaseFinanceira[Centro Custo],IF($B$2=Configurações!$B$7,"&lt;&gt;""",'DRE Financeira'!$B$2))))</f>
        <v/>
      </c>
      <c r="W80" s="24" t="str">
        <f>IF($B80="","",ABS(
SUMIFS(BaseFinanceira[Valor Previsto],
IF('DRE Financeira'!$B$3=Configurações!$D$7,BaseFinanceira[Mês Caixa],BaseFinanceira[Mês Comp.]),W$6,
BaseFinanceira[Plano Contas],'DRE Financeira'!$C80,
BaseFinanceira[Centro Custo],IF($B$2=Configurações!$B$7,"&lt;&gt;""",'DRE Financeira'!$B$2))))</f>
        <v/>
      </c>
      <c r="X80" s="26" t="str">
        <f>IF($B80="","",ABS(
SUMIFS(BaseFinanceira[Valor Realizado],
IF('DRE Financeira'!$B$3=Configurações!$D$7,BaseFinanceira[Mês Caixa],BaseFinanceira[Mês Comp.]),X$6,
BaseFinanceira[Plano Contas],'DRE Financeira'!$C80,
BaseFinanceira[Centro Custo],IF($B$2=Configurações!$B$7,"&lt;&gt;""",'DRE Financeira'!$B$2))))</f>
        <v/>
      </c>
      <c r="Y80" s="24" t="str">
        <f>IF($B80="","",ABS(
SUMIFS(BaseFinanceira[Valor Previsto],
IF('DRE Financeira'!$B$3=Configurações!$D$7,BaseFinanceira[Mês Caixa],BaseFinanceira[Mês Comp.]),Y$6,
BaseFinanceira[Plano Contas],'DRE Financeira'!$C80,
BaseFinanceira[Centro Custo],IF($B$2=Configurações!$B$7,"&lt;&gt;""",'DRE Financeira'!$B$2))))</f>
        <v/>
      </c>
      <c r="Z80" s="26" t="str">
        <f>IF($B80="","",ABS(
SUMIFS(BaseFinanceira[Valor Realizado],
IF('DRE Financeira'!$B$3=Configurações!$D$7,BaseFinanceira[Mês Caixa],BaseFinanceira[Mês Comp.]),Z$6,
BaseFinanceira[Plano Contas],'DRE Financeira'!$C80,
BaseFinanceira[Centro Custo],IF($B$2=Configurações!$B$7,"&lt;&gt;""",'DRE Financeira'!$B$2))))</f>
        <v/>
      </c>
      <c r="AA80" s="24" t="str">
        <f>IF($B80="","",ABS(
SUMIFS(BaseFinanceira[Valor Previsto],
IF('DRE Financeira'!$B$3=Configurações!$D$7,BaseFinanceira[Mês Caixa],BaseFinanceira[Mês Comp.]),AA$6,
BaseFinanceira[Plano Contas],'DRE Financeira'!$C80,
BaseFinanceira[Centro Custo],IF($B$2=Configurações!$B$7,"&lt;&gt;""",'DRE Financeira'!$B$2))))</f>
        <v/>
      </c>
      <c r="AB80" s="26" t="str">
        <f>IF($B80="","",ABS(
SUMIFS(BaseFinanceira[Valor Realizado],
IF('DRE Financeira'!$B$3=Configurações!$D$7,BaseFinanceira[Mês Caixa],BaseFinanceira[Mês Comp.]),AB$6,
BaseFinanceira[Plano Contas],'DRE Financeira'!$C80,
BaseFinanceira[Centro Custo],IF($B$2=Configurações!$B$7,"&lt;&gt;""",'DRE Financeira'!$B$2))))</f>
        <v/>
      </c>
      <c r="AD80" s="24">
        <f t="shared" si="120"/>
        <v>0</v>
      </c>
      <c r="AE80" s="26">
        <f t="shared" si="120"/>
        <v>0</v>
      </c>
      <c r="AF80" s="39">
        <f t="shared" si="119"/>
        <v>0</v>
      </c>
      <c r="AH80" s="24">
        <f t="shared" si="121"/>
        <v>0</v>
      </c>
      <c r="AI80" s="26">
        <f t="shared" si="121"/>
        <v>0</v>
      </c>
    </row>
    <row r="81" spans="2:35" s="2" customFormat="1" ht="19.5" hidden="1" customHeight="1" x14ac:dyDescent="0.25">
      <c r="B81" s="23" t="str">
        <f>IF('Plano Contas'!F15="","",'Plano Contas'!F15)</f>
        <v/>
      </c>
      <c r="C81" s="46" t="str">
        <f>B73&amp;B74&amp;B81</f>
        <v>Deduções ReceitasDeduções</v>
      </c>
      <c r="D81" s="20"/>
      <c r="E81" s="24" t="str">
        <f>IF($B81="","",ABS(
SUMIFS(BaseFinanceira[Valor Previsto],
IF('DRE Financeira'!$B$3=Configurações!$D$7,BaseFinanceira[Mês Caixa],BaseFinanceira[Mês Comp.]),E$6,
BaseFinanceira[Plano Contas],'DRE Financeira'!$C81,
BaseFinanceira[Centro Custo],IF($B$2=Configurações!$B$7,"&lt;&gt;""",'DRE Financeira'!$B$2))))</f>
        <v/>
      </c>
      <c r="F81" s="26" t="str">
        <f>IF($B81="","",ABS(
SUMIFS(BaseFinanceira[Valor Realizado],
IF('DRE Financeira'!$B$3=Configurações!$D$7,BaseFinanceira[Mês Caixa],BaseFinanceira[Mês Comp.]),F$6,
BaseFinanceira[Plano Contas],'DRE Financeira'!$C81,
BaseFinanceira[Centro Custo],IF($B$2=Configurações!$B$7,"&lt;&gt;""",'DRE Financeira'!$B$2))))</f>
        <v/>
      </c>
      <c r="G81" s="24" t="str">
        <f>IF($B81="","",ABS(
SUMIFS(BaseFinanceira[Valor Previsto],
IF('DRE Financeira'!$B$3=Configurações!$D$7,BaseFinanceira[Mês Caixa],BaseFinanceira[Mês Comp.]),G$6,
BaseFinanceira[Plano Contas],'DRE Financeira'!$C81,
BaseFinanceira[Centro Custo],IF($B$2=Configurações!$B$7,"&lt;&gt;""",'DRE Financeira'!$B$2))))</f>
        <v/>
      </c>
      <c r="H81" s="26" t="str">
        <f>IF($B81="","",ABS(
SUMIFS(BaseFinanceira[Valor Realizado],
IF('DRE Financeira'!$B$3=Configurações!$D$7,BaseFinanceira[Mês Caixa],BaseFinanceira[Mês Comp.]),H$6,
BaseFinanceira[Plano Contas],'DRE Financeira'!$C81,
BaseFinanceira[Centro Custo],IF($B$2=Configurações!$B$7,"&lt;&gt;""",'DRE Financeira'!$B$2))))</f>
        <v/>
      </c>
      <c r="I81" s="24" t="str">
        <f>IF($B81="","",ABS(
SUMIFS(BaseFinanceira[Valor Previsto],
IF('DRE Financeira'!$B$3=Configurações!$D$7,BaseFinanceira[Mês Caixa],BaseFinanceira[Mês Comp.]),I$6,
BaseFinanceira[Plano Contas],'DRE Financeira'!$C81,
BaseFinanceira[Centro Custo],IF($B$2=Configurações!$B$7,"&lt;&gt;""",'DRE Financeira'!$B$2))))</f>
        <v/>
      </c>
      <c r="J81" s="26" t="str">
        <f>IF($B81="","",ABS(
SUMIFS(BaseFinanceira[Valor Realizado],
IF('DRE Financeira'!$B$3=Configurações!$D$7,BaseFinanceira[Mês Caixa],BaseFinanceira[Mês Comp.]),J$6,
BaseFinanceira[Plano Contas],'DRE Financeira'!$C81,
BaseFinanceira[Centro Custo],IF($B$2=Configurações!$B$7,"&lt;&gt;""",'DRE Financeira'!$B$2))))</f>
        <v/>
      </c>
      <c r="K81" s="24" t="str">
        <f>IF($B81="","",ABS(
SUMIFS(BaseFinanceira[Valor Previsto],
IF('DRE Financeira'!$B$3=Configurações!$D$7,BaseFinanceira[Mês Caixa],BaseFinanceira[Mês Comp.]),K$6,
BaseFinanceira[Plano Contas],'DRE Financeira'!$C81,
BaseFinanceira[Centro Custo],IF($B$2=Configurações!$B$7,"&lt;&gt;""",'DRE Financeira'!$B$2))))</f>
        <v/>
      </c>
      <c r="L81" s="26" t="str">
        <f>IF($B81="","",ABS(
SUMIFS(BaseFinanceira[Valor Realizado],
IF('DRE Financeira'!$B$3=Configurações!$D$7,BaseFinanceira[Mês Caixa],BaseFinanceira[Mês Comp.]),L$6,
BaseFinanceira[Plano Contas],'DRE Financeira'!$C81,
BaseFinanceira[Centro Custo],IF($B$2=Configurações!$B$7,"&lt;&gt;""",'DRE Financeira'!$B$2))))</f>
        <v/>
      </c>
      <c r="M81" s="24" t="str">
        <f>IF($B81="","",ABS(
SUMIFS(BaseFinanceira[Valor Previsto],
IF('DRE Financeira'!$B$3=Configurações!$D$7,BaseFinanceira[Mês Caixa],BaseFinanceira[Mês Comp.]),M$6,
BaseFinanceira[Plano Contas],'DRE Financeira'!$C81,
BaseFinanceira[Centro Custo],IF($B$2=Configurações!$B$7,"&lt;&gt;""",'DRE Financeira'!$B$2))))</f>
        <v/>
      </c>
      <c r="N81" s="26" t="str">
        <f>IF($B81="","",ABS(
SUMIFS(BaseFinanceira[Valor Realizado],
IF('DRE Financeira'!$B$3=Configurações!$D$7,BaseFinanceira[Mês Caixa],BaseFinanceira[Mês Comp.]),N$6,
BaseFinanceira[Plano Contas],'DRE Financeira'!$C81,
BaseFinanceira[Centro Custo],IF($B$2=Configurações!$B$7,"&lt;&gt;""",'DRE Financeira'!$B$2))))</f>
        <v/>
      </c>
      <c r="O81" s="24" t="str">
        <f>IF($B81="","",ABS(
SUMIFS(BaseFinanceira[Valor Previsto],
IF('DRE Financeira'!$B$3=Configurações!$D$7,BaseFinanceira[Mês Caixa],BaseFinanceira[Mês Comp.]),O$6,
BaseFinanceira[Plano Contas],'DRE Financeira'!$C81,
BaseFinanceira[Centro Custo],IF($B$2=Configurações!$B$7,"&lt;&gt;""",'DRE Financeira'!$B$2))))</f>
        <v/>
      </c>
      <c r="P81" s="26" t="str">
        <f>IF($B81="","",ABS(
SUMIFS(BaseFinanceira[Valor Realizado],
IF('DRE Financeira'!$B$3=Configurações!$D$7,BaseFinanceira[Mês Caixa],BaseFinanceira[Mês Comp.]),P$6,
BaseFinanceira[Plano Contas],'DRE Financeira'!$C81,
BaseFinanceira[Centro Custo],IF($B$2=Configurações!$B$7,"&lt;&gt;""",'DRE Financeira'!$B$2))))</f>
        <v/>
      </c>
      <c r="Q81" s="24" t="str">
        <f>IF($B81="","",ABS(
SUMIFS(BaseFinanceira[Valor Previsto],
IF('DRE Financeira'!$B$3=Configurações!$D$7,BaseFinanceira[Mês Caixa],BaseFinanceira[Mês Comp.]),Q$6,
BaseFinanceira[Plano Contas],'DRE Financeira'!$C81,
BaseFinanceira[Centro Custo],IF($B$2=Configurações!$B$7,"&lt;&gt;""",'DRE Financeira'!$B$2))))</f>
        <v/>
      </c>
      <c r="R81" s="26" t="str">
        <f>IF($B81="","",ABS(
SUMIFS(BaseFinanceira[Valor Realizado],
IF('DRE Financeira'!$B$3=Configurações!$D$7,BaseFinanceira[Mês Caixa],BaseFinanceira[Mês Comp.]),R$6,
BaseFinanceira[Plano Contas],'DRE Financeira'!$C81,
BaseFinanceira[Centro Custo],IF($B$2=Configurações!$B$7,"&lt;&gt;""",'DRE Financeira'!$B$2))))</f>
        <v/>
      </c>
      <c r="S81" s="24" t="str">
        <f>IF($B81="","",ABS(
SUMIFS(BaseFinanceira[Valor Previsto],
IF('DRE Financeira'!$B$3=Configurações!$D$7,BaseFinanceira[Mês Caixa],BaseFinanceira[Mês Comp.]),S$6,
BaseFinanceira[Plano Contas],'DRE Financeira'!$C81,
BaseFinanceira[Centro Custo],IF($B$2=Configurações!$B$7,"&lt;&gt;""",'DRE Financeira'!$B$2))))</f>
        <v/>
      </c>
      <c r="T81" s="26" t="str">
        <f>IF($B81="","",ABS(
SUMIFS(BaseFinanceira[Valor Realizado],
IF('DRE Financeira'!$B$3=Configurações!$D$7,BaseFinanceira[Mês Caixa],BaseFinanceira[Mês Comp.]),T$6,
BaseFinanceira[Plano Contas],'DRE Financeira'!$C81,
BaseFinanceira[Centro Custo],IF($B$2=Configurações!$B$7,"&lt;&gt;""",'DRE Financeira'!$B$2))))</f>
        <v/>
      </c>
      <c r="U81" s="24" t="str">
        <f>IF($B81="","",ABS(
SUMIFS(BaseFinanceira[Valor Previsto],
IF('DRE Financeira'!$B$3=Configurações!$D$7,BaseFinanceira[Mês Caixa],BaseFinanceira[Mês Comp.]),U$6,
BaseFinanceira[Plano Contas],'DRE Financeira'!$C81,
BaseFinanceira[Centro Custo],IF($B$2=Configurações!$B$7,"&lt;&gt;""",'DRE Financeira'!$B$2))))</f>
        <v/>
      </c>
      <c r="V81" s="26" t="str">
        <f>IF($B81="","",ABS(
SUMIFS(BaseFinanceira[Valor Realizado],
IF('DRE Financeira'!$B$3=Configurações!$D$7,BaseFinanceira[Mês Caixa],BaseFinanceira[Mês Comp.]),V$6,
BaseFinanceira[Plano Contas],'DRE Financeira'!$C81,
BaseFinanceira[Centro Custo],IF($B$2=Configurações!$B$7,"&lt;&gt;""",'DRE Financeira'!$B$2))))</f>
        <v/>
      </c>
      <c r="W81" s="24" t="str">
        <f>IF($B81="","",ABS(
SUMIFS(BaseFinanceira[Valor Previsto],
IF('DRE Financeira'!$B$3=Configurações!$D$7,BaseFinanceira[Mês Caixa],BaseFinanceira[Mês Comp.]),W$6,
BaseFinanceira[Plano Contas],'DRE Financeira'!$C81,
BaseFinanceira[Centro Custo],IF($B$2=Configurações!$B$7,"&lt;&gt;""",'DRE Financeira'!$B$2))))</f>
        <v/>
      </c>
      <c r="X81" s="26" t="str">
        <f>IF($B81="","",ABS(
SUMIFS(BaseFinanceira[Valor Realizado],
IF('DRE Financeira'!$B$3=Configurações!$D$7,BaseFinanceira[Mês Caixa],BaseFinanceira[Mês Comp.]),X$6,
BaseFinanceira[Plano Contas],'DRE Financeira'!$C81,
BaseFinanceira[Centro Custo],IF($B$2=Configurações!$B$7,"&lt;&gt;""",'DRE Financeira'!$B$2))))</f>
        <v/>
      </c>
      <c r="Y81" s="24" t="str">
        <f>IF($B81="","",ABS(
SUMIFS(BaseFinanceira[Valor Previsto],
IF('DRE Financeira'!$B$3=Configurações!$D$7,BaseFinanceira[Mês Caixa],BaseFinanceira[Mês Comp.]),Y$6,
BaseFinanceira[Plano Contas],'DRE Financeira'!$C81,
BaseFinanceira[Centro Custo],IF($B$2=Configurações!$B$7,"&lt;&gt;""",'DRE Financeira'!$B$2))))</f>
        <v/>
      </c>
      <c r="Z81" s="26" t="str">
        <f>IF($B81="","",ABS(
SUMIFS(BaseFinanceira[Valor Realizado],
IF('DRE Financeira'!$B$3=Configurações!$D$7,BaseFinanceira[Mês Caixa],BaseFinanceira[Mês Comp.]),Z$6,
BaseFinanceira[Plano Contas],'DRE Financeira'!$C81,
BaseFinanceira[Centro Custo],IF($B$2=Configurações!$B$7,"&lt;&gt;""",'DRE Financeira'!$B$2))))</f>
        <v/>
      </c>
      <c r="AA81" s="24" t="str">
        <f>IF($B81="","",ABS(
SUMIFS(BaseFinanceira[Valor Previsto],
IF('DRE Financeira'!$B$3=Configurações!$D$7,BaseFinanceira[Mês Caixa],BaseFinanceira[Mês Comp.]),AA$6,
BaseFinanceira[Plano Contas],'DRE Financeira'!$C81,
BaseFinanceira[Centro Custo],IF($B$2=Configurações!$B$7,"&lt;&gt;""",'DRE Financeira'!$B$2))))</f>
        <v/>
      </c>
      <c r="AB81" s="26" t="str">
        <f>IF($B81="","",ABS(
SUMIFS(BaseFinanceira[Valor Realizado],
IF('DRE Financeira'!$B$3=Configurações!$D$7,BaseFinanceira[Mês Caixa],BaseFinanceira[Mês Comp.]),AB$6,
BaseFinanceira[Plano Contas],'DRE Financeira'!$C81,
BaseFinanceira[Centro Custo],IF($B$2=Configurações!$B$7,"&lt;&gt;""",'DRE Financeira'!$B$2))))</f>
        <v/>
      </c>
      <c r="AD81" s="24">
        <f t="shared" si="120"/>
        <v>0</v>
      </c>
      <c r="AE81" s="26">
        <f t="shared" si="120"/>
        <v>0</v>
      </c>
      <c r="AF81" s="39">
        <f t="shared" si="119"/>
        <v>0</v>
      </c>
      <c r="AH81" s="24">
        <f t="shared" si="121"/>
        <v>0</v>
      </c>
      <c r="AI81" s="26">
        <f t="shared" si="121"/>
        <v>0</v>
      </c>
    </row>
    <row r="82" spans="2:35" s="2" customFormat="1" ht="19.5" hidden="1" customHeight="1" x14ac:dyDescent="0.25">
      <c r="B82" s="23" t="str">
        <f>IF('Plano Contas'!F16="","",'Plano Contas'!F16)</f>
        <v/>
      </c>
      <c r="C82" s="46" t="str">
        <f>B73&amp;B74&amp;B82</f>
        <v>Deduções ReceitasDeduções</v>
      </c>
      <c r="D82" s="20"/>
      <c r="E82" s="24" t="str">
        <f>IF($B82="","",ABS(
SUMIFS(BaseFinanceira[Valor Previsto],
IF('DRE Financeira'!$B$3=Configurações!$D$7,BaseFinanceira[Mês Caixa],BaseFinanceira[Mês Comp.]),E$6,
BaseFinanceira[Plano Contas],'DRE Financeira'!$C82,
BaseFinanceira[Centro Custo],IF($B$2=Configurações!$B$7,"&lt;&gt;""",'DRE Financeira'!$B$2))))</f>
        <v/>
      </c>
      <c r="F82" s="26" t="str">
        <f>IF($B82="","",ABS(
SUMIFS(BaseFinanceira[Valor Realizado],
IF('DRE Financeira'!$B$3=Configurações!$D$7,BaseFinanceira[Mês Caixa],BaseFinanceira[Mês Comp.]),F$6,
BaseFinanceira[Plano Contas],'DRE Financeira'!$C82,
BaseFinanceira[Centro Custo],IF($B$2=Configurações!$B$7,"&lt;&gt;""",'DRE Financeira'!$B$2))))</f>
        <v/>
      </c>
      <c r="G82" s="24" t="str">
        <f>IF($B82="","",ABS(
SUMIFS(BaseFinanceira[Valor Previsto],
IF('DRE Financeira'!$B$3=Configurações!$D$7,BaseFinanceira[Mês Caixa],BaseFinanceira[Mês Comp.]),G$6,
BaseFinanceira[Plano Contas],'DRE Financeira'!$C82,
BaseFinanceira[Centro Custo],IF($B$2=Configurações!$B$7,"&lt;&gt;""",'DRE Financeira'!$B$2))))</f>
        <v/>
      </c>
      <c r="H82" s="26" t="str">
        <f>IF($B82="","",ABS(
SUMIFS(BaseFinanceira[Valor Realizado],
IF('DRE Financeira'!$B$3=Configurações!$D$7,BaseFinanceira[Mês Caixa],BaseFinanceira[Mês Comp.]),H$6,
BaseFinanceira[Plano Contas],'DRE Financeira'!$C82,
BaseFinanceira[Centro Custo],IF($B$2=Configurações!$B$7,"&lt;&gt;""",'DRE Financeira'!$B$2))))</f>
        <v/>
      </c>
      <c r="I82" s="24" t="str">
        <f>IF($B82="","",ABS(
SUMIFS(BaseFinanceira[Valor Previsto],
IF('DRE Financeira'!$B$3=Configurações!$D$7,BaseFinanceira[Mês Caixa],BaseFinanceira[Mês Comp.]),I$6,
BaseFinanceira[Plano Contas],'DRE Financeira'!$C82,
BaseFinanceira[Centro Custo],IF($B$2=Configurações!$B$7,"&lt;&gt;""",'DRE Financeira'!$B$2))))</f>
        <v/>
      </c>
      <c r="J82" s="26" t="str">
        <f>IF($B82="","",ABS(
SUMIFS(BaseFinanceira[Valor Realizado],
IF('DRE Financeira'!$B$3=Configurações!$D$7,BaseFinanceira[Mês Caixa],BaseFinanceira[Mês Comp.]),J$6,
BaseFinanceira[Plano Contas],'DRE Financeira'!$C82,
BaseFinanceira[Centro Custo],IF($B$2=Configurações!$B$7,"&lt;&gt;""",'DRE Financeira'!$B$2))))</f>
        <v/>
      </c>
      <c r="K82" s="24" t="str">
        <f>IF($B82="","",ABS(
SUMIFS(BaseFinanceira[Valor Previsto],
IF('DRE Financeira'!$B$3=Configurações!$D$7,BaseFinanceira[Mês Caixa],BaseFinanceira[Mês Comp.]),K$6,
BaseFinanceira[Plano Contas],'DRE Financeira'!$C82,
BaseFinanceira[Centro Custo],IF($B$2=Configurações!$B$7,"&lt;&gt;""",'DRE Financeira'!$B$2))))</f>
        <v/>
      </c>
      <c r="L82" s="26" t="str">
        <f>IF($B82="","",ABS(
SUMIFS(BaseFinanceira[Valor Realizado],
IF('DRE Financeira'!$B$3=Configurações!$D$7,BaseFinanceira[Mês Caixa],BaseFinanceira[Mês Comp.]),L$6,
BaseFinanceira[Plano Contas],'DRE Financeira'!$C82,
BaseFinanceira[Centro Custo],IF($B$2=Configurações!$B$7,"&lt;&gt;""",'DRE Financeira'!$B$2))))</f>
        <v/>
      </c>
      <c r="M82" s="24" t="str">
        <f>IF($B82="","",ABS(
SUMIFS(BaseFinanceira[Valor Previsto],
IF('DRE Financeira'!$B$3=Configurações!$D$7,BaseFinanceira[Mês Caixa],BaseFinanceira[Mês Comp.]),M$6,
BaseFinanceira[Plano Contas],'DRE Financeira'!$C82,
BaseFinanceira[Centro Custo],IF($B$2=Configurações!$B$7,"&lt;&gt;""",'DRE Financeira'!$B$2))))</f>
        <v/>
      </c>
      <c r="N82" s="26" t="str">
        <f>IF($B82="","",ABS(
SUMIFS(BaseFinanceira[Valor Realizado],
IF('DRE Financeira'!$B$3=Configurações!$D$7,BaseFinanceira[Mês Caixa],BaseFinanceira[Mês Comp.]),N$6,
BaseFinanceira[Plano Contas],'DRE Financeira'!$C82,
BaseFinanceira[Centro Custo],IF($B$2=Configurações!$B$7,"&lt;&gt;""",'DRE Financeira'!$B$2))))</f>
        <v/>
      </c>
      <c r="O82" s="24" t="str">
        <f>IF($B82="","",ABS(
SUMIFS(BaseFinanceira[Valor Previsto],
IF('DRE Financeira'!$B$3=Configurações!$D$7,BaseFinanceira[Mês Caixa],BaseFinanceira[Mês Comp.]),O$6,
BaseFinanceira[Plano Contas],'DRE Financeira'!$C82,
BaseFinanceira[Centro Custo],IF($B$2=Configurações!$B$7,"&lt;&gt;""",'DRE Financeira'!$B$2))))</f>
        <v/>
      </c>
      <c r="P82" s="26" t="str">
        <f>IF($B82="","",ABS(
SUMIFS(BaseFinanceira[Valor Realizado],
IF('DRE Financeira'!$B$3=Configurações!$D$7,BaseFinanceira[Mês Caixa],BaseFinanceira[Mês Comp.]),P$6,
BaseFinanceira[Plano Contas],'DRE Financeira'!$C82,
BaseFinanceira[Centro Custo],IF($B$2=Configurações!$B$7,"&lt;&gt;""",'DRE Financeira'!$B$2))))</f>
        <v/>
      </c>
      <c r="Q82" s="24" t="str">
        <f>IF($B82="","",ABS(
SUMIFS(BaseFinanceira[Valor Previsto],
IF('DRE Financeira'!$B$3=Configurações!$D$7,BaseFinanceira[Mês Caixa],BaseFinanceira[Mês Comp.]),Q$6,
BaseFinanceira[Plano Contas],'DRE Financeira'!$C82,
BaseFinanceira[Centro Custo],IF($B$2=Configurações!$B$7,"&lt;&gt;""",'DRE Financeira'!$B$2))))</f>
        <v/>
      </c>
      <c r="R82" s="26" t="str">
        <f>IF($B82="","",ABS(
SUMIFS(BaseFinanceira[Valor Realizado],
IF('DRE Financeira'!$B$3=Configurações!$D$7,BaseFinanceira[Mês Caixa],BaseFinanceira[Mês Comp.]),R$6,
BaseFinanceira[Plano Contas],'DRE Financeira'!$C82,
BaseFinanceira[Centro Custo],IF($B$2=Configurações!$B$7,"&lt;&gt;""",'DRE Financeira'!$B$2))))</f>
        <v/>
      </c>
      <c r="S82" s="24" t="str">
        <f>IF($B82="","",ABS(
SUMIFS(BaseFinanceira[Valor Previsto],
IF('DRE Financeira'!$B$3=Configurações!$D$7,BaseFinanceira[Mês Caixa],BaseFinanceira[Mês Comp.]),S$6,
BaseFinanceira[Plano Contas],'DRE Financeira'!$C82,
BaseFinanceira[Centro Custo],IF($B$2=Configurações!$B$7,"&lt;&gt;""",'DRE Financeira'!$B$2))))</f>
        <v/>
      </c>
      <c r="T82" s="26" t="str">
        <f>IF($B82="","",ABS(
SUMIFS(BaseFinanceira[Valor Realizado],
IF('DRE Financeira'!$B$3=Configurações!$D$7,BaseFinanceira[Mês Caixa],BaseFinanceira[Mês Comp.]),T$6,
BaseFinanceira[Plano Contas],'DRE Financeira'!$C82,
BaseFinanceira[Centro Custo],IF($B$2=Configurações!$B$7,"&lt;&gt;""",'DRE Financeira'!$B$2))))</f>
        <v/>
      </c>
      <c r="U82" s="24" t="str">
        <f>IF($B82="","",ABS(
SUMIFS(BaseFinanceira[Valor Previsto],
IF('DRE Financeira'!$B$3=Configurações!$D$7,BaseFinanceira[Mês Caixa],BaseFinanceira[Mês Comp.]),U$6,
BaseFinanceira[Plano Contas],'DRE Financeira'!$C82,
BaseFinanceira[Centro Custo],IF($B$2=Configurações!$B$7,"&lt;&gt;""",'DRE Financeira'!$B$2))))</f>
        <v/>
      </c>
      <c r="V82" s="26" t="str">
        <f>IF($B82="","",ABS(
SUMIFS(BaseFinanceira[Valor Realizado],
IF('DRE Financeira'!$B$3=Configurações!$D$7,BaseFinanceira[Mês Caixa],BaseFinanceira[Mês Comp.]),V$6,
BaseFinanceira[Plano Contas],'DRE Financeira'!$C82,
BaseFinanceira[Centro Custo],IF($B$2=Configurações!$B$7,"&lt;&gt;""",'DRE Financeira'!$B$2))))</f>
        <v/>
      </c>
      <c r="W82" s="24" t="str">
        <f>IF($B82="","",ABS(
SUMIFS(BaseFinanceira[Valor Previsto],
IF('DRE Financeira'!$B$3=Configurações!$D$7,BaseFinanceira[Mês Caixa],BaseFinanceira[Mês Comp.]),W$6,
BaseFinanceira[Plano Contas],'DRE Financeira'!$C82,
BaseFinanceira[Centro Custo],IF($B$2=Configurações!$B$7,"&lt;&gt;""",'DRE Financeira'!$B$2))))</f>
        <v/>
      </c>
      <c r="X82" s="26" t="str">
        <f>IF($B82="","",ABS(
SUMIFS(BaseFinanceira[Valor Realizado],
IF('DRE Financeira'!$B$3=Configurações!$D$7,BaseFinanceira[Mês Caixa],BaseFinanceira[Mês Comp.]),X$6,
BaseFinanceira[Plano Contas],'DRE Financeira'!$C82,
BaseFinanceira[Centro Custo],IF($B$2=Configurações!$B$7,"&lt;&gt;""",'DRE Financeira'!$B$2))))</f>
        <v/>
      </c>
      <c r="Y82" s="24" t="str">
        <f>IF($B82="","",ABS(
SUMIFS(BaseFinanceira[Valor Previsto],
IF('DRE Financeira'!$B$3=Configurações!$D$7,BaseFinanceira[Mês Caixa],BaseFinanceira[Mês Comp.]),Y$6,
BaseFinanceira[Plano Contas],'DRE Financeira'!$C82,
BaseFinanceira[Centro Custo],IF($B$2=Configurações!$B$7,"&lt;&gt;""",'DRE Financeira'!$B$2))))</f>
        <v/>
      </c>
      <c r="Z82" s="26" t="str">
        <f>IF($B82="","",ABS(
SUMIFS(BaseFinanceira[Valor Realizado],
IF('DRE Financeira'!$B$3=Configurações!$D$7,BaseFinanceira[Mês Caixa],BaseFinanceira[Mês Comp.]),Z$6,
BaseFinanceira[Plano Contas],'DRE Financeira'!$C82,
BaseFinanceira[Centro Custo],IF($B$2=Configurações!$B$7,"&lt;&gt;""",'DRE Financeira'!$B$2))))</f>
        <v/>
      </c>
      <c r="AA82" s="24" t="str">
        <f>IF($B82="","",ABS(
SUMIFS(BaseFinanceira[Valor Previsto],
IF('DRE Financeira'!$B$3=Configurações!$D$7,BaseFinanceira[Mês Caixa],BaseFinanceira[Mês Comp.]),AA$6,
BaseFinanceira[Plano Contas],'DRE Financeira'!$C82,
BaseFinanceira[Centro Custo],IF($B$2=Configurações!$B$7,"&lt;&gt;""",'DRE Financeira'!$B$2))))</f>
        <v/>
      </c>
      <c r="AB82" s="26" t="str">
        <f>IF($B82="","",ABS(
SUMIFS(BaseFinanceira[Valor Realizado],
IF('DRE Financeira'!$B$3=Configurações!$D$7,BaseFinanceira[Mês Caixa],BaseFinanceira[Mês Comp.]),AB$6,
BaseFinanceira[Plano Contas],'DRE Financeira'!$C82,
BaseFinanceira[Centro Custo],IF($B$2=Configurações!$B$7,"&lt;&gt;""",'DRE Financeira'!$B$2))))</f>
        <v/>
      </c>
      <c r="AD82" s="24">
        <f t="shared" si="120"/>
        <v>0</v>
      </c>
      <c r="AE82" s="26">
        <f t="shared" si="120"/>
        <v>0</v>
      </c>
      <c r="AF82" s="39">
        <f t="shared" si="119"/>
        <v>0</v>
      </c>
      <c r="AH82" s="24">
        <f t="shared" si="121"/>
        <v>0</v>
      </c>
      <c r="AI82" s="26">
        <f t="shared" si="121"/>
        <v>0</v>
      </c>
    </row>
    <row r="83" spans="2:35" s="2" customFormat="1" ht="20.100000000000001" hidden="1" customHeight="1" x14ac:dyDescent="0.25">
      <c r="B83" s="23" t="str">
        <f>IF('Plano Contas'!F17="","",'Plano Contas'!F17)</f>
        <v/>
      </c>
      <c r="C83" s="46" t="str">
        <f>B73&amp;B74&amp;B83</f>
        <v>Deduções ReceitasDeduções</v>
      </c>
      <c r="D83" s="20"/>
      <c r="E83" s="24" t="str">
        <f>IF($B83="","",ABS(
SUMIFS(BaseFinanceira[Valor Previsto],
IF('DRE Financeira'!$B$3=Configurações!$D$7,BaseFinanceira[Mês Caixa],BaseFinanceira[Mês Comp.]),E$6,
BaseFinanceira[Plano Contas],'DRE Financeira'!$C83,
BaseFinanceira[Centro Custo],IF($B$2=Configurações!$B$7,"&lt;&gt;""",'DRE Financeira'!$B$2))))</f>
        <v/>
      </c>
      <c r="F83" s="26" t="str">
        <f>IF($B83="","",ABS(
SUMIFS(BaseFinanceira[Valor Realizado],
IF('DRE Financeira'!$B$3=Configurações!$D$7,BaseFinanceira[Mês Caixa],BaseFinanceira[Mês Comp.]),F$6,
BaseFinanceira[Plano Contas],'DRE Financeira'!$C83,
BaseFinanceira[Centro Custo],IF($B$2=Configurações!$B$7,"&lt;&gt;""",'DRE Financeira'!$B$2))))</f>
        <v/>
      </c>
      <c r="G83" s="24" t="str">
        <f>IF($B83="","",ABS(
SUMIFS(BaseFinanceira[Valor Previsto],
IF('DRE Financeira'!$B$3=Configurações!$D$7,BaseFinanceira[Mês Caixa],BaseFinanceira[Mês Comp.]),G$6,
BaseFinanceira[Plano Contas],'DRE Financeira'!$C83,
BaseFinanceira[Centro Custo],IF($B$2=Configurações!$B$7,"&lt;&gt;""",'DRE Financeira'!$B$2))))</f>
        <v/>
      </c>
      <c r="H83" s="26" t="str">
        <f>IF($B83="","",ABS(
SUMIFS(BaseFinanceira[Valor Realizado],
IF('DRE Financeira'!$B$3=Configurações!$D$7,BaseFinanceira[Mês Caixa],BaseFinanceira[Mês Comp.]),H$6,
BaseFinanceira[Plano Contas],'DRE Financeira'!$C83,
BaseFinanceira[Centro Custo],IF($B$2=Configurações!$B$7,"&lt;&gt;""",'DRE Financeira'!$B$2))))</f>
        <v/>
      </c>
      <c r="I83" s="24" t="str">
        <f>IF($B83="","",ABS(
SUMIFS(BaseFinanceira[Valor Previsto],
IF('DRE Financeira'!$B$3=Configurações!$D$7,BaseFinanceira[Mês Caixa],BaseFinanceira[Mês Comp.]),I$6,
BaseFinanceira[Plano Contas],'DRE Financeira'!$C83,
BaseFinanceira[Centro Custo],IF($B$2=Configurações!$B$7,"&lt;&gt;""",'DRE Financeira'!$B$2))))</f>
        <v/>
      </c>
      <c r="J83" s="26" t="str">
        <f>IF($B83="","",ABS(
SUMIFS(BaseFinanceira[Valor Realizado],
IF('DRE Financeira'!$B$3=Configurações!$D$7,BaseFinanceira[Mês Caixa],BaseFinanceira[Mês Comp.]),J$6,
BaseFinanceira[Plano Contas],'DRE Financeira'!$C83,
BaseFinanceira[Centro Custo],IF($B$2=Configurações!$B$7,"&lt;&gt;""",'DRE Financeira'!$B$2))))</f>
        <v/>
      </c>
      <c r="K83" s="24" t="str">
        <f>IF($B83="","",ABS(
SUMIFS(BaseFinanceira[Valor Previsto],
IF('DRE Financeira'!$B$3=Configurações!$D$7,BaseFinanceira[Mês Caixa],BaseFinanceira[Mês Comp.]),K$6,
BaseFinanceira[Plano Contas],'DRE Financeira'!$C83,
BaseFinanceira[Centro Custo],IF($B$2=Configurações!$B$7,"&lt;&gt;""",'DRE Financeira'!$B$2))))</f>
        <v/>
      </c>
      <c r="L83" s="26" t="str">
        <f>IF($B83="","",ABS(
SUMIFS(BaseFinanceira[Valor Realizado],
IF('DRE Financeira'!$B$3=Configurações!$D$7,BaseFinanceira[Mês Caixa],BaseFinanceira[Mês Comp.]),L$6,
BaseFinanceira[Plano Contas],'DRE Financeira'!$C83,
BaseFinanceira[Centro Custo],IF($B$2=Configurações!$B$7,"&lt;&gt;""",'DRE Financeira'!$B$2))))</f>
        <v/>
      </c>
      <c r="M83" s="24" t="str">
        <f>IF($B83="","",ABS(
SUMIFS(BaseFinanceira[Valor Previsto],
IF('DRE Financeira'!$B$3=Configurações!$D$7,BaseFinanceira[Mês Caixa],BaseFinanceira[Mês Comp.]),M$6,
BaseFinanceira[Plano Contas],'DRE Financeira'!$C83,
BaseFinanceira[Centro Custo],IF($B$2=Configurações!$B$7,"&lt;&gt;""",'DRE Financeira'!$B$2))))</f>
        <v/>
      </c>
      <c r="N83" s="26" t="str">
        <f>IF($B83="","",ABS(
SUMIFS(BaseFinanceira[Valor Realizado],
IF('DRE Financeira'!$B$3=Configurações!$D$7,BaseFinanceira[Mês Caixa],BaseFinanceira[Mês Comp.]),N$6,
BaseFinanceira[Plano Contas],'DRE Financeira'!$C83,
BaseFinanceira[Centro Custo],IF($B$2=Configurações!$B$7,"&lt;&gt;""",'DRE Financeira'!$B$2))))</f>
        <v/>
      </c>
      <c r="O83" s="24" t="str">
        <f>IF($B83="","",ABS(
SUMIFS(BaseFinanceira[Valor Previsto],
IF('DRE Financeira'!$B$3=Configurações!$D$7,BaseFinanceira[Mês Caixa],BaseFinanceira[Mês Comp.]),O$6,
BaseFinanceira[Plano Contas],'DRE Financeira'!$C83,
BaseFinanceira[Centro Custo],IF($B$2=Configurações!$B$7,"&lt;&gt;""",'DRE Financeira'!$B$2))))</f>
        <v/>
      </c>
      <c r="P83" s="26" t="str">
        <f>IF($B83="","",ABS(
SUMIFS(BaseFinanceira[Valor Realizado],
IF('DRE Financeira'!$B$3=Configurações!$D$7,BaseFinanceira[Mês Caixa],BaseFinanceira[Mês Comp.]),P$6,
BaseFinanceira[Plano Contas],'DRE Financeira'!$C83,
BaseFinanceira[Centro Custo],IF($B$2=Configurações!$B$7,"&lt;&gt;""",'DRE Financeira'!$B$2))))</f>
        <v/>
      </c>
      <c r="Q83" s="24" t="str">
        <f>IF($B83="","",ABS(
SUMIFS(BaseFinanceira[Valor Previsto],
IF('DRE Financeira'!$B$3=Configurações!$D$7,BaseFinanceira[Mês Caixa],BaseFinanceira[Mês Comp.]),Q$6,
BaseFinanceira[Plano Contas],'DRE Financeira'!$C83,
BaseFinanceira[Centro Custo],IF($B$2=Configurações!$B$7,"&lt;&gt;""",'DRE Financeira'!$B$2))))</f>
        <v/>
      </c>
      <c r="R83" s="26" t="str">
        <f>IF($B83="","",ABS(
SUMIFS(BaseFinanceira[Valor Realizado],
IF('DRE Financeira'!$B$3=Configurações!$D$7,BaseFinanceira[Mês Caixa],BaseFinanceira[Mês Comp.]),R$6,
BaseFinanceira[Plano Contas],'DRE Financeira'!$C83,
BaseFinanceira[Centro Custo],IF($B$2=Configurações!$B$7,"&lt;&gt;""",'DRE Financeira'!$B$2))))</f>
        <v/>
      </c>
      <c r="S83" s="24" t="str">
        <f>IF($B83="","",ABS(
SUMIFS(BaseFinanceira[Valor Previsto],
IF('DRE Financeira'!$B$3=Configurações!$D$7,BaseFinanceira[Mês Caixa],BaseFinanceira[Mês Comp.]),S$6,
BaseFinanceira[Plano Contas],'DRE Financeira'!$C83,
BaseFinanceira[Centro Custo],IF($B$2=Configurações!$B$7,"&lt;&gt;""",'DRE Financeira'!$B$2))))</f>
        <v/>
      </c>
      <c r="T83" s="26" t="str">
        <f>IF($B83="","",ABS(
SUMIFS(BaseFinanceira[Valor Realizado],
IF('DRE Financeira'!$B$3=Configurações!$D$7,BaseFinanceira[Mês Caixa],BaseFinanceira[Mês Comp.]),T$6,
BaseFinanceira[Plano Contas],'DRE Financeira'!$C83,
BaseFinanceira[Centro Custo],IF($B$2=Configurações!$B$7,"&lt;&gt;""",'DRE Financeira'!$B$2))))</f>
        <v/>
      </c>
      <c r="U83" s="24" t="str">
        <f>IF($B83="","",ABS(
SUMIFS(BaseFinanceira[Valor Previsto],
IF('DRE Financeira'!$B$3=Configurações!$D$7,BaseFinanceira[Mês Caixa],BaseFinanceira[Mês Comp.]),U$6,
BaseFinanceira[Plano Contas],'DRE Financeira'!$C83,
BaseFinanceira[Centro Custo],IF($B$2=Configurações!$B$7,"&lt;&gt;""",'DRE Financeira'!$B$2))))</f>
        <v/>
      </c>
      <c r="V83" s="26" t="str">
        <f>IF($B83="","",ABS(
SUMIFS(BaseFinanceira[Valor Realizado],
IF('DRE Financeira'!$B$3=Configurações!$D$7,BaseFinanceira[Mês Caixa],BaseFinanceira[Mês Comp.]),V$6,
BaseFinanceira[Plano Contas],'DRE Financeira'!$C83,
BaseFinanceira[Centro Custo],IF($B$2=Configurações!$B$7,"&lt;&gt;""",'DRE Financeira'!$B$2))))</f>
        <v/>
      </c>
      <c r="W83" s="24" t="str">
        <f>IF($B83="","",ABS(
SUMIFS(BaseFinanceira[Valor Previsto],
IF('DRE Financeira'!$B$3=Configurações!$D$7,BaseFinanceira[Mês Caixa],BaseFinanceira[Mês Comp.]),W$6,
BaseFinanceira[Plano Contas],'DRE Financeira'!$C83,
BaseFinanceira[Centro Custo],IF($B$2=Configurações!$B$7,"&lt;&gt;""",'DRE Financeira'!$B$2))))</f>
        <v/>
      </c>
      <c r="X83" s="26" t="str">
        <f>IF($B83="","",ABS(
SUMIFS(BaseFinanceira[Valor Realizado],
IF('DRE Financeira'!$B$3=Configurações!$D$7,BaseFinanceira[Mês Caixa],BaseFinanceira[Mês Comp.]),X$6,
BaseFinanceira[Plano Contas],'DRE Financeira'!$C83,
BaseFinanceira[Centro Custo],IF($B$2=Configurações!$B$7,"&lt;&gt;""",'DRE Financeira'!$B$2))))</f>
        <v/>
      </c>
      <c r="Y83" s="24" t="str">
        <f>IF($B83="","",ABS(
SUMIFS(BaseFinanceira[Valor Previsto],
IF('DRE Financeira'!$B$3=Configurações!$D$7,BaseFinanceira[Mês Caixa],BaseFinanceira[Mês Comp.]),Y$6,
BaseFinanceira[Plano Contas],'DRE Financeira'!$C83,
BaseFinanceira[Centro Custo],IF($B$2=Configurações!$B$7,"&lt;&gt;""",'DRE Financeira'!$B$2))))</f>
        <v/>
      </c>
      <c r="Z83" s="26" t="str">
        <f>IF($B83="","",ABS(
SUMIFS(BaseFinanceira[Valor Realizado],
IF('DRE Financeira'!$B$3=Configurações!$D$7,BaseFinanceira[Mês Caixa],BaseFinanceira[Mês Comp.]),Z$6,
BaseFinanceira[Plano Contas],'DRE Financeira'!$C83,
BaseFinanceira[Centro Custo],IF($B$2=Configurações!$B$7,"&lt;&gt;""",'DRE Financeira'!$B$2))))</f>
        <v/>
      </c>
      <c r="AA83" s="24" t="str">
        <f>IF($B83="","",ABS(
SUMIFS(BaseFinanceira[Valor Previsto],
IF('DRE Financeira'!$B$3=Configurações!$D$7,BaseFinanceira[Mês Caixa],BaseFinanceira[Mês Comp.]),AA$6,
BaseFinanceira[Plano Contas],'DRE Financeira'!$C83,
BaseFinanceira[Centro Custo],IF($B$2=Configurações!$B$7,"&lt;&gt;""",'DRE Financeira'!$B$2))))</f>
        <v/>
      </c>
      <c r="AB83" s="26" t="str">
        <f>IF($B83="","",ABS(
SUMIFS(BaseFinanceira[Valor Realizado],
IF('DRE Financeira'!$B$3=Configurações!$D$7,BaseFinanceira[Mês Caixa],BaseFinanceira[Mês Comp.]),AB$6,
BaseFinanceira[Plano Contas],'DRE Financeira'!$C83,
BaseFinanceira[Centro Custo],IF($B$2=Configurações!$B$7,"&lt;&gt;""",'DRE Financeira'!$B$2))))</f>
        <v/>
      </c>
      <c r="AD83" s="24">
        <f t="shared" si="120"/>
        <v>0</v>
      </c>
      <c r="AE83" s="26">
        <f t="shared" si="120"/>
        <v>0</v>
      </c>
      <c r="AF83" s="39">
        <f t="shared" si="119"/>
        <v>0</v>
      </c>
      <c r="AH83" s="24">
        <f t="shared" si="121"/>
        <v>0</v>
      </c>
      <c r="AI83" s="26">
        <f t="shared" si="121"/>
        <v>0</v>
      </c>
    </row>
    <row r="84" spans="2:35" s="2" customFormat="1" ht="20.100000000000001" hidden="1" customHeight="1" x14ac:dyDescent="0.25">
      <c r="B84" s="23" t="str">
        <f>IF('Plano Contas'!F18="","",'Plano Contas'!F18)</f>
        <v/>
      </c>
      <c r="C84" s="46" t="str">
        <f>B73&amp;B74&amp;B84</f>
        <v>Deduções ReceitasDeduções</v>
      </c>
      <c r="D84" s="20"/>
      <c r="E84" s="24" t="str">
        <f>IF($B84="","",ABS(
SUMIFS(BaseFinanceira[Valor Previsto],
IF('DRE Financeira'!$B$3=Configurações!$D$7,BaseFinanceira[Mês Caixa],BaseFinanceira[Mês Comp.]),E$6,
BaseFinanceira[Plano Contas],'DRE Financeira'!$C84,
BaseFinanceira[Centro Custo],IF($B$2=Configurações!$B$7,"&lt;&gt;""",'DRE Financeira'!$B$2))))</f>
        <v/>
      </c>
      <c r="F84" s="26" t="str">
        <f>IF($B84="","",ABS(
SUMIFS(BaseFinanceira[Valor Realizado],
IF('DRE Financeira'!$B$3=Configurações!$D$7,BaseFinanceira[Mês Caixa],BaseFinanceira[Mês Comp.]),F$6,
BaseFinanceira[Plano Contas],'DRE Financeira'!$C84,
BaseFinanceira[Centro Custo],IF($B$2=Configurações!$B$7,"&lt;&gt;""",'DRE Financeira'!$B$2))))</f>
        <v/>
      </c>
      <c r="G84" s="24" t="str">
        <f>IF($B84="","",ABS(
SUMIFS(BaseFinanceira[Valor Previsto],
IF('DRE Financeira'!$B$3=Configurações!$D$7,BaseFinanceira[Mês Caixa],BaseFinanceira[Mês Comp.]),G$6,
BaseFinanceira[Plano Contas],'DRE Financeira'!$C84,
BaseFinanceira[Centro Custo],IF($B$2=Configurações!$B$7,"&lt;&gt;""",'DRE Financeira'!$B$2))))</f>
        <v/>
      </c>
      <c r="H84" s="26" t="str">
        <f>IF($B84="","",ABS(
SUMIFS(BaseFinanceira[Valor Realizado],
IF('DRE Financeira'!$B$3=Configurações!$D$7,BaseFinanceira[Mês Caixa],BaseFinanceira[Mês Comp.]),H$6,
BaseFinanceira[Plano Contas],'DRE Financeira'!$C84,
BaseFinanceira[Centro Custo],IF($B$2=Configurações!$B$7,"&lt;&gt;""",'DRE Financeira'!$B$2))))</f>
        <v/>
      </c>
      <c r="I84" s="24" t="str">
        <f>IF($B84="","",ABS(
SUMIFS(BaseFinanceira[Valor Previsto],
IF('DRE Financeira'!$B$3=Configurações!$D$7,BaseFinanceira[Mês Caixa],BaseFinanceira[Mês Comp.]),I$6,
BaseFinanceira[Plano Contas],'DRE Financeira'!$C84,
BaseFinanceira[Centro Custo],IF($B$2=Configurações!$B$7,"&lt;&gt;""",'DRE Financeira'!$B$2))))</f>
        <v/>
      </c>
      <c r="J84" s="26" t="str">
        <f>IF($B84="","",ABS(
SUMIFS(BaseFinanceira[Valor Realizado],
IF('DRE Financeira'!$B$3=Configurações!$D$7,BaseFinanceira[Mês Caixa],BaseFinanceira[Mês Comp.]),J$6,
BaseFinanceira[Plano Contas],'DRE Financeira'!$C84,
BaseFinanceira[Centro Custo],IF($B$2=Configurações!$B$7,"&lt;&gt;""",'DRE Financeira'!$B$2))))</f>
        <v/>
      </c>
      <c r="K84" s="24" t="str">
        <f>IF($B84="","",ABS(
SUMIFS(BaseFinanceira[Valor Previsto],
IF('DRE Financeira'!$B$3=Configurações!$D$7,BaseFinanceira[Mês Caixa],BaseFinanceira[Mês Comp.]),K$6,
BaseFinanceira[Plano Contas],'DRE Financeira'!$C84,
BaseFinanceira[Centro Custo],IF($B$2=Configurações!$B$7,"&lt;&gt;""",'DRE Financeira'!$B$2))))</f>
        <v/>
      </c>
      <c r="L84" s="26" t="str">
        <f>IF($B84="","",ABS(
SUMIFS(BaseFinanceira[Valor Realizado],
IF('DRE Financeira'!$B$3=Configurações!$D$7,BaseFinanceira[Mês Caixa],BaseFinanceira[Mês Comp.]),L$6,
BaseFinanceira[Plano Contas],'DRE Financeira'!$C84,
BaseFinanceira[Centro Custo],IF($B$2=Configurações!$B$7,"&lt;&gt;""",'DRE Financeira'!$B$2))))</f>
        <v/>
      </c>
      <c r="M84" s="24" t="str">
        <f>IF($B84="","",ABS(
SUMIFS(BaseFinanceira[Valor Previsto],
IF('DRE Financeira'!$B$3=Configurações!$D$7,BaseFinanceira[Mês Caixa],BaseFinanceira[Mês Comp.]),M$6,
BaseFinanceira[Plano Contas],'DRE Financeira'!$C84,
BaseFinanceira[Centro Custo],IF($B$2=Configurações!$B$7,"&lt;&gt;""",'DRE Financeira'!$B$2))))</f>
        <v/>
      </c>
      <c r="N84" s="26" t="str">
        <f>IF($B84="","",ABS(
SUMIFS(BaseFinanceira[Valor Realizado],
IF('DRE Financeira'!$B$3=Configurações!$D$7,BaseFinanceira[Mês Caixa],BaseFinanceira[Mês Comp.]),N$6,
BaseFinanceira[Plano Contas],'DRE Financeira'!$C84,
BaseFinanceira[Centro Custo],IF($B$2=Configurações!$B$7,"&lt;&gt;""",'DRE Financeira'!$B$2))))</f>
        <v/>
      </c>
      <c r="O84" s="24" t="str">
        <f>IF($B84="","",ABS(
SUMIFS(BaseFinanceira[Valor Previsto],
IF('DRE Financeira'!$B$3=Configurações!$D$7,BaseFinanceira[Mês Caixa],BaseFinanceira[Mês Comp.]),O$6,
BaseFinanceira[Plano Contas],'DRE Financeira'!$C84,
BaseFinanceira[Centro Custo],IF($B$2=Configurações!$B$7,"&lt;&gt;""",'DRE Financeira'!$B$2))))</f>
        <v/>
      </c>
      <c r="P84" s="26" t="str">
        <f>IF($B84="","",ABS(
SUMIFS(BaseFinanceira[Valor Realizado],
IF('DRE Financeira'!$B$3=Configurações!$D$7,BaseFinanceira[Mês Caixa],BaseFinanceira[Mês Comp.]),P$6,
BaseFinanceira[Plano Contas],'DRE Financeira'!$C84,
BaseFinanceira[Centro Custo],IF($B$2=Configurações!$B$7,"&lt;&gt;""",'DRE Financeira'!$B$2))))</f>
        <v/>
      </c>
      <c r="Q84" s="24" t="str">
        <f>IF($B84="","",ABS(
SUMIFS(BaseFinanceira[Valor Previsto],
IF('DRE Financeira'!$B$3=Configurações!$D$7,BaseFinanceira[Mês Caixa],BaseFinanceira[Mês Comp.]),Q$6,
BaseFinanceira[Plano Contas],'DRE Financeira'!$C84,
BaseFinanceira[Centro Custo],IF($B$2=Configurações!$B$7,"&lt;&gt;""",'DRE Financeira'!$B$2))))</f>
        <v/>
      </c>
      <c r="R84" s="26" t="str">
        <f>IF($B84="","",ABS(
SUMIFS(BaseFinanceira[Valor Realizado],
IF('DRE Financeira'!$B$3=Configurações!$D$7,BaseFinanceira[Mês Caixa],BaseFinanceira[Mês Comp.]),R$6,
BaseFinanceira[Plano Contas],'DRE Financeira'!$C84,
BaseFinanceira[Centro Custo],IF($B$2=Configurações!$B$7,"&lt;&gt;""",'DRE Financeira'!$B$2))))</f>
        <v/>
      </c>
      <c r="S84" s="24" t="str">
        <f>IF($B84="","",ABS(
SUMIFS(BaseFinanceira[Valor Previsto],
IF('DRE Financeira'!$B$3=Configurações!$D$7,BaseFinanceira[Mês Caixa],BaseFinanceira[Mês Comp.]),S$6,
BaseFinanceira[Plano Contas],'DRE Financeira'!$C84,
BaseFinanceira[Centro Custo],IF($B$2=Configurações!$B$7,"&lt;&gt;""",'DRE Financeira'!$B$2))))</f>
        <v/>
      </c>
      <c r="T84" s="26" t="str">
        <f>IF($B84="","",ABS(
SUMIFS(BaseFinanceira[Valor Realizado],
IF('DRE Financeira'!$B$3=Configurações!$D$7,BaseFinanceira[Mês Caixa],BaseFinanceira[Mês Comp.]),T$6,
BaseFinanceira[Plano Contas],'DRE Financeira'!$C84,
BaseFinanceira[Centro Custo],IF($B$2=Configurações!$B$7,"&lt;&gt;""",'DRE Financeira'!$B$2))))</f>
        <v/>
      </c>
      <c r="U84" s="24" t="str">
        <f>IF($B84="","",ABS(
SUMIFS(BaseFinanceira[Valor Previsto],
IF('DRE Financeira'!$B$3=Configurações!$D$7,BaseFinanceira[Mês Caixa],BaseFinanceira[Mês Comp.]),U$6,
BaseFinanceira[Plano Contas],'DRE Financeira'!$C84,
BaseFinanceira[Centro Custo],IF($B$2=Configurações!$B$7,"&lt;&gt;""",'DRE Financeira'!$B$2))))</f>
        <v/>
      </c>
      <c r="V84" s="26" t="str">
        <f>IF($B84="","",ABS(
SUMIFS(BaseFinanceira[Valor Realizado],
IF('DRE Financeira'!$B$3=Configurações!$D$7,BaseFinanceira[Mês Caixa],BaseFinanceira[Mês Comp.]),V$6,
BaseFinanceira[Plano Contas],'DRE Financeira'!$C84,
BaseFinanceira[Centro Custo],IF($B$2=Configurações!$B$7,"&lt;&gt;""",'DRE Financeira'!$B$2))))</f>
        <v/>
      </c>
      <c r="W84" s="24" t="str">
        <f>IF($B84="","",ABS(
SUMIFS(BaseFinanceira[Valor Previsto],
IF('DRE Financeira'!$B$3=Configurações!$D$7,BaseFinanceira[Mês Caixa],BaseFinanceira[Mês Comp.]),W$6,
BaseFinanceira[Plano Contas],'DRE Financeira'!$C84,
BaseFinanceira[Centro Custo],IF($B$2=Configurações!$B$7,"&lt;&gt;""",'DRE Financeira'!$B$2))))</f>
        <v/>
      </c>
      <c r="X84" s="26" t="str">
        <f>IF($B84="","",ABS(
SUMIFS(BaseFinanceira[Valor Realizado],
IF('DRE Financeira'!$B$3=Configurações!$D$7,BaseFinanceira[Mês Caixa],BaseFinanceira[Mês Comp.]),X$6,
BaseFinanceira[Plano Contas],'DRE Financeira'!$C84,
BaseFinanceira[Centro Custo],IF($B$2=Configurações!$B$7,"&lt;&gt;""",'DRE Financeira'!$B$2))))</f>
        <v/>
      </c>
      <c r="Y84" s="24" t="str">
        <f>IF($B84="","",ABS(
SUMIFS(BaseFinanceira[Valor Previsto],
IF('DRE Financeira'!$B$3=Configurações!$D$7,BaseFinanceira[Mês Caixa],BaseFinanceira[Mês Comp.]),Y$6,
BaseFinanceira[Plano Contas],'DRE Financeira'!$C84,
BaseFinanceira[Centro Custo],IF($B$2=Configurações!$B$7,"&lt;&gt;""",'DRE Financeira'!$B$2))))</f>
        <v/>
      </c>
      <c r="Z84" s="26" t="str">
        <f>IF($B84="","",ABS(
SUMIFS(BaseFinanceira[Valor Realizado],
IF('DRE Financeira'!$B$3=Configurações!$D$7,BaseFinanceira[Mês Caixa],BaseFinanceira[Mês Comp.]),Z$6,
BaseFinanceira[Plano Contas],'DRE Financeira'!$C84,
BaseFinanceira[Centro Custo],IF($B$2=Configurações!$B$7,"&lt;&gt;""",'DRE Financeira'!$B$2))))</f>
        <v/>
      </c>
      <c r="AA84" s="24" t="str">
        <f>IF($B84="","",ABS(
SUMIFS(BaseFinanceira[Valor Previsto],
IF('DRE Financeira'!$B$3=Configurações!$D$7,BaseFinanceira[Mês Caixa],BaseFinanceira[Mês Comp.]),AA$6,
BaseFinanceira[Plano Contas],'DRE Financeira'!$C84,
BaseFinanceira[Centro Custo],IF($B$2=Configurações!$B$7,"&lt;&gt;""",'DRE Financeira'!$B$2))))</f>
        <v/>
      </c>
      <c r="AB84" s="26" t="str">
        <f>IF($B84="","",ABS(
SUMIFS(BaseFinanceira[Valor Realizado],
IF('DRE Financeira'!$B$3=Configurações!$D$7,BaseFinanceira[Mês Caixa],BaseFinanceira[Mês Comp.]),AB$6,
BaseFinanceira[Plano Contas],'DRE Financeira'!$C84,
BaseFinanceira[Centro Custo],IF($B$2=Configurações!$B$7,"&lt;&gt;""",'DRE Financeira'!$B$2))))</f>
        <v/>
      </c>
      <c r="AD84" s="24">
        <f t="shared" si="120"/>
        <v>0</v>
      </c>
      <c r="AE84" s="26">
        <f t="shared" si="120"/>
        <v>0</v>
      </c>
      <c r="AF84" s="39">
        <f t="shared" si="119"/>
        <v>0</v>
      </c>
      <c r="AH84" s="24">
        <f t="shared" si="121"/>
        <v>0</v>
      </c>
      <c r="AI84" s="26">
        <f t="shared" si="121"/>
        <v>0</v>
      </c>
    </row>
    <row r="85" spans="2:35" s="2" customFormat="1" ht="20.100000000000001" hidden="1" customHeight="1" x14ac:dyDescent="0.25">
      <c r="B85" s="23" t="str">
        <f>IF('Plano Contas'!F19="","",'Plano Contas'!F19)</f>
        <v/>
      </c>
      <c r="C85" s="46" t="str">
        <f>B73&amp;B74&amp;B85</f>
        <v>Deduções ReceitasDeduções</v>
      </c>
      <c r="D85" s="20"/>
      <c r="E85" s="24" t="str">
        <f>IF($B85="","",ABS(
SUMIFS(BaseFinanceira[Valor Previsto],
IF('DRE Financeira'!$B$3=Configurações!$D$7,BaseFinanceira[Mês Caixa],BaseFinanceira[Mês Comp.]),E$6,
BaseFinanceira[Plano Contas],'DRE Financeira'!$C85,
BaseFinanceira[Centro Custo],IF($B$2=Configurações!$B$7,"&lt;&gt;""",'DRE Financeira'!$B$2))))</f>
        <v/>
      </c>
      <c r="F85" s="26" t="str">
        <f>IF($B85="","",ABS(
SUMIFS(BaseFinanceira[Valor Realizado],
IF('DRE Financeira'!$B$3=Configurações!$D$7,BaseFinanceira[Mês Caixa],BaseFinanceira[Mês Comp.]),F$6,
BaseFinanceira[Plano Contas],'DRE Financeira'!$C85,
BaseFinanceira[Centro Custo],IF($B$2=Configurações!$B$7,"&lt;&gt;""",'DRE Financeira'!$B$2))))</f>
        <v/>
      </c>
      <c r="G85" s="24" t="str">
        <f>IF($B85="","",ABS(
SUMIFS(BaseFinanceira[Valor Previsto],
IF('DRE Financeira'!$B$3=Configurações!$D$7,BaseFinanceira[Mês Caixa],BaseFinanceira[Mês Comp.]),G$6,
BaseFinanceira[Plano Contas],'DRE Financeira'!$C85,
BaseFinanceira[Centro Custo],IF($B$2=Configurações!$B$7,"&lt;&gt;""",'DRE Financeira'!$B$2))))</f>
        <v/>
      </c>
      <c r="H85" s="26" t="str">
        <f>IF($B85="","",ABS(
SUMIFS(BaseFinanceira[Valor Realizado],
IF('DRE Financeira'!$B$3=Configurações!$D$7,BaseFinanceira[Mês Caixa],BaseFinanceira[Mês Comp.]),H$6,
BaseFinanceira[Plano Contas],'DRE Financeira'!$C85,
BaseFinanceira[Centro Custo],IF($B$2=Configurações!$B$7,"&lt;&gt;""",'DRE Financeira'!$B$2))))</f>
        <v/>
      </c>
      <c r="I85" s="24" t="str">
        <f>IF($B85="","",ABS(
SUMIFS(BaseFinanceira[Valor Previsto],
IF('DRE Financeira'!$B$3=Configurações!$D$7,BaseFinanceira[Mês Caixa],BaseFinanceira[Mês Comp.]),I$6,
BaseFinanceira[Plano Contas],'DRE Financeira'!$C85,
BaseFinanceira[Centro Custo],IF($B$2=Configurações!$B$7,"&lt;&gt;""",'DRE Financeira'!$B$2))))</f>
        <v/>
      </c>
      <c r="J85" s="26" t="str">
        <f>IF($B85="","",ABS(
SUMIFS(BaseFinanceira[Valor Realizado],
IF('DRE Financeira'!$B$3=Configurações!$D$7,BaseFinanceira[Mês Caixa],BaseFinanceira[Mês Comp.]),J$6,
BaseFinanceira[Plano Contas],'DRE Financeira'!$C85,
BaseFinanceira[Centro Custo],IF($B$2=Configurações!$B$7,"&lt;&gt;""",'DRE Financeira'!$B$2))))</f>
        <v/>
      </c>
      <c r="K85" s="24" t="str">
        <f>IF($B85="","",ABS(
SUMIFS(BaseFinanceira[Valor Previsto],
IF('DRE Financeira'!$B$3=Configurações!$D$7,BaseFinanceira[Mês Caixa],BaseFinanceira[Mês Comp.]),K$6,
BaseFinanceira[Plano Contas],'DRE Financeira'!$C85,
BaseFinanceira[Centro Custo],IF($B$2=Configurações!$B$7,"&lt;&gt;""",'DRE Financeira'!$B$2))))</f>
        <v/>
      </c>
      <c r="L85" s="26" t="str">
        <f>IF($B85="","",ABS(
SUMIFS(BaseFinanceira[Valor Realizado],
IF('DRE Financeira'!$B$3=Configurações!$D$7,BaseFinanceira[Mês Caixa],BaseFinanceira[Mês Comp.]),L$6,
BaseFinanceira[Plano Contas],'DRE Financeira'!$C85,
BaseFinanceira[Centro Custo],IF($B$2=Configurações!$B$7,"&lt;&gt;""",'DRE Financeira'!$B$2))))</f>
        <v/>
      </c>
      <c r="M85" s="24" t="str">
        <f>IF($B85="","",ABS(
SUMIFS(BaseFinanceira[Valor Previsto],
IF('DRE Financeira'!$B$3=Configurações!$D$7,BaseFinanceira[Mês Caixa],BaseFinanceira[Mês Comp.]),M$6,
BaseFinanceira[Plano Contas],'DRE Financeira'!$C85,
BaseFinanceira[Centro Custo],IF($B$2=Configurações!$B$7,"&lt;&gt;""",'DRE Financeira'!$B$2))))</f>
        <v/>
      </c>
      <c r="N85" s="26" t="str">
        <f>IF($B85="","",ABS(
SUMIFS(BaseFinanceira[Valor Realizado],
IF('DRE Financeira'!$B$3=Configurações!$D$7,BaseFinanceira[Mês Caixa],BaseFinanceira[Mês Comp.]),N$6,
BaseFinanceira[Plano Contas],'DRE Financeira'!$C85,
BaseFinanceira[Centro Custo],IF($B$2=Configurações!$B$7,"&lt;&gt;""",'DRE Financeira'!$B$2))))</f>
        <v/>
      </c>
      <c r="O85" s="24" t="str">
        <f>IF($B85="","",ABS(
SUMIFS(BaseFinanceira[Valor Previsto],
IF('DRE Financeira'!$B$3=Configurações!$D$7,BaseFinanceira[Mês Caixa],BaseFinanceira[Mês Comp.]),O$6,
BaseFinanceira[Plano Contas],'DRE Financeira'!$C85,
BaseFinanceira[Centro Custo],IF($B$2=Configurações!$B$7,"&lt;&gt;""",'DRE Financeira'!$B$2))))</f>
        <v/>
      </c>
      <c r="P85" s="26" t="str">
        <f>IF($B85="","",ABS(
SUMIFS(BaseFinanceira[Valor Realizado],
IF('DRE Financeira'!$B$3=Configurações!$D$7,BaseFinanceira[Mês Caixa],BaseFinanceira[Mês Comp.]),P$6,
BaseFinanceira[Plano Contas],'DRE Financeira'!$C85,
BaseFinanceira[Centro Custo],IF($B$2=Configurações!$B$7,"&lt;&gt;""",'DRE Financeira'!$B$2))))</f>
        <v/>
      </c>
      <c r="Q85" s="24" t="str">
        <f>IF($B85="","",ABS(
SUMIFS(BaseFinanceira[Valor Previsto],
IF('DRE Financeira'!$B$3=Configurações!$D$7,BaseFinanceira[Mês Caixa],BaseFinanceira[Mês Comp.]),Q$6,
BaseFinanceira[Plano Contas],'DRE Financeira'!$C85,
BaseFinanceira[Centro Custo],IF($B$2=Configurações!$B$7,"&lt;&gt;""",'DRE Financeira'!$B$2))))</f>
        <v/>
      </c>
      <c r="R85" s="26" t="str">
        <f>IF($B85="","",ABS(
SUMIFS(BaseFinanceira[Valor Realizado],
IF('DRE Financeira'!$B$3=Configurações!$D$7,BaseFinanceira[Mês Caixa],BaseFinanceira[Mês Comp.]),R$6,
BaseFinanceira[Plano Contas],'DRE Financeira'!$C85,
BaseFinanceira[Centro Custo],IF($B$2=Configurações!$B$7,"&lt;&gt;""",'DRE Financeira'!$B$2))))</f>
        <v/>
      </c>
      <c r="S85" s="24" t="str">
        <f>IF($B85="","",ABS(
SUMIFS(BaseFinanceira[Valor Previsto],
IF('DRE Financeira'!$B$3=Configurações!$D$7,BaseFinanceira[Mês Caixa],BaseFinanceira[Mês Comp.]),S$6,
BaseFinanceira[Plano Contas],'DRE Financeira'!$C85,
BaseFinanceira[Centro Custo],IF($B$2=Configurações!$B$7,"&lt;&gt;""",'DRE Financeira'!$B$2))))</f>
        <v/>
      </c>
      <c r="T85" s="26" t="str">
        <f>IF($B85="","",ABS(
SUMIFS(BaseFinanceira[Valor Realizado],
IF('DRE Financeira'!$B$3=Configurações!$D$7,BaseFinanceira[Mês Caixa],BaseFinanceira[Mês Comp.]),T$6,
BaseFinanceira[Plano Contas],'DRE Financeira'!$C85,
BaseFinanceira[Centro Custo],IF($B$2=Configurações!$B$7,"&lt;&gt;""",'DRE Financeira'!$B$2))))</f>
        <v/>
      </c>
      <c r="U85" s="24" t="str">
        <f>IF($B85="","",ABS(
SUMIFS(BaseFinanceira[Valor Previsto],
IF('DRE Financeira'!$B$3=Configurações!$D$7,BaseFinanceira[Mês Caixa],BaseFinanceira[Mês Comp.]),U$6,
BaseFinanceira[Plano Contas],'DRE Financeira'!$C85,
BaseFinanceira[Centro Custo],IF($B$2=Configurações!$B$7,"&lt;&gt;""",'DRE Financeira'!$B$2))))</f>
        <v/>
      </c>
      <c r="V85" s="26" t="str">
        <f>IF($B85="","",ABS(
SUMIFS(BaseFinanceira[Valor Realizado],
IF('DRE Financeira'!$B$3=Configurações!$D$7,BaseFinanceira[Mês Caixa],BaseFinanceira[Mês Comp.]),V$6,
BaseFinanceira[Plano Contas],'DRE Financeira'!$C85,
BaseFinanceira[Centro Custo],IF($B$2=Configurações!$B$7,"&lt;&gt;""",'DRE Financeira'!$B$2))))</f>
        <v/>
      </c>
      <c r="W85" s="24" t="str">
        <f>IF($B85="","",ABS(
SUMIFS(BaseFinanceira[Valor Previsto],
IF('DRE Financeira'!$B$3=Configurações!$D$7,BaseFinanceira[Mês Caixa],BaseFinanceira[Mês Comp.]),W$6,
BaseFinanceira[Plano Contas],'DRE Financeira'!$C85,
BaseFinanceira[Centro Custo],IF($B$2=Configurações!$B$7,"&lt;&gt;""",'DRE Financeira'!$B$2))))</f>
        <v/>
      </c>
      <c r="X85" s="26" t="str">
        <f>IF($B85="","",ABS(
SUMIFS(BaseFinanceira[Valor Realizado],
IF('DRE Financeira'!$B$3=Configurações!$D$7,BaseFinanceira[Mês Caixa],BaseFinanceira[Mês Comp.]),X$6,
BaseFinanceira[Plano Contas],'DRE Financeira'!$C85,
BaseFinanceira[Centro Custo],IF($B$2=Configurações!$B$7,"&lt;&gt;""",'DRE Financeira'!$B$2))))</f>
        <v/>
      </c>
      <c r="Y85" s="24" t="str">
        <f>IF($B85="","",ABS(
SUMIFS(BaseFinanceira[Valor Previsto],
IF('DRE Financeira'!$B$3=Configurações!$D$7,BaseFinanceira[Mês Caixa],BaseFinanceira[Mês Comp.]),Y$6,
BaseFinanceira[Plano Contas],'DRE Financeira'!$C85,
BaseFinanceira[Centro Custo],IF($B$2=Configurações!$B$7,"&lt;&gt;""",'DRE Financeira'!$B$2))))</f>
        <v/>
      </c>
      <c r="Z85" s="26" t="str">
        <f>IF($B85="","",ABS(
SUMIFS(BaseFinanceira[Valor Realizado],
IF('DRE Financeira'!$B$3=Configurações!$D$7,BaseFinanceira[Mês Caixa],BaseFinanceira[Mês Comp.]),Z$6,
BaseFinanceira[Plano Contas],'DRE Financeira'!$C85,
BaseFinanceira[Centro Custo],IF($B$2=Configurações!$B$7,"&lt;&gt;""",'DRE Financeira'!$B$2))))</f>
        <v/>
      </c>
      <c r="AA85" s="24" t="str">
        <f>IF($B85="","",ABS(
SUMIFS(BaseFinanceira[Valor Previsto],
IF('DRE Financeira'!$B$3=Configurações!$D$7,BaseFinanceira[Mês Caixa],BaseFinanceira[Mês Comp.]),AA$6,
BaseFinanceira[Plano Contas],'DRE Financeira'!$C85,
BaseFinanceira[Centro Custo],IF($B$2=Configurações!$B$7,"&lt;&gt;""",'DRE Financeira'!$B$2))))</f>
        <v/>
      </c>
      <c r="AB85" s="26" t="str">
        <f>IF($B85="","",ABS(
SUMIFS(BaseFinanceira[Valor Realizado],
IF('DRE Financeira'!$B$3=Configurações!$D$7,BaseFinanceira[Mês Caixa],BaseFinanceira[Mês Comp.]),AB$6,
BaseFinanceira[Plano Contas],'DRE Financeira'!$C85,
BaseFinanceira[Centro Custo],IF($B$2=Configurações!$B$7,"&lt;&gt;""",'DRE Financeira'!$B$2))))</f>
        <v/>
      </c>
      <c r="AD85" s="24">
        <f t="shared" si="120"/>
        <v>0</v>
      </c>
      <c r="AE85" s="26">
        <f t="shared" si="120"/>
        <v>0</v>
      </c>
      <c r="AF85" s="39">
        <f t="shared" si="119"/>
        <v>0</v>
      </c>
      <c r="AH85" s="24">
        <f t="shared" si="121"/>
        <v>0</v>
      </c>
      <c r="AI85" s="26">
        <f t="shared" si="121"/>
        <v>0</v>
      </c>
    </row>
    <row r="86" spans="2:35" s="2" customFormat="1" ht="20.100000000000001" hidden="1" customHeight="1" x14ac:dyDescent="0.25">
      <c r="B86" s="23" t="str">
        <f>IF('Plano Contas'!F20="","",'Plano Contas'!F20)</f>
        <v/>
      </c>
      <c r="C86" s="46" t="str">
        <f>B73&amp;B74&amp;B86</f>
        <v>Deduções ReceitasDeduções</v>
      </c>
      <c r="D86" s="20"/>
      <c r="E86" s="24" t="str">
        <f>IF($B86="","",ABS(
SUMIFS(BaseFinanceira[Valor Previsto],
IF('DRE Financeira'!$B$3=Configurações!$D$7,BaseFinanceira[Mês Caixa],BaseFinanceira[Mês Comp.]),E$6,
BaseFinanceira[Plano Contas],'DRE Financeira'!$C86,
BaseFinanceira[Centro Custo],IF($B$2=Configurações!$B$7,"&lt;&gt;""",'DRE Financeira'!$B$2))))</f>
        <v/>
      </c>
      <c r="F86" s="26" t="str">
        <f>IF($B86="","",ABS(
SUMIFS(BaseFinanceira[Valor Realizado],
IF('DRE Financeira'!$B$3=Configurações!$D$7,BaseFinanceira[Mês Caixa],BaseFinanceira[Mês Comp.]),F$6,
BaseFinanceira[Plano Contas],'DRE Financeira'!$C86,
BaseFinanceira[Centro Custo],IF($B$2=Configurações!$B$7,"&lt;&gt;""",'DRE Financeira'!$B$2))))</f>
        <v/>
      </c>
      <c r="G86" s="24" t="str">
        <f>IF($B86="","",ABS(
SUMIFS(BaseFinanceira[Valor Previsto],
IF('DRE Financeira'!$B$3=Configurações!$D$7,BaseFinanceira[Mês Caixa],BaseFinanceira[Mês Comp.]),G$6,
BaseFinanceira[Plano Contas],'DRE Financeira'!$C86,
BaseFinanceira[Centro Custo],IF($B$2=Configurações!$B$7,"&lt;&gt;""",'DRE Financeira'!$B$2))))</f>
        <v/>
      </c>
      <c r="H86" s="26" t="str">
        <f>IF($B86="","",ABS(
SUMIFS(BaseFinanceira[Valor Realizado],
IF('DRE Financeira'!$B$3=Configurações!$D$7,BaseFinanceira[Mês Caixa],BaseFinanceira[Mês Comp.]),H$6,
BaseFinanceira[Plano Contas],'DRE Financeira'!$C86,
BaseFinanceira[Centro Custo],IF($B$2=Configurações!$B$7,"&lt;&gt;""",'DRE Financeira'!$B$2))))</f>
        <v/>
      </c>
      <c r="I86" s="24" t="str">
        <f>IF($B86="","",ABS(
SUMIFS(BaseFinanceira[Valor Previsto],
IF('DRE Financeira'!$B$3=Configurações!$D$7,BaseFinanceira[Mês Caixa],BaseFinanceira[Mês Comp.]),I$6,
BaseFinanceira[Plano Contas],'DRE Financeira'!$C86,
BaseFinanceira[Centro Custo],IF($B$2=Configurações!$B$7,"&lt;&gt;""",'DRE Financeira'!$B$2))))</f>
        <v/>
      </c>
      <c r="J86" s="26" t="str">
        <f>IF($B86="","",ABS(
SUMIFS(BaseFinanceira[Valor Realizado],
IF('DRE Financeira'!$B$3=Configurações!$D$7,BaseFinanceira[Mês Caixa],BaseFinanceira[Mês Comp.]),J$6,
BaseFinanceira[Plano Contas],'DRE Financeira'!$C86,
BaseFinanceira[Centro Custo],IF($B$2=Configurações!$B$7,"&lt;&gt;""",'DRE Financeira'!$B$2))))</f>
        <v/>
      </c>
      <c r="K86" s="24" t="str">
        <f>IF($B86="","",ABS(
SUMIFS(BaseFinanceira[Valor Previsto],
IF('DRE Financeira'!$B$3=Configurações!$D$7,BaseFinanceira[Mês Caixa],BaseFinanceira[Mês Comp.]),K$6,
BaseFinanceira[Plano Contas],'DRE Financeira'!$C86,
BaseFinanceira[Centro Custo],IF($B$2=Configurações!$B$7,"&lt;&gt;""",'DRE Financeira'!$B$2))))</f>
        <v/>
      </c>
      <c r="L86" s="26" t="str">
        <f>IF($B86="","",ABS(
SUMIFS(BaseFinanceira[Valor Realizado],
IF('DRE Financeira'!$B$3=Configurações!$D$7,BaseFinanceira[Mês Caixa],BaseFinanceira[Mês Comp.]),L$6,
BaseFinanceira[Plano Contas],'DRE Financeira'!$C86,
BaseFinanceira[Centro Custo],IF($B$2=Configurações!$B$7,"&lt;&gt;""",'DRE Financeira'!$B$2))))</f>
        <v/>
      </c>
      <c r="M86" s="24" t="str">
        <f>IF($B86="","",ABS(
SUMIFS(BaseFinanceira[Valor Previsto],
IF('DRE Financeira'!$B$3=Configurações!$D$7,BaseFinanceira[Mês Caixa],BaseFinanceira[Mês Comp.]),M$6,
BaseFinanceira[Plano Contas],'DRE Financeira'!$C86,
BaseFinanceira[Centro Custo],IF($B$2=Configurações!$B$7,"&lt;&gt;""",'DRE Financeira'!$B$2))))</f>
        <v/>
      </c>
      <c r="N86" s="26" t="str">
        <f>IF($B86="","",ABS(
SUMIFS(BaseFinanceira[Valor Realizado],
IF('DRE Financeira'!$B$3=Configurações!$D$7,BaseFinanceira[Mês Caixa],BaseFinanceira[Mês Comp.]),N$6,
BaseFinanceira[Plano Contas],'DRE Financeira'!$C86,
BaseFinanceira[Centro Custo],IF($B$2=Configurações!$B$7,"&lt;&gt;""",'DRE Financeira'!$B$2))))</f>
        <v/>
      </c>
      <c r="O86" s="24" t="str">
        <f>IF($B86="","",ABS(
SUMIFS(BaseFinanceira[Valor Previsto],
IF('DRE Financeira'!$B$3=Configurações!$D$7,BaseFinanceira[Mês Caixa],BaseFinanceira[Mês Comp.]),O$6,
BaseFinanceira[Plano Contas],'DRE Financeira'!$C86,
BaseFinanceira[Centro Custo],IF($B$2=Configurações!$B$7,"&lt;&gt;""",'DRE Financeira'!$B$2))))</f>
        <v/>
      </c>
      <c r="P86" s="26" t="str">
        <f>IF($B86="","",ABS(
SUMIFS(BaseFinanceira[Valor Realizado],
IF('DRE Financeira'!$B$3=Configurações!$D$7,BaseFinanceira[Mês Caixa],BaseFinanceira[Mês Comp.]),P$6,
BaseFinanceira[Plano Contas],'DRE Financeira'!$C86,
BaseFinanceira[Centro Custo],IF($B$2=Configurações!$B$7,"&lt;&gt;""",'DRE Financeira'!$B$2))))</f>
        <v/>
      </c>
      <c r="Q86" s="24" t="str">
        <f>IF($B86="","",ABS(
SUMIFS(BaseFinanceira[Valor Previsto],
IF('DRE Financeira'!$B$3=Configurações!$D$7,BaseFinanceira[Mês Caixa],BaseFinanceira[Mês Comp.]),Q$6,
BaseFinanceira[Plano Contas],'DRE Financeira'!$C86,
BaseFinanceira[Centro Custo],IF($B$2=Configurações!$B$7,"&lt;&gt;""",'DRE Financeira'!$B$2))))</f>
        <v/>
      </c>
      <c r="R86" s="26" t="str">
        <f>IF($B86="","",ABS(
SUMIFS(BaseFinanceira[Valor Realizado],
IF('DRE Financeira'!$B$3=Configurações!$D$7,BaseFinanceira[Mês Caixa],BaseFinanceira[Mês Comp.]),R$6,
BaseFinanceira[Plano Contas],'DRE Financeira'!$C86,
BaseFinanceira[Centro Custo],IF($B$2=Configurações!$B$7,"&lt;&gt;""",'DRE Financeira'!$B$2))))</f>
        <v/>
      </c>
      <c r="S86" s="24" t="str">
        <f>IF($B86="","",ABS(
SUMIFS(BaseFinanceira[Valor Previsto],
IF('DRE Financeira'!$B$3=Configurações!$D$7,BaseFinanceira[Mês Caixa],BaseFinanceira[Mês Comp.]),S$6,
BaseFinanceira[Plano Contas],'DRE Financeira'!$C86,
BaseFinanceira[Centro Custo],IF($B$2=Configurações!$B$7,"&lt;&gt;""",'DRE Financeira'!$B$2))))</f>
        <v/>
      </c>
      <c r="T86" s="26" t="str">
        <f>IF($B86="","",ABS(
SUMIFS(BaseFinanceira[Valor Realizado],
IF('DRE Financeira'!$B$3=Configurações!$D$7,BaseFinanceira[Mês Caixa],BaseFinanceira[Mês Comp.]),T$6,
BaseFinanceira[Plano Contas],'DRE Financeira'!$C86,
BaseFinanceira[Centro Custo],IF($B$2=Configurações!$B$7,"&lt;&gt;""",'DRE Financeira'!$B$2))))</f>
        <v/>
      </c>
      <c r="U86" s="24" t="str">
        <f>IF($B86="","",ABS(
SUMIFS(BaseFinanceira[Valor Previsto],
IF('DRE Financeira'!$B$3=Configurações!$D$7,BaseFinanceira[Mês Caixa],BaseFinanceira[Mês Comp.]),U$6,
BaseFinanceira[Plano Contas],'DRE Financeira'!$C86,
BaseFinanceira[Centro Custo],IF($B$2=Configurações!$B$7,"&lt;&gt;""",'DRE Financeira'!$B$2))))</f>
        <v/>
      </c>
      <c r="V86" s="26" t="str">
        <f>IF($B86="","",ABS(
SUMIFS(BaseFinanceira[Valor Realizado],
IF('DRE Financeira'!$B$3=Configurações!$D$7,BaseFinanceira[Mês Caixa],BaseFinanceira[Mês Comp.]),V$6,
BaseFinanceira[Plano Contas],'DRE Financeira'!$C86,
BaseFinanceira[Centro Custo],IF($B$2=Configurações!$B$7,"&lt;&gt;""",'DRE Financeira'!$B$2))))</f>
        <v/>
      </c>
      <c r="W86" s="24" t="str">
        <f>IF($B86="","",ABS(
SUMIFS(BaseFinanceira[Valor Previsto],
IF('DRE Financeira'!$B$3=Configurações!$D$7,BaseFinanceira[Mês Caixa],BaseFinanceira[Mês Comp.]),W$6,
BaseFinanceira[Plano Contas],'DRE Financeira'!$C86,
BaseFinanceira[Centro Custo],IF($B$2=Configurações!$B$7,"&lt;&gt;""",'DRE Financeira'!$B$2))))</f>
        <v/>
      </c>
      <c r="X86" s="26" t="str">
        <f>IF($B86="","",ABS(
SUMIFS(BaseFinanceira[Valor Realizado],
IF('DRE Financeira'!$B$3=Configurações!$D$7,BaseFinanceira[Mês Caixa],BaseFinanceira[Mês Comp.]),X$6,
BaseFinanceira[Plano Contas],'DRE Financeira'!$C86,
BaseFinanceira[Centro Custo],IF($B$2=Configurações!$B$7,"&lt;&gt;""",'DRE Financeira'!$B$2))))</f>
        <v/>
      </c>
      <c r="Y86" s="24" t="str">
        <f>IF($B86="","",ABS(
SUMIFS(BaseFinanceira[Valor Previsto],
IF('DRE Financeira'!$B$3=Configurações!$D$7,BaseFinanceira[Mês Caixa],BaseFinanceira[Mês Comp.]),Y$6,
BaseFinanceira[Plano Contas],'DRE Financeira'!$C86,
BaseFinanceira[Centro Custo],IF($B$2=Configurações!$B$7,"&lt;&gt;""",'DRE Financeira'!$B$2))))</f>
        <v/>
      </c>
      <c r="Z86" s="26" t="str">
        <f>IF($B86="","",ABS(
SUMIFS(BaseFinanceira[Valor Realizado],
IF('DRE Financeira'!$B$3=Configurações!$D$7,BaseFinanceira[Mês Caixa],BaseFinanceira[Mês Comp.]),Z$6,
BaseFinanceira[Plano Contas],'DRE Financeira'!$C86,
BaseFinanceira[Centro Custo],IF($B$2=Configurações!$B$7,"&lt;&gt;""",'DRE Financeira'!$B$2))))</f>
        <v/>
      </c>
      <c r="AA86" s="24" t="str">
        <f>IF($B86="","",ABS(
SUMIFS(BaseFinanceira[Valor Previsto],
IF('DRE Financeira'!$B$3=Configurações!$D$7,BaseFinanceira[Mês Caixa],BaseFinanceira[Mês Comp.]),AA$6,
BaseFinanceira[Plano Contas],'DRE Financeira'!$C86,
BaseFinanceira[Centro Custo],IF($B$2=Configurações!$B$7,"&lt;&gt;""",'DRE Financeira'!$B$2))))</f>
        <v/>
      </c>
      <c r="AB86" s="26" t="str">
        <f>IF($B86="","",ABS(
SUMIFS(BaseFinanceira[Valor Realizado],
IF('DRE Financeira'!$B$3=Configurações!$D$7,BaseFinanceira[Mês Caixa],BaseFinanceira[Mês Comp.]),AB$6,
BaseFinanceira[Plano Contas],'DRE Financeira'!$C86,
BaseFinanceira[Centro Custo],IF($B$2=Configurações!$B$7,"&lt;&gt;""",'DRE Financeira'!$B$2))))</f>
        <v/>
      </c>
      <c r="AD86" s="24">
        <f t="shared" si="120"/>
        <v>0</v>
      </c>
      <c r="AE86" s="26">
        <f t="shared" si="120"/>
        <v>0</v>
      </c>
      <c r="AF86" s="39">
        <f t="shared" si="119"/>
        <v>0</v>
      </c>
      <c r="AH86" s="24">
        <f t="shared" si="121"/>
        <v>0</v>
      </c>
      <c r="AI86" s="26">
        <f t="shared" si="121"/>
        <v>0</v>
      </c>
    </row>
    <row r="87" spans="2:35" s="2" customFormat="1" ht="20.100000000000001" hidden="1" customHeight="1" x14ac:dyDescent="0.25">
      <c r="B87" s="23" t="str">
        <f>IF('Plano Contas'!F21="","",'Plano Contas'!F21)</f>
        <v/>
      </c>
      <c r="C87" s="46" t="str">
        <f>B73&amp;B74&amp;B87</f>
        <v>Deduções ReceitasDeduções</v>
      </c>
      <c r="D87" s="20"/>
      <c r="E87" s="24" t="str">
        <f>IF($B87="","",ABS(
SUMIFS(BaseFinanceira[Valor Previsto],
IF('DRE Financeira'!$B$3=Configurações!$D$7,BaseFinanceira[Mês Caixa],BaseFinanceira[Mês Comp.]),E$6,
BaseFinanceira[Plano Contas],'DRE Financeira'!$C87,
BaseFinanceira[Centro Custo],IF($B$2=Configurações!$B$7,"&lt;&gt;""",'DRE Financeira'!$B$2))))</f>
        <v/>
      </c>
      <c r="F87" s="26" t="str">
        <f>IF($B87="","",ABS(
SUMIFS(BaseFinanceira[Valor Realizado],
IF('DRE Financeira'!$B$3=Configurações!$D$7,BaseFinanceira[Mês Caixa],BaseFinanceira[Mês Comp.]),F$6,
BaseFinanceira[Plano Contas],'DRE Financeira'!$C87,
BaseFinanceira[Centro Custo],IF($B$2=Configurações!$B$7,"&lt;&gt;""",'DRE Financeira'!$B$2))))</f>
        <v/>
      </c>
      <c r="G87" s="24" t="str">
        <f>IF($B87="","",ABS(
SUMIFS(BaseFinanceira[Valor Previsto],
IF('DRE Financeira'!$B$3=Configurações!$D$7,BaseFinanceira[Mês Caixa],BaseFinanceira[Mês Comp.]),G$6,
BaseFinanceira[Plano Contas],'DRE Financeira'!$C87,
BaseFinanceira[Centro Custo],IF($B$2=Configurações!$B$7,"&lt;&gt;""",'DRE Financeira'!$B$2))))</f>
        <v/>
      </c>
      <c r="H87" s="26" t="str">
        <f>IF($B87="","",ABS(
SUMIFS(BaseFinanceira[Valor Realizado],
IF('DRE Financeira'!$B$3=Configurações!$D$7,BaseFinanceira[Mês Caixa],BaseFinanceira[Mês Comp.]),H$6,
BaseFinanceira[Plano Contas],'DRE Financeira'!$C87,
BaseFinanceira[Centro Custo],IF($B$2=Configurações!$B$7,"&lt;&gt;""",'DRE Financeira'!$B$2))))</f>
        <v/>
      </c>
      <c r="I87" s="24" t="str">
        <f>IF($B87="","",ABS(
SUMIFS(BaseFinanceira[Valor Previsto],
IF('DRE Financeira'!$B$3=Configurações!$D$7,BaseFinanceira[Mês Caixa],BaseFinanceira[Mês Comp.]),I$6,
BaseFinanceira[Plano Contas],'DRE Financeira'!$C87,
BaseFinanceira[Centro Custo],IF($B$2=Configurações!$B$7,"&lt;&gt;""",'DRE Financeira'!$B$2))))</f>
        <v/>
      </c>
      <c r="J87" s="26" t="str">
        <f>IF($B87="","",ABS(
SUMIFS(BaseFinanceira[Valor Realizado],
IF('DRE Financeira'!$B$3=Configurações!$D$7,BaseFinanceira[Mês Caixa],BaseFinanceira[Mês Comp.]),J$6,
BaseFinanceira[Plano Contas],'DRE Financeira'!$C87,
BaseFinanceira[Centro Custo],IF($B$2=Configurações!$B$7,"&lt;&gt;""",'DRE Financeira'!$B$2))))</f>
        <v/>
      </c>
      <c r="K87" s="24" t="str">
        <f>IF($B87="","",ABS(
SUMIFS(BaseFinanceira[Valor Previsto],
IF('DRE Financeira'!$B$3=Configurações!$D$7,BaseFinanceira[Mês Caixa],BaseFinanceira[Mês Comp.]),K$6,
BaseFinanceira[Plano Contas],'DRE Financeira'!$C87,
BaseFinanceira[Centro Custo],IF($B$2=Configurações!$B$7,"&lt;&gt;""",'DRE Financeira'!$B$2))))</f>
        <v/>
      </c>
      <c r="L87" s="26" t="str">
        <f>IF($B87="","",ABS(
SUMIFS(BaseFinanceira[Valor Realizado],
IF('DRE Financeira'!$B$3=Configurações!$D$7,BaseFinanceira[Mês Caixa],BaseFinanceira[Mês Comp.]),L$6,
BaseFinanceira[Plano Contas],'DRE Financeira'!$C87,
BaseFinanceira[Centro Custo],IF($B$2=Configurações!$B$7,"&lt;&gt;""",'DRE Financeira'!$B$2))))</f>
        <v/>
      </c>
      <c r="M87" s="24" t="str">
        <f>IF($B87="","",ABS(
SUMIFS(BaseFinanceira[Valor Previsto],
IF('DRE Financeira'!$B$3=Configurações!$D$7,BaseFinanceira[Mês Caixa],BaseFinanceira[Mês Comp.]),M$6,
BaseFinanceira[Plano Contas],'DRE Financeira'!$C87,
BaseFinanceira[Centro Custo],IF($B$2=Configurações!$B$7,"&lt;&gt;""",'DRE Financeira'!$B$2))))</f>
        <v/>
      </c>
      <c r="N87" s="26" t="str">
        <f>IF($B87="","",ABS(
SUMIFS(BaseFinanceira[Valor Realizado],
IF('DRE Financeira'!$B$3=Configurações!$D$7,BaseFinanceira[Mês Caixa],BaseFinanceira[Mês Comp.]),N$6,
BaseFinanceira[Plano Contas],'DRE Financeira'!$C87,
BaseFinanceira[Centro Custo],IF($B$2=Configurações!$B$7,"&lt;&gt;""",'DRE Financeira'!$B$2))))</f>
        <v/>
      </c>
      <c r="O87" s="24" t="str">
        <f>IF($B87="","",ABS(
SUMIFS(BaseFinanceira[Valor Previsto],
IF('DRE Financeira'!$B$3=Configurações!$D$7,BaseFinanceira[Mês Caixa],BaseFinanceira[Mês Comp.]),O$6,
BaseFinanceira[Plano Contas],'DRE Financeira'!$C87,
BaseFinanceira[Centro Custo],IF($B$2=Configurações!$B$7,"&lt;&gt;""",'DRE Financeira'!$B$2))))</f>
        <v/>
      </c>
      <c r="P87" s="26" t="str">
        <f>IF($B87="","",ABS(
SUMIFS(BaseFinanceira[Valor Realizado],
IF('DRE Financeira'!$B$3=Configurações!$D$7,BaseFinanceira[Mês Caixa],BaseFinanceira[Mês Comp.]),P$6,
BaseFinanceira[Plano Contas],'DRE Financeira'!$C87,
BaseFinanceira[Centro Custo],IF($B$2=Configurações!$B$7,"&lt;&gt;""",'DRE Financeira'!$B$2))))</f>
        <v/>
      </c>
      <c r="Q87" s="24" t="str">
        <f>IF($B87="","",ABS(
SUMIFS(BaseFinanceira[Valor Previsto],
IF('DRE Financeira'!$B$3=Configurações!$D$7,BaseFinanceira[Mês Caixa],BaseFinanceira[Mês Comp.]),Q$6,
BaseFinanceira[Plano Contas],'DRE Financeira'!$C87,
BaseFinanceira[Centro Custo],IF($B$2=Configurações!$B$7,"&lt;&gt;""",'DRE Financeira'!$B$2))))</f>
        <v/>
      </c>
      <c r="R87" s="26" t="str">
        <f>IF($B87="","",ABS(
SUMIFS(BaseFinanceira[Valor Realizado],
IF('DRE Financeira'!$B$3=Configurações!$D$7,BaseFinanceira[Mês Caixa],BaseFinanceira[Mês Comp.]),R$6,
BaseFinanceira[Plano Contas],'DRE Financeira'!$C87,
BaseFinanceira[Centro Custo],IF($B$2=Configurações!$B$7,"&lt;&gt;""",'DRE Financeira'!$B$2))))</f>
        <v/>
      </c>
      <c r="S87" s="24" t="str">
        <f>IF($B87="","",ABS(
SUMIFS(BaseFinanceira[Valor Previsto],
IF('DRE Financeira'!$B$3=Configurações!$D$7,BaseFinanceira[Mês Caixa],BaseFinanceira[Mês Comp.]),S$6,
BaseFinanceira[Plano Contas],'DRE Financeira'!$C87,
BaseFinanceira[Centro Custo],IF($B$2=Configurações!$B$7,"&lt;&gt;""",'DRE Financeira'!$B$2))))</f>
        <v/>
      </c>
      <c r="T87" s="26" t="str">
        <f>IF($B87="","",ABS(
SUMIFS(BaseFinanceira[Valor Realizado],
IF('DRE Financeira'!$B$3=Configurações!$D$7,BaseFinanceira[Mês Caixa],BaseFinanceira[Mês Comp.]),T$6,
BaseFinanceira[Plano Contas],'DRE Financeira'!$C87,
BaseFinanceira[Centro Custo],IF($B$2=Configurações!$B$7,"&lt;&gt;""",'DRE Financeira'!$B$2))))</f>
        <v/>
      </c>
      <c r="U87" s="24" t="str">
        <f>IF($B87="","",ABS(
SUMIFS(BaseFinanceira[Valor Previsto],
IF('DRE Financeira'!$B$3=Configurações!$D$7,BaseFinanceira[Mês Caixa],BaseFinanceira[Mês Comp.]),U$6,
BaseFinanceira[Plano Contas],'DRE Financeira'!$C87,
BaseFinanceira[Centro Custo],IF($B$2=Configurações!$B$7,"&lt;&gt;""",'DRE Financeira'!$B$2))))</f>
        <v/>
      </c>
      <c r="V87" s="26" t="str">
        <f>IF($B87="","",ABS(
SUMIFS(BaseFinanceira[Valor Realizado],
IF('DRE Financeira'!$B$3=Configurações!$D$7,BaseFinanceira[Mês Caixa],BaseFinanceira[Mês Comp.]),V$6,
BaseFinanceira[Plano Contas],'DRE Financeira'!$C87,
BaseFinanceira[Centro Custo],IF($B$2=Configurações!$B$7,"&lt;&gt;""",'DRE Financeira'!$B$2))))</f>
        <v/>
      </c>
      <c r="W87" s="24" t="str">
        <f>IF($B87="","",ABS(
SUMIFS(BaseFinanceira[Valor Previsto],
IF('DRE Financeira'!$B$3=Configurações!$D$7,BaseFinanceira[Mês Caixa],BaseFinanceira[Mês Comp.]),W$6,
BaseFinanceira[Plano Contas],'DRE Financeira'!$C87,
BaseFinanceira[Centro Custo],IF($B$2=Configurações!$B$7,"&lt;&gt;""",'DRE Financeira'!$B$2))))</f>
        <v/>
      </c>
      <c r="X87" s="26" t="str">
        <f>IF($B87="","",ABS(
SUMIFS(BaseFinanceira[Valor Realizado],
IF('DRE Financeira'!$B$3=Configurações!$D$7,BaseFinanceira[Mês Caixa],BaseFinanceira[Mês Comp.]),X$6,
BaseFinanceira[Plano Contas],'DRE Financeira'!$C87,
BaseFinanceira[Centro Custo],IF($B$2=Configurações!$B$7,"&lt;&gt;""",'DRE Financeira'!$B$2))))</f>
        <v/>
      </c>
      <c r="Y87" s="24" t="str">
        <f>IF($B87="","",ABS(
SUMIFS(BaseFinanceira[Valor Previsto],
IF('DRE Financeira'!$B$3=Configurações!$D$7,BaseFinanceira[Mês Caixa],BaseFinanceira[Mês Comp.]),Y$6,
BaseFinanceira[Plano Contas],'DRE Financeira'!$C87,
BaseFinanceira[Centro Custo],IF($B$2=Configurações!$B$7,"&lt;&gt;""",'DRE Financeira'!$B$2))))</f>
        <v/>
      </c>
      <c r="Z87" s="26" t="str">
        <f>IF($B87="","",ABS(
SUMIFS(BaseFinanceira[Valor Realizado],
IF('DRE Financeira'!$B$3=Configurações!$D$7,BaseFinanceira[Mês Caixa],BaseFinanceira[Mês Comp.]),Z$6,
BaseFinanceira[Plano Contas],'DRE Financeira'!$C87,
BaseFinanceira[Centro Custo],IF($B$2=Configurações!$B$7,"&lt;&gt;""",'DRE Financeira'!$B$2))))</f>
        <v/>
      </c>
      <c r="AA87" s="24" t="str">
        <f>IF($B87="","",ABS(
SUMIFS(BaseFinanceira[Valor Previsto],
IF('DRE Financeira'!$B$3=Configurações!$D$7,BaseFinanceira[Mês Caixa],BaseFinanceira[Mês Comp.]),AA$6,
BaseFinanceira[Plano Contas],'DRE Financeira'!$C87,
BaseFinanceira[Centro Custo],IF($B$2=Configurações!$B$7,"&lt;&gt;""",'DRE Financeira'!$B$2))))</f>
        <v/>
      </c>
      <c r="AB87" s="26" t="str">
        <f>IF($B87="","",ABS(
SUMIFS(BaseFinanceira[Valor Realizado],
IF('DRE Financeira'!$B$3=Configurações!$D$7,BaseFinanceira[Mês Caixa],BaseFinanceira[Mês Comp.]),AB$6,
BaseFinanceira[Plano Contas],'DRE Financeira'!$C87,
BaseFinanceira[Centro Custo],IF($B$2=Configurações!$B$7,"&lt;&gt;""",'DRE Financeira'!$B$2))))</f>
        <v/>
      </c>
      <c r="AD87" s="24">
        <f t="shared" si="120"/>
        <v>0</v>
      </c>
      <c r="AE87" s="26">
        <f t="shared" si="120"/>
        <v>0</v>
      </c>
      <c r="AF87" s="39">
        <f t="shared" si="119"/>
        <v>0</v>
      </c>
      <c r="AH87" s="24">
        <f t="shared" si="121"/>
        <v>0</v>
      </c>
      <c r="AI87" s="26">
        <f t="shared" si="121"/>
        <v>0</v>
      </c>
    </row>
    <row r="88" spans="2:35" s="2" customFormat="1" ht="20.100000000000001" hidden="1" customHeight="1" x14ac:dyDescent="0.25">
      <c r="B88" s="23" t="str">
        <f>IF('Plano Contas'!F22="","",'Plano Contas'!F22)</f>
        <v/>
      </c>
      <c r="C88" s="46" t="str">
        <f>B73&amp;B74&amp;B88</f>
        <v>Deduções ReceitasDeduções</v>
      </c>
      <c r="D88" s="20"/>
      <c r="E88" s="24" t="str">
        <f>IF($B88="","",ABS(
SUMIFS(BaseFinanceira[Valor Previsto],
IF('DRE Financeira'!$B$3=Configurações!$D$7,BaseFinanceira[Mês Caixa],BaseFinanceira[Mês Comp.]),E$6,
BaseFinanceira[Plano Contas],'DRE Financeira'!$C88,
BaseFinanceira[Centro Custo],IF($B$2=Configurações!$B$7,"&lt;&gt;""",'DRE Financeira'!$B$2))))</f>
        <v/>
      </c>
      <c r="F88" s="26" t="str">
        <f>IF($B88="","",ABS(
SUMIFS(BaseFinanceira[Valor Realizado],
IF('DRE Financeira'!$B$3=Configurações!$D$7,BaseFinanceira[Mês Caixa],BaseFinanceira[Mês Comp.]),F$6,
BaseFinanceira[Plano Contas],'DRE Financeira'!$C88,
BaseFinanceira[Centro Custo],IF($B$2=Configurações!$B$7,"&lt;&gt;""",'DRE Financeira'!$B$2))))</f>
        <v/>
      </c>
      <c r="G88" s="24" t="str">
        <f>IF($B88="","",ABS(
SUMIFS(BaseFinanceira[Valor Previsto],
IF('DRE Financeira'!$B$3=Configurações!$D$7,BaseFinanceira[Mês Caixa],BaseFinanceira[Mês Comp.]),G$6,
BaseFinanceira[Plano Contas],'DRE Financeira'!$C88,
BaseFinanceira[Centro Custo],IF($B$2=Configurações!$B$7,"&lt;&gt;""",'DRE Financeira'!$B$2))))</f>
        <v/>
      </c>
      <c r="H88" s="26" t="str">
        <f>IF($B88="","",ABS(
SUMIFS(BaseFinanceira[Valor Realizado],
IF('DRE Financeira'!$B$3=Configurações!$D$7,BaseFinanceira[Mês Caixa],BaseFinanceira[Mês Comp.]),H$6,
BaseFinanceira[Plano Contas],'DRE Financeira'!$C88,
BaseFinanceira[Centro Custo],IF($B$2=Configurações!$B$7,"&lt;&gt;""",'DRE Financeira'!$B$2))))</f>
        <v/>
      </c>
      <c r="I88" s="24" t="str">
        <f>IF($B88="","",ABS(
SUMIFS(BaseFinanceira[Valor Previsto],
IF('DRE Financeira'!$B$3=Configurações!$D$7,BaseFinanceira[Mês Caixa],BaseFinanceira[Mês Comp.]),I$6,
BaseFinanceira[Plano Contas],'DRE Financeira'!$C88,
BaseFinanceira[Centro Custo],IF($B$2=Configurações!$B$7,"&lt;&gt;""",'DRE Financeira'!$B$2))))</f>
        <v/>
      </c>
      <c r="J88" s="26" t="str">
        <f>IF($B88="","",ABS(
SUMIFS(BaseFinanceira[Valor Realizado],
IF('DRE Financeira'!$B$3=Configurações!$D$7,BaseFinanceira[Mês Caixa],BaseFinanceira[Mês Comp.]),J$6,
BaseFinanceira[Plano Contas],'DRE Financeira'!$C88,
BaseFinanceira[Centro Custo],IF($B$2=Configurações!$B$7,"&lt;&gt;""",'DRE Financeira'!$B$2))))</f>
        <v/>
      </c>
      <c r="K88" s="24" t="str">
        <f>IF($B88="","",ABS(
SUMIFS(BaseFinanceira[Valor Previsto],
IF('DRE Financeira'!$B$3=Configurações!$D$7,BaseFinanceira[Mês Caixa],BaseFinanceira[Mês Comp.]),K$6,
BaseFinanceira[Plano Contas],'DRE Financeira'!$C88,
BaseFinanceira[Centro Custo],IF($B$2=Configurações!$B$7,"&lt;&gt;""",'DRE Financeira'!$B$2))))</f>
        <v/>
      </c>
      <c r="L88" s="26" t="str">
        <f>IF($B88="","",ABS(
SUMIFS(BaseFinanceira[Valor Realizado],
IF('DRE Financeira'!$B$3=Configurações!$D$7,BaseFinanceira[Mês Caixa],BaseFinanceira[Mês Comp.]),L$6,
BaseFinanceira[Plano Contas],'DRE Financeira'!$C88,
BaseFinanceira[Centro Custo],IF($B$2=Configurações!$B$7,"&lt;&gt;""",'DRE Financeira'!$B$2))))</f>
        <v/>
      </c>
      <c r="M88" s="24" t="str">
        <f>IF($B88="","",ABS(
SUMIFS(BaseFinanceira[Valor Previsto],
IF('DRE Financeira'!$B$3=Configurações!$D$7,BaseFinanceira[Mês Caixa],BaseFinanceira[Mês Comp.]),M$6,
BaseFinanceira[Plano Contas],'DRE Financeira'!$C88,
BaseFinanceira[Centro Custo],IF($B$2=Configurações!$B$7,"&lt;&gt;""",'DRE Financeira'!$B$2))))</f>
        <v/>
      </c>
      <c r="N88" s="26" t="str">
        <f>IF($B88="","",ABS(
SUMIFS(BaseFinanceira[Valor Realizado],
IF('DRE Financeira'!$B$3=Configurações!$D$7,BaseFinanceira[Mês Caixa],BaseFinanceira[Mês Comp.]),N$6,
BaseFinanceira[Plano Contas],'DRE Financeira'!$C88,
BaseFinanceira[Centro Custo],IF($B$2=Configurações!$B$7,"&lt;&gt;""",'DRE Financeira'!$B$2))))</f>
        <v/>
      </c>
      <c r="O88" s="24" t="str">
        <f>IF($B88="","",ABS(
SUMIFS(BaseFinanceira[Valor Previsto],
IF('DRE Financeira'!$B$3=Configurações!$D$7,BaseFinanceira[Mês Caixa],BaseFinanceira[Mês Comp.]),O$6,
BaseFinanceira[Plano Contas],'DRE Financeira'!$C88,
BaseFinanceira[Centro Custo],IF($B$2=Configurações!$B$7,"&lt;&gt;""",'DRE Financeira'!$B$2))))</f>
        <v/>
      </c>
      <c r="P88" s="26" t="str">
        <f>IF($B88="","",ABS(
SUMIFS(BaseFinanceira[Valor Realizado],
IF('DRE Financeira'!$B$3=Configurações!$D$7,BaseFinanceira[Mês Caixa],BaseFinanceira[Mês Comp.]),P$6,
BaseFinanceira[Plano Contas],'DRE Financeira'!$C88,
BaseFinanceira[Centro Custo],IF($B$2=Configurações!$B$7,"&lt;&gt;""",'DRE Financeira'!$B$2))))</f>
        <v/>
      </c>
      <c r="Q88" s="24" t="str">
        <f>IF($B88="","",ABS(
SUMIFS(BaseFinanceira[Valor Previsto],
IF('DRE Financeira'!$B$3=Configurações!$D$7,BaseFinanceira[Mês Caixa],BaseFinanceira[Mês Comp.]),Q$6,
BaseFinanceira[Plano Contas],'DRE Financeira'!$C88,
BaseFinanceira[Centro Custo],IF($B$2=Configurações!$B$7,"&lt;&gt;""",'DRE Financeira'!$B$2))))</f>
        <v/>
      </c>
      <c r="R88" s="26" t="str">
        <f>IF($B88="","",ABS(
SUMIFS(BaseFinanceira[Valor Realizado],
IF('DRE Financeira'!$B$3=Configurações!$D$7,BaseFinanceira[Mês Caixa],BaseFinanceira[Mês Comp.]),R$6,
BaseFinanceira[Plano Contas],'DRE Financeira'!$C88,
BaseFinanceira[Centro Custo],IF($B$2=Configurações!$B$7,"&lt;&gt;""",'DRE Financeira'!$B$2))))</f>
        <v/>
      </c>
      <c r="S88" s="24" t="str">
        <f>IF($B88="","",ABS(
SUMIFS(BaseFinanceira[Valor Previsto],
IF('DRE Financeira'!$B$3=Configurações!$D$7,BaseFinanceira[Mês Caixa],BaseFinanceira[Mês Comp.]),S$6,
BaseFinanceira[Plano Contas],'DRE Financeira'!$C88,
BaseFinanceira[Centro Custo],IF($B$2=Configurações!$B$7,"&lt;&gt;""",'DRE Financeira'!$B$2))))</f>
        <v/>
      </c>
      <c r="T88" s="26" t="str">
        <f>IF($B88="","",ABS(
SUMIFS(BaseFinanceira[Valor Realizado],
IF('DRE Financeira'!$B$3=Configurações!$D$7,BaseFinanceira[Mês Caixa],BaseFinanceira[Mês Comp.]),T$6,
BaseFinanceira[Plano Contas],'DRE Financeira'!$C88,
BaseFinanceira[Centro Custo],IF($B$2=Configurações!$B$7,"&lt;&gt;""",'DRE Financeira'!$B$2))))</f>
        <v/>
      </c>
      <c r="U88" s="24" t="str">
        <f>IF($B88="","",ABS(
SUMIFS(BaseFinanceira[Valor Previsto],
IF('DRE Financeira'!$B$3=Configurações!$D$7,BaseFinanceira[Mês Caixa],BaseFinanceira[Mês Comp.]),U$6,
BaseFinanceira[Plano Contas],'DRE Financeira'!$C88,
BaseFinanceira[Centro Custo],IF($B$2=Configurações!$B$7,"&lt;&gt;""",'DRE Financeira'!$B$2))))</f>
        <v/>
      </c>
      <c r="V88" s="26" t="str">
        <f>IF($B88="","",ABS(
SUMIFS(BaseFinanceira[Valor Realizado],
IF('DRE Financeira'!$B$3=Configurações!$D$7,BaseFinanceira[Mês Caixa],BaseFinanceira[Mês Comp.]),V$6,
BaseFinanceira[Plano Contas],'DRE Financeira'!$C88,
BaseFinanceira[Centro Custo],IF($B$2=Configurações!$B$7,"&lt;&gt;""",'DRE Financeira'!$B$2))))</f>
        <v/>
      </c>
      <c r="W88" s="24" t="str">
        <f>IF($B88="","",ABS(
SUMIFS(BaseFinanceira[Valor Previsto],
IF('DRE Financeira'!$B$3=Configurações!$D$7,BaseFinanceira[Mês Caixa],BaseFinanceira[Mês Comp.]),W$6,
BaseFinanceira[Plano Contas],'DRE Financeira'!$C88,
BaseFinanceira[Centro Custo],IF($B$2=Configurações!$B$7,"&lt;&gt;""",'DRE Financeira'!$B$2))))</f>
        <v/>
      </c>
      <c r="X88" s="26" t="str">
        <f>IF($B88="","",ABS(
SUMIFS(BaseFinanceira[Valor Realizado],
IF('DRE Financeira'!$B$3=Configurações!$D$7,BaseFinanceira[Mês Caixa],BaseFinanceira[Mês Comp.]),X$6,
BaseFinanceira[Plano Contas],'DRE Financeira'!$C88,
BaseFinanceira[Centro Custo],IF($B$2=Configurações!$B$7,"&lt;&gt;""",'DRE Financeira'!$B$2))))</f>
        <v/>
      </c>
      <c r="Y88" s="24" t="str">
        <f>IF($B88="","",ABS(
SUMIFS(BaseFinanceira[Valor Previsto],
IF('DRE Financeira'!$B$3=Configurações!$D$7,BaseFinanceira[Mês Caixa],BaseFinanceira[Mês Comp.]),Y$6,
BaseFinanceira[Plano Contas],'DRE Financeira'!$C88,
BaseFinanceira[Centro Custo],IF($B$2=Configurações!$B$7,"&lt;&gt;""",'DRE Financeira'!$B$2))))</f>
        <v/>
      </c>
      <c r="Z88" s="26" t="str">
        <f>IF($B88="","",ABS(
SUMIFS(BaseFinanceira[Valor Realizado],
IF('DRE Financeira'!$B$3=Configurações!$D$7,BaseFinanceira[Mês Caixa],BaseFinanceira[Mês Comp.]),Z$6,
BaseFinanceira[Plano Contas],'DRE Financeira'!$C88,
BaseFinanceira[Centro Custo],IF($B$2=Configurações!$B$7,"&lt;&gt;""",'DRE Financeira'!$B$2))))</f>
        <v/>
      </c>
      <c r="AA88" s="24" t="str">
        <f>IF($B88="","",ABS(
SUMIFS(BaseFinanceira[Valor Previsto],
IF('DRE Financeira'!$B$3=Configurações!$D$7,BaseFinanceira[Mês Caixa],BaseFinanceira[Mês Comp.]),AA$6,
BaseFinanceira[Plano Contas],'DRE Financeira'!$C88,
BaseFinanceira[Centro Custo],IF($B$2=Configurações!$B$7,"&lt;&gt;""",'DRE Financeira'!$B$2))))</f>
        <v/>
      </c>
      <c r="AB88" s="26" t="str">
        <f>IF($B88="","",ABS(
SUMIFS(BaseFinanceira[Valor Realizado],
IF('DRE Financeira'!$B$3=Configurações!$D$7,BaseFinanceira[Mês Caixa],BaseFinanceira[Mês Comp.]),AB$6,
BaseFinanceira[Plano Contas],'DRE Financeira'!$C88,
BaseFinanceira[Centro Custo],IF($B$2=Configurações!$B$7,"&lt;&gt;""",'DRE Financeira'!$B$2))))</f>
        <v/>
      </c>
      <c r="AD88" s="24">
        <f t="shared" si="120"/>
        <v>0</v>
      </c>
      <c r="AE88" s="26">
        <f t="shared" si="120"/>
        <v>0</v>
      </c>
      <c r="AF88" s="39">
        <f t="shared" si="119"/>
        <v>0</v>
      </c>
      <c r="AH88" s="24">
        <f t="shared" si="121"/>
        <v>0</v>
      </c>
      <c r="AI88" s="26">
        <f t="shared" si="121"/>
        <v>0</v>
      </c>
    </row>
    <row r="89" spans="2:35" s="2" customFormat="1" ht="20.100000000000001" hidden="1" customHeight="1" x14ac:dyDescent="0.25">
      <c r="B89" s="23" t="str">
        <f>IF('Plano Contas'!F23="","",'Plano Contas'!F23)</f>
        <v/>
      </c>
      <c r="C89" s="46" t="str">
        <f>B73&amp;B74&amp;B89</f>
        <v>Deduções ReceitasDeduções</v>
      </c>
      <c r="D89" s="20"/>
      <c r="E89" s="24" t="str">
        <f>IF($B89="","",ABS(
SUMIFS(BaseFinanceira[Valor Previsto],
IF('DRE Financeira'!$B$3=Configurações!$D$7,BaseFinanceira[Mês Caixa],BaseFinanceira[Mês Comp.]),E$6,
BaseFinanceira[Plano Contas],'DRE Financeira'!$C89,
BaseFinanceira[Centro Custo],IF($B$2=Configurações!$B$7,"&lt;&gt;""",'DRE Financeira'!$B$2))))</f>
        <v/>
      </c>
      <c r="F89" s="26" t="str">
        <f>IF($B89="","",ABS(
SUMIFS(BaseFinanceira[Valor Realizado],
IF('DRE Financeira'!$B$3=Configurações!$D$7,BaseFinanceira[Mês Caixa],BaseFinanceira[Mês Comp.]),F$6,
BaseFinanceira[Plano Contas],'DRE Financeira'!$C89,
BaseFinanceira[Centro Custo],IF($B$2=Configurações!$B$7,"&lt;&gt;""",'DRE Financeira'!$B$2))))</f>
        <v/>
      </c>
      <c r="G89" s="24" t="str">
        <f>IF($B89="","",ABS(
SUMIFS(BaseFinanceira[Valor Previsto],
IF('DRE Financeira'!$B$3=Configurações!$D$7,BaseFinanceira[Mês Caixa],BaseFinanceira[Mês Comp.]),G$6,
BaseFinanceira[Plano Contas],'DRE Financeira'!$C89,
BaseFinanceira[Centro Custo],IF($B$2=Configurações!$B$7,"&lt;&gt;""",'DRE Financeira'!$B$2))))</f>
        <v/>
      </c>
      <c r="H89" s="26" t="str">
        <f>IF($B89="","",ABS(
SUMIFS(BaseFinanceira[Valor Realizado],
IF('DRE Financeira'!$B$3=Configurações!$D$7,BaseFinanceira[Mês Caixa],BaseFinanceira[Mês Comp.]),H$6,
BaseFinanceira[Plano Contas],'DRE Financeira'!$C89,
BaseFinanceira[Centro Custo],IF($B$2=Configurações!$B$7,"&lt;&gt;""",'DRE Financeira'!$B$2))))</f>
        <v/>
      </c>
      <c r="I89" s="24" t="str">
        <f>IF($B89="","",ABS(
SUMIFS(BaseFinanceira[Valor Previsto],
IF('DRE Financeira'!$B$3=Configurações!$D$7,BaseFinanceira[Mês Caixa],BaseFinanceira[Mês Comp.]),I$6,
BaseFinanceira[Plano Contas],'DRE Financeira'!$C89,
BaseFinanceira[Centro Custo],IF($B$2=Configurações!$B$7,"&lt;&gt;""",'DRE Financeira'!$B$2))))</f>
        <v/>
      </c>
      <c r="J89" s="26" t="str">
        <f>IF($B89="","",ABS(
SUMIFS(BaseFinanceira[Valor Realizado],
IF('DRE Financeira'!$B$3=Configurações!$D$7,BaseFinanceira[Mês Caixa],BaseFinanceira[Mês Comp.]),J$6,
BaseFinanceira[Plano Contas],'DRE Financeira'!$C89,
BaseFinanceira[Centro Custo],IF($B$2=Configurações!$B$7,"&lt;&gt;""",'DRE Financeira'!$B$2))))</f>
        <v/>
      </c>
      <c r="K89" s="24" t="str">
        <f>IF($B89="","",ABS(
SUMIFS(BaseFinanceira[Valor Previsto],
IF('DRE Financeira'!$B$3=Configurações!$D$7,BaseFinanceira[Mês Caixa],BaseFinanceira[Mês Comp.]),K$6,
BaseFinanceira[Plano Contas],'DRE Financeira'!$C89,
BaseFinanceira[Centro Custo],IF($B$2=Configurações!$B$7,"&lt;&gt;""",'DRE Financeira'!$B$2))))</f>
        <v/>
      </c>
      <c r="L89" s="26" t="str">
        <f>IF($B89="","",ABS(
SUMIFS(BaseFinanceira[Valor Realizado],
IF('DRE Financeira'!$B$3=Configurações!$D$7,BaseFinanceira[Mês Caixa],BaseFinanceira[Mês Comp.]),L$6,
BaseFinanceira[Plano Contas],'DRE Financeira'!$C89,
BaseFinanceira[Centro Custo],IF($B$2=Configurações!$B$7,"&lt;&gt;""",'DRE Financeira'!$B$2))))</f>
        <v/>
      </c>
      <c r="M89" s="24" t="str">
        <f>IF($B89="","",ABS(
SUMIFS(BaseFinanceira[Valor Previsto],
IF('DRE Financeira'!$B$3=Configurações!$D$7,BaseFinanceira[Mês Caixa],BaseFinanceira[Mês Comp.]),M$6,
BaseFinanceira[Plano Contas],'DRE Financeira'!$C89,
BaseFinanceira[Centro Custo],IF($B$2=Configurações!$B$7,"&lt;&gt;""",'DRE Financeira'!$B$2))))</f>
        <v/>
      </c>
      <c r="N89" s="26" t="str">
        <f>IF($B89="","",ABS(
SUMIFS(BaseFinanceira[Valor Realizado],
IF('DRE Financeira'!$B$3=Configurações!$D$7,BaseFinanceira[Mês Caixa],BaseFinanceira[Mês Comp.]),N$6,
BaseFinanceira[Plano Contas],'DRE Financeira'!$C89,
BaseFinanceira[Centro Custo],IF($B$2=Configurações!$B$7,"&lt;&gt;""",'DRE Financeira'!$B$2))))</f>
        <v/>
      </c>
      <c r="O89" s="24" t="str">
        <f>IF($B89="","",ABS(
SUMIFS(BaseFinanceira[Valor Previsto],
IF('DRE Financeira'!$B$3=Configurações!$D$7,BaseFinanceira[Mês Caixa],BaseFinanceira[Mês Comp.]),O$6,
BaseFinanceira[Plano Contas],'DRE Financeira'!$C89,
BaseFinanceira[Centro Custo],IF($B$2=Configurações!$B$7,"&lt;&gt;""",'DRE Financeira'!$B$2))))</f>
        <v/>
      </c>
      <c r="P89" s="26" t="str">
        <f>IF($B89="","",ABS(
SUMIFS(BaseFinanceira[Valor Realizado],
IF('DRE Financeira'!$B$3=Configurações!$D$7,BaseFinanceira[Mês Caixa],BaseFinanceira[Mês Comp.]),P$6,
BaseFinanceira[Plano Contas],'DRE Financeira'!$C89,
BaseFinanceira[Centro Custo],IF($B$2=Configurações!$B$7,"&lt;&gt;""",'DRE Financeira'!$B$2))))</f>
        <v/>
      </c>
      <c r="Q89" s="24" t="str">
        <f>IF($B89="","",ABS(
SUMIFS(BaseFinanceira[Valor Previsto],
IF('DRE Financeira'!$B$3=Configurações!$D$7,BaseFinanceira[Mês Caixa],BaseFinanceira[Mês Comp.]),Q$6,
BaseFinanceira[Plano Contas],'DRE Financeira'!$C89,
BaseFinanceira[Centro Custo],IF($B$2=Configurações!$B$7,"&lt;&gt;""",'DRE Financeira'!$B$2))))</f>
        <v/>
      </c>
      <c r="R89" s="26" t="str">
        <f>IF($B89="","",ABS(
SUMIFS(BaseFinanceira[Valor Realizado],
IF('DRE Financeira'!$B$3=Configurações!$D$7,BaseFinanceira[Mês Caixa],BaseFinanceira[Mês Comp.]),R$6,
BaseFinanceira[Plano Contas],'DRE Financeira'!$C89,
BaseFinanceira[Centro Custo],IF($B$2=Configurações!$B$7,"&lt;&gt;""",'DRE Financeira'!$B$2))))</f>
        <v/>
      </c>
      <c r="S89" s="24" t="str">
        <f>IF($B89="","",ABS(
SUMIFS(BaseFinanceira[Valor Previsto],
IF('DRE Financeira'!$B$3=Configurações!$D$7,BaseFinanceira[Mês Caixa],BaseFinanceira[Mês Comp.]),S$6,
BaseFinanceira[Plano Contas],'DRE Financeira'!$C89,
BaseFinanceira[Centro Custo],IF($B$2=Configurações!$B$7,"&lt;&gt;""",'DRE Financeira'!$B$2))))</f>
        <v/>
      </c>
      <c r="T89" s="26" t="str">
        <f>IF($B89="","",ABS(
SUMIFS(BaseFinanceira[Valor Realizado],
IF('DRE Financeira'!$B$3=Configurações!$D$7,BaseFinanceira[Mês Caixa],BaseFinanceira[Mês Comp.]),T$6,
BaseFinanceira[Plano Contas],'DRE Financeira'!$C89,
BaseFinanceira[Centro Custo],IF($B$2=Configurações!$B$7,"&lt;&gt;""",'DRE Financeira'!$B$2))))</f>
        <v/>
      </c>
      <c r="U89" s="24" t="str">
        <f>IF($B89="","",ABS(
SUMIFS(BaseFinanceira[Valor Previsto],
IF('DRE Financeira'!$B$3=Configurações!$D$7,BaseFinanceira[Mês Caixa],BaseFinanceira[Mês Comp.]),U$6,
BaseFinanceira[Plano Contas],'DRE Financeira'!$C89,
BaseFinanceira[Centro Custo],IF($B$2=Configurações!$B$7,"&lt;&gt;""",'DRE Financeira'!$B$2))))</f>
        <v/>
      </c>
      <c r="V89" s="26" t="str">
        <f>IF($B89="","",ABS(
SUMIFS(BaseFinanceira[Valor Realizado],
IF('DRE Financeira'!$B$3=Configurações!$D$7,BaseFinanceira[Mês Caixa],BaseFinanceira[Mês Comp.]),V$6,
BaseFinanceira[Plano Contas],'DRE Financeira'!$C89,
BaseFinanceira[Centro Custo],IF($B$2=Configurações!$B$7,"&lt;&gt;""",'DRE Financeira'!$B$2))))</f>
        <v/>
      </c>
      <c r="W89" s="24" t="str">
        <f>IF($B89="","",ABS(
SUMIFS(BaseFinanceira[Valor Previsto],
IF('DRE Financeira'!$B$3=Configurações!$D$7,BaseFinanceira[Mês Caixa],BaseFinanceira[Mês Comp.]),W$6,
BaseFinanceira[Plano Contas],'DRE Financeira'!$C89,
BaseFinanceira[Centro Custo],IF($B$2=Configurações!$B$7,"&lt;&gt;""",'DRE Financeira'!$B$2))))</f>
        <v/>
      </c>
      <c r="X89" s="26" t="str">
        <f>IF($B89="","",ABS(
SUMIFS(BaseFinanceira[Valor Realizado],
IF('DRE Financeira'!$B$3=Configurações!$D$7,BaseFinanceira[Mês Caixa],BaseFinanceira[Mês Comp.]),X$6,
BaseFinanceira[Plano Contas],'DRE Financeira'!$C89,
BaseFinanceira[Centro Custo],IF($B$2=Configurações!$B$7,"&lt;&gt;""",'DRE Financeira'!$B$2))))</f>
        <v/>
      </c>
      <c r="Y89" s="24" t="str">
        <f>IF($B89="","",ABS(
SUMIFS(BaseFinanceira[Valor Previsto],
IF('DRE Financeira'!$B$3=Configurações!$D$7,BaseFinanceira[Mês Caixa],BaseFinanceira[Mês Comp.]),Y$6,
BaseFinanceira[Plano Contas],'DRE Financeira'!$C89,
BaseFinanceira[Centro Custo],IF($B$2=Configurações!$B$7,"&lt;&gt;""",'DRE Financeira'!$B$2))))</f>
        <v/>
      </c>
      <c r="Z89" s="26" t="str">
        <f>IF($B89="","",ABS(
SUMIFS(BaseFinanceira[Valor Realizado],
IF('DRE Financeira'!$B$3=Configurações!$D$7,BaseFinanceira[Mês Caixa],BaseFinanceira[Mês Comp.]),Z$6,
BaseFinanceira[Plano Contas],'DRE Financeira'!$C89,
BaseFinanceira[Centro Custo],IF($B$2=Configurações!$B$7,"&lt;&gt;""",'DRE Financeira'!$B$2))))</f>
        <v/>
      </c>
      <c r="AA89" s="24" t="str">
        <f>IF($B89="","",ABS(
SUMIFS(BaseFinanceira[Valor Previsto],
IF('DRE Financeira'!$B$3=Configurações!$D$7,BaseFinanceira[Mês Caixa],BaseFinanceira[Mês Comp.]),AA$6,
BaseFinanceira[Plano Contas],'DRE Financeira'!$C89,
BaseFinanceira[Centro Custo],IF($B$2=Configurações!$B$7,"&lt;&gt;""",'DRE Financeira'!$B$2))))</f>
        <v/>
      </c>
      <c r="AB89" s="26" t="str">
        <f>IF($B89="","",ABS(
SUMIFS(BaseFinanceira[Valor Realizado],
IF('DRE Financeira'!$B$3=Configurações!$D$7,BaseFinanceira[Mês Caixa],BaseFinanceira[Mês Comp.]),AB$6,
BaseFinanceira[Plano Contas],'DRE Financeira'!$C89,
BaseFinanceira[Centro Custo],IF($B$2=Configurações!$B$7,"&lt;&gt;""",'DRE Financeira'!$B$2))))</f>
        <v/>
      </c>
      <c r="AD89" s="24">
        <f t="shared" si="120"/>
        <v>0</v>
      </c>
      <c r="AE89" s="26">
        <f t="shared" si="120"/>
        <v>0</v>
      </c>
      <c r="AF89" s="39">
        <f t="shared" si="119"/>
        <v>0</v>
      </c>
      <c r="AH89" s="24">
        <f t="shared" si="121"/>
        <v>0</v>
      </c>
      <c r="AI89" s="26">
        <f t="shared" si="121"/>
        <v>0</v>
      </c>
    </row>
    <row r="90" spans="2:35" s="2" customFormat="1" ht="20.100000000000001" hidden="1" customHeight="1" x14ac:dyDescent="0.25">
      <c r="B90" s="23" t="str">
        <f>IF('Plano Contas'!F24="","",'Plano Contas'!F24)</f>
        <v/>
      </c>
      <c r="C90" s="46" t="str">
        <f>B73&amp;B74&amp;B90</f>
        <v>Deduções ReceitasDeduções</v>
      </c>
      <c r="D90" s="20"/>
      <c r="E90" s="24" t="str">
        <f>IF($B90="","",ABS(
SUMIFS(BaseFinanceira[Valor Previsto],
IF('DRE Financeira'!$B$3=Configurações!$D$7,BaseFinanceira[Mês Caixa],BaseFinanceira[Mês Comp.]),E$6,
BaseFinanceira[Plano Contas],'DRE Financeira'!$C90,
BaseFinanceira[Centro Custo],IF($B$2=Configurações!$B$7,"&lt;&gt;""",'DRE Financeira'!$B$2))))</f>
        <v/>
      </c>
      <c r="F90" s="26" t="str">
        <f>IF($B90="","",ABS(
SUMIFS(BaseFinanceira[Valor Realizado],
IF('DRE Financeira'!$B$3=Configurações!$D$7,BaseFinanceira[Mês Caixa],BaseFinanceira[Mês Comp.]),F$6,
BaseFinanceira[Plano Contas],'DRE Financeira'!$C90,
BaseFinanceira[Centro Custo],IF($B$2=Configurações!$B$7,"&lt;&gt;""",'DRE Financeira'!$B$2))))</f>
        <v/>
      </c>
      <c r="G90" s="24" t="str">
        <f>IF($B90="","",ABS(
SUMIFS(BaseFinanceira[Valor Previsto],
IF('DRE Financeira'!$B$3=Configurações!$D$7,BaseFinanceira[Mês Caixa],BaseFinanceira[Mês Comp.]),G$6,
BaseFinanceira[Plano Contas],'DRE Financeira'!$C90,
BaseFinanceira[Centro Custo],IF($B$2=Configurações!$B$7,"&lt;&gt;""",'DRE Financeira'!$B$2))))</f>
        <v/>
      </c>
      <c r="H90" s="26" t="str">
        <f>IF($B90="","",ABS(
SUMIFS(BaseFinanceira[Valor Realizado],
IF('DRE Financeira'!$B$3=Configurações!$D$7,BaseFinanceira[Mês Caixa],BaseFinanceira[Mês Comp.]),H$6,
BaseFinanceira[Plano Contas],'DRE Financeira'!$C90,
BaseFinanceira[Centro Custo],IF($B$2=Configurações!$B$7,"&lt;&gt;""",'DRE Financeira'!$B$2))))</f>
        <v/>
      </c>
      <c r="I90" s="24" t="str">
        <f>IF($B90="","",ABS(
SUMIFS(BaseFinanceira[Valor Previsto],
IF('DRE Financeira'!$B$3=Configurações!$D$7,BaseFinanceira[Mês Caixa],BaseFinanceira[Mês Comp.]),I$6,
BaseFinanceira[Plano Contas],'DRE Financeira'!$C90,
BaseFinanceira[Centro Custo],IF($B$2=Configurações!$B$7,"&lt;&gt;""",'DRE Financeira'!$B$2))))</f>
        <v/>
      </c>
      <c r="J90" s="26" t="str">
        <f>IF($B90="","",ABS(
SUMIFS(BaseFinanceira[Valor Realizado],
IF('DRE Financeira'!$B$3=Configurações!$D$7,BaseFinanceira[Mês Caixa],BaseFinanceira[Mês Comp.]),J$6,
BaseFinanceira[Plano Contas],'DRE Financeira'!$C90,
BaseFinanceira[Centro Custo],IF($B$2=Configurações!$B$7,"&lt;&gt;""",'DRE Financeira'!$B$2))))</f>
        <v/>
      </c>
      <c r="K90" s="24" t="str">
        <f>IF($B90="","",ABS(
SUMIFS(BaseFinanceira[Valor Previsto],
IF('DRE Financeira'!$B$3=Configurações!$D$7,BaseFinanceira[Mês Caixa],BaseFinanceira[Mês Comp.]),K$6,
BaseFinanceira[Plano Contas],'DRE Financeira'!$C90,
BaseFinanceira[Centro Custo],IF($B$2=Configurações!$B$7,"&lt;&gt;""",'DRE Financeira'!$B$2))))</f>
        <v/>
      </c>
      <c r="L90" s="26" t="str">
        <f>IF($B90="","",ABS(
SUMIFS(BaseFinanceira[Valor Realizado],
IF('DRE Financeira'!$B$3=Configurações!$D$7,BaseFinanceira[Mês Caixa],BaseFinanceira[Mês Comp.]),L$6,
BaseFinanceira[Plano Contas],'DRE Financeira'!$C90,
BaseFinanceira[Centro Custo],IF($B$2=Configurações!$B$7,"&lt;&gt;""",'DRE Financeira'!$B$2))))</f>
        <v/>
      </c>
      <c r="M90" s="24" t="str">
        <f>IF($B90="","",ABS(
SUMIFS(BaseFinanceira[Valor Previsto],
IF('DRE Financeira'!$B$3=Configurações!$D$7,BaseFinanceira[Mês Caixa],BaseFinanceira[Mês Comp.]),M$6,
BaseFinanceira[Plano Contas],'DRE Financeira'!$C90,
BaseFinanceira[Centro Custo],IF($B$2=Configurações!$B$7,"&lt;&gt;""",'DRE Financeira'!$B$2))))</f>
        <v/>
      </c>
      <c r="N90" s="26" t="str">
        <f>IF($B90="","",ABS(
SUMIFS(BaseFinanceira[Valor Realizado],
IF('DRE Financeira'!$B$3=Configurações!$D$7,BaseFinanceira[Mês Caixa],BaseFinanceira[Mês Comp.]),N$6,
BaseFinanceira[Plano Contas],'DRE Financeira'!$C90,
BaseFinanceira[Centro Custo],IF($B$2=Configurações!$B$7,"&lt;&gt;""",'DRE Financeira'!$B$2))))</f>
        <v/>
      </c>
      <c r="O90" s="24" t="str">
        <f>IF($B90="","",ABS(
SUMIFS(BaseFinanceira[Valor Previsto],
IF('DRE Financeira'!$B$3=Configurações!$D$7,BaseFinanceira[Mês Caixa],BaseFinanceira[Mês Comp.]),O$6,
BaseFinanceira[Plano Contas],'DRE Financeira'!$C90,
BaseFinanceira[Centro Custo],IF($B$2=Configurações!$B$7,"&lt;&gt;""",'DRE Financeira'!$B$2))))</f>
        <v/>
      </c>
      <c r="P90" s="26" t="str">
        <f>IF($B90="","",ABS(
SUMIFS(BaseFinanceira[Valor Realizado],
IF('DRE Financeira'!$B$3=Configurações!$D$7,BaseFinanceira[Mês Caixa],BaseFinanceira[Mês Comp.]),P$6,
BaseFinanceira[Plano Contas],'DRE Financeira'!$C90,
BaseFinanceira[Centro Custo],IF($B$2=Configurações!$B$7,"&lt;&gt;""",'DRE Financeira'!$B$2))))</f>
        <v/>
      </c>
      <c r="Q90" s="24" t="str">
        <f>IF($B90="","",ABS(
SUMIFS(BaseFinanceira[Valor Previsto],
IF('DRE Financeira'!$B$3=Configurações!$D$7,BaseFinanceira[Mês Caixa],BaseFinanceira[Mês Comp.]),Q$6,
BaseFinanceira[Plano Contas],'DRE Financeira'!$C90,
BaseFinanceira[Centro Custo],IF($B$2=Configurações!$B$7,"&lt;&gt;""",'DRE Financeira'!$B$2))))</f>
        <v/>
      </c>
      <c r="R90" s="26" t="str">
        <f>IF($B90="","",ABS(
SUMIFS(BaseFinanceira[Valor Realizado],
IF('DRE Financeira'!$B$3=Configurações!$D$7,BaseFinanceira[Mês Caixa],BaseFinanceira[Mês Comp.]),R$6,
BaseFinanceira[Plano Contas],'DRE Financeira'!$C90,
BaseFinanceira[Centro Custo],IF($B$2=Configurações!$B$7,"&lt;&gt;""",'DRE Financeira'!$B$2))))</f>
        <v/>
      </c>
      <c r="S90" s="24" t="str">
        <f>IF($B90="","",ABS(
SUMIFS(BaseFinanceira[Valor Previsto],
IF('DRE Financeira'!$B$3=Configurações!$D$7,BaseFinanceira[Mês Caixa],BaseFinanceira[Mês Comp.]),S$6,
BaseFinanceira[Plano Contas],'DRE Financeira'!$C90,
BaseFinanceira[Centro Custo],IF($B$2=Configurações!$B$7,"&lt;&gt;""",'DRE Financeira'!$B$2))))</f>
        <v/>
      </c>
      <c r="T90" s="26" t="str">
        <f>IF($B90="","",ABS(
SUMIFS(BaseFinanceira[Valor Realizado],
IF('DRE Financeira'!$B$3=Configurações!$D$7,BaseFinanceira[Mês Caixa],BaseFinanceira[Mês Comp.]),T$6,
BaseFinanceira[Plano Contas],'DRE Financeira'!$C90,
BaseFinanceira[Centro Custo],IF($B$2=Configurações!$B$7,"&lt;&gt;""",'DRE Financeira'!$B$2))))</f>
        <v/>
      </c>
      <c r="U90" s="24" t="str">
        <f>IF($B90="","",ABS(
SUMIFS(BaseFinanceira[Valor Previsto],
IF('DRE Financeira'!$B$3=Configurações!$D$7,BaseFinanceira[Mês Caixa],BaseFinanceira[Mês Comp.]),U$6,
BaseFinanceira[Plano Contas],'DRE Financeira'!$C90,
BaseFinanceira[Centro Custo],IF($B$2=Configurações!$B$7,"&lt;&gt;""",'DRE Financeira'!$B$2))))</f>
        <v/>
      </c>
      <c r="V90" s="26" t="str">
        <f>IF($B90="","",ABS(
SUMIFS(BaseFinanceira[Valor Realizado],
IF('DRE Financeira'!$B$3=Configurações!$D$7,BaseFinanceira[Mês Caixa],BaseFinanceira[Mês Comp.]),V$6,
BaseFinanceira[Plano Contas],'DRE Financeira'!$C90,
BaseFinanceira[Centro Custo],IF($B$2=Configurações!$B$7,"&lt;&gt;""",'DRE Financeira'!$B$2))))</f>
        <v/>
      </c>
      <c r="W90" s="24" t="str">
        <f>IF($B90="","",ABS(
SUMIFS(BaseFinanceira[Valor Previsto],
IF('DRE Financeira'!$B$3=Configurações!$D$7,BaseFinanceira[Mês Caixa],BaseFinanceira[Mês Comp.]),W$6,
BaseFinanceira[Plano Contas],'DRE Financeira'!$C90,
BaseFinanceira[Centro Custo],IF($B$2=Configurações!$B$7,"&lt;&gt;""",'DRE Financeira'!$B$2))))</f>
        <v/>
      </c>
      <c r="X90" s="26" t="str">
        <f>IF($B90="","",ABS(
SUMIFS(BaseFinanceira[Valor Realizado],
IF('DRE Financeira'!$B$3=Configurações!$D$7,BaseFinanceira[Mês Caixa],BaseFinanceira[Mês Comp.]),X$6,
BaseFinanceira[Plano Contas],'DRE Financeira'!$C90,
BaseFinanceira[Centro Custo],IF($B$2=Configurações!$B$7,"&lt;&gt;""",'DRE Financeira'!$B$2))))</f>
        <v/>
      </c>
      <c r="Y90" s="24" t="str">
        <f>IF($B90="","",ABS(
SUMIFS(BaseFinanceira[Valor Previsto],
IF('DRE Financeira'!$B$3=Configurações!$D$7,BaseFinanceira[Mês Caixa],BaseFinanceira[Mês Comp.]),Y$6,
BaseFinanceira[Plano Contas],'DRE Financeira'!$C90,
BaseFinanceira[Centro Custo],IF($B$2=Configurações!$B$7,"&lt;&gt;""",'DRE Financeira'!$B$2))))</f>
        <v/>
      </c>
      <c r="Z90" s="26" t="str">
        <f>IF($B90="","",ABS(
SUMIFS(BaseFinanceira[Valor Realizado],
IF('DRE Financeira'!$B$3=Configurações!$D$7,BaseFinanceira[Mês Caixa],BaseFinanceira[Mês Comp.]),Z$6,
BaseFinanceira[Plano Contas],'DRE Financeira'!$C90,
BaseFinanceira[Centro Custo],IF($B$2=Configurações!$B$7,"&lt;&gt;""",'DRE Financeira'!$B$2))))</f>
        <v/>
      </c>
      <c r="AA90" s="24" t="str">
        <f>IF($B90="","",ABS(
SUMIFS(BaseFinanceira[Valor Previsto],
IF('DRE Financeira'!$B$3=Configurações!$D$7,BaseFinanceira[Mês Caixa],BaseFinanceira[Mês Comp.]),AA$6,
BaseFinanceira[Plano Contas],'DRE Financeira'!$C90,
BaseFinanceira[Centro Custo],IF($B$2=Configurações!$B$7,"&lt;&gt;""",'DRE Financeira'!$B$2))))</f>
        <v/>
      </c>
      <c r="AB90" s="26" t="str">
        <f>IF($B90="","",ABS(
SUMIFS(BaseFinanceira[Valor Realizado],
IF('DRE Financeira'!$B$3=Configurações!$D$7,BaseFinanceira[Mês Caixa],BaseFinanceira[Mês Comp.]),AB$6,
BaseFinanceira[Plano Contas],'DRE Financeira'!$C90,
BaseFinanceira[Centro Custo],IF($B$2=Configurações!$B$7,"&lt;&gt;""",'DRE Financeira'!$B$2))))</f>
        <v/>
      </c>
      <c r="AD90" s="24">
        <f t="shared" si="120"/>
        <v>0</v>
      </c>
      <c r="AE90" s="26">
        <f t="shared" si="120"/>
        <v>0</v>
      </c>
      <c r="AF90" s="39">
        <f t="shared" si="119"/>
        <v>0</v>
      </c>
      <c r="AH90" s="24">
        <f t="shared" si="121"/>
        <v>0</v>
      </c>
      <c r="AI90" s="26">
        <f t="shared" si="121"/>
        <v>0</v>
      </c>
    </row>
    <row r="91" spans="2:35" s="2" customFormat="1" ht="19.5" hidden="1" customHeight="1" x14ac:dyDescent="0.25">
      <c r="B91" s="23" t="str">
        <f>IF('Plano Contas'!F25="","",'Plano Contas'!F25)</f>
        <v/>
      </c>
      <c r="C91" s="46" t="str">
        <f>B73&amp;B74&amp;B91</f>
        <v>Deduções ReceitasDeduções</v>
      </c>
      <c r="D91" s="20"/>
      <c r="E91" s="24" t="str">
        <f>IF($B91="","",ABS(
SUMIFS(BaseFinanceira[Valor Previsto],
IF('DRE Financeira'!$B$3=Configurações!$D$7,BaseFinanceira[Mês Caixa],BaseFinanceira[Mês Comp.]),E$6,
BaseFinanceira[Plano Contas],'DRE Financeira'!$C91,
BaseFinanceira[Centro Custo],IF($B$2=Configurações!$B$7,"&lt;&gt;""",'DRE Financeira'!$B$2))))</f>
        <v/>
      </c>
      <c r="F91" s="26" t="str">
        <f>IF($B91="","",ABS(
SUMIFS(BaseFinanceira[Valor Realizado],
IF('DRE Financeira'!$B$3=Configurações!$D$7,BaseFinanceira[Mês Caixa],BaseFinanceira[Mês Comp.]),F$6,
BaseFinanceira[Plano Contas],'DRE Financeira'!$C91,
BaseFinanceira[Centro Custo],IF($B$2=Configurações!$B$7,"&lt;&gt;""",'DRE Financeira'!$B$2))))</f>
        <v/>
      </c>
      <c r="G91" s="24" t="str">
        <f>IF($B91="","",ABS(
SUMIFS(BaseFinanceira[Valor Previsto],
IF('DRE Financeira'!$B$3=Configurações!$D$7,BaseFinanceira[Mês Caixa],BaseFinanceira[Mês Comp.]),G$6,
BaseFinanceira[Plano Contas],'DRE Financeira'!$C91,
BaseFinanceira[Centro Custo],IF($B$2=Configurações!$B$7,"&lt;&gt;""",'DRE Financeira'!$B$2))))</f>
        <v/>
      </c>
      <c r="H91" s="26" t="str">
        <f>IF($B91="","",ABS(
SUMIFS(BaseFinanceira[Valor Realizado],
IF('DRE Financeira'!$B$3=Configurações!$D$7,BaseFinanceira[Mês Caixa],BaseFinanceira[Mês Comp.]),H$6,
BaseFinanceira[Plano Contas],'DRE Financeira'!$C91,
BaseFinanceira[Centro Custo],IF($B$2=Configurações!$B$7,"&lt;&gt;""",'DRE Financeira'!$B$2))))</f>
        <v/>
      </c>
      <c r="I91" s="24" t="str">
        <f>IF($B91="","",ABS(
SUMIFS(BaseFinanceira[Valor Previsto],
IF('DRE Financeira'!$B$3=Configurações!$D$7,BaseFinanceira[Mês Caixa],BaseFinanceira[Mês Comp.]),I$6,
BaseFinanceira[Plano Contas],'DRE Financeira'!$C91,
BaseFinanceira[Centro Custo],IF($B$2=Configurações!$B$7,"&lt;&gt;""",'DRE Financeira'!$B$2))))</f>
        <v/>
      </c>
      <c r="J91" s="26" t="str">
        <f>IF($B91="","",ABS(
SUMIFS(BaseFinanceira[Valor Realizado],
IF('DRE Financeira'!$B$3=Configurações!$D$7,BaseFinanceira[Mês Caixa],BaseFinanceira[Mês Comp.]),J$6,
BaseFinanceira[Plano Contas],'DRE Financeira'!$C91,
BaseFinanceira[Centro Custo],IF($B$2=Configurações!$B$7,"&lt;&gt;""",'DRE Financeira'!$B$2))))</f>
        <v/>
      </c>
      <c r="K91" s="24" t="str">
        <f>IF($B91="","",ABS(
SUMIFS(BaseFinanceira[Valor Previsto],
IF('DRE Financeira'!$B$3=Configurações!$D$7,BaseFinanceira[Mês Caixa],BaseFinanceira[Mês Comp.]),K$6,
BaseFinanceira[Plano Contas],'DRE Financeira'!$C91,
BaseFinanceira[Centro Custo],IF($B$2=Configurações!$B$7,"&lt;&gt;""",'DRE Financeira'!$B$2))))</f>
        <v/>
      </c>
      <c r="L91" s="26" t="str">
        <f>IF($B91="","",ABS(
SUMIFS(BaseFinanceira[Valor Realizado],
IF('DRE Financeira'!$B$3=Configurações!$D$7,BaseFinanceira[Mês Caixa],BaseFinanceira[Mês Comp.]),L$6,
BaseFinanceira[Plano Contas],'DRE Financeira'!$C91,
BaseFinanceira[Centro Custo],IF($B$2=Configurações!$B$7,"&lt;&gt;""",'DRE Financeira'!$B$2))))</f>
        <v/>
      </c>
      <c r="M91" s="24" t="str">
        <f>IF($B91="","",ABS(
SUMIFS(BaseFinanceira[Valor Previsto],
IF('DRE Financeira'!$B$3=Configurações!$D$7,BaseFinanceira[Mês Caixa],BaseFinanceira[Mês Comp.]),M$6,
BaseFinanceira[Plano Contas],'DRE Financeira'!$C91,
BaseFinanceira[Centro Custo],IF($B$2=Configurações!$B$7,"&lt;&gt;""",'DRE Financeira'!$B$2))))</f>
        <v/>
      </c>
      <c r="N91" s="26" t="str">
        <f>IF($B91="","",ABS(
SUMIFS(BaseFinanceira[Valor Realizado],
IF('DRE Financeira'!$B$3=Configurações!$D$7,BaseFinanceira[Mês Caixa],BaseFinanceira[Mês Comp.]),N$6,
BaseFinanceira[Plano Contas],'DRE Financeira'!$C91,
BaseFinanceira[Centro Custo],IF($B$2=Configurações!$B$7,"&lt;&gt;""",'DRE Financeira'!$B$2))))</f>
        <v/>
      </c>
      <c r="O91" s="24" t="str">
        <f>IF($B91="","",ABS(
SUMIFS(BaseFinanceira[Valor Previsto],
IF('DRE Financeira'!$B$3=Configurações!$D$7,BaseFinanceira[Mês Caixa],BaseFinanceira[Mês Comp.]),O$6,
BaseFinanceira[Plano Contas],'DRE Financeira'!$C91,
BaseFinanceira[Centro Custo],IF($B$2=Configurações!$B$7,"&lt;&gt;""",'DRE Financeira'!$B$2))))</f>
        <v/>
      </c>
      <c r="P91" s="26" t="str">
        <f>IF($B91="","",ABS(
SUMIFS(BaseFinanceira[Valor Realizado],
IF('DRE Financeira'!$B$3=Configurações!$D$7,BaseFinanceira[Mês Caixa],BaseFinanceira[Mês Comp.]),P$6,
BaseFinanceira[Plano Contas],'DRE Financeira'!$C91,
BaseFinanceira[Centro Custo],IF($B$2=Configurações!$B$7,"&lt;&gt;""",'DRE Financeira'!$B$2))))</f>
        <v/>
      </c>
      <c r="Q91" s="24" t="str">
        <f>IF($B91="","",ABS(
SUMIFS(BaseFinanceira[Valor Previsto],
IF('DRE Financeira'!$B$3=Configurações!$D$7,BaseFinanceira[Mês Caixa],BaseFinanceira[Mês Comp.]),Q$6,
BaseFinanceira[Plano Contas],'DRE Financeira'!$C91,
BaseFinanceira[Centro Custo],IF($B$2=Configurações!$B$7,"&lt;&gt;""",'DRE Financeira'!$B$2))))</f>
        <v/>
      </c>
      <c r="R91" s="26" t="str">
        <f>IF($B91="","",ABS(
SUMIFS(BaseFinanceira[Valor Realizado],
IF('DRE Financeira'!$B$3=Configurações!$D$7,BaseFinanceira[Mês Caixa],BaseFinanceira[Mês Comp.]),R$6,
BaseFinanceira[Plano Contas],'DRE Financeira'!$C91,
BaseFinanceira[Centro Custo],IF($B$2=Configurações!$B$7,"&lt;&gt;""",'DRE Financeira'!$B$2))))</f>
        <v/>
      </c>
      <c r="S91" s="24" t="str">
        <f>IF($B91="","",ABS(
SUMIFS(BaseFinanceira[Valor Previsto],
IF('DRE Financeira'!$B$3=Configurações!$D$7,BaseFinanceira[Mês Caixa],BaseFinanceira[Mês Comp.]),S$6,
BaseFinanceira[Plano Contas],'DRE Financeira'!$C91,
BaseFinanceira[Centro Custo],IF($B$2=Configurações!$B$7,"&lt;&gt;""",'DRE Financeira'!$B$2))))</f>
        <v/>
      </c>
      <c r="T91" s="26" t="str">
        <f>IF($B91="","",ABS(
SUMIFS(BaseFinanceira[Valor Realizado],
IF('DRE Financeira'!$B$3=Configurações!$D$7,BaseFinanceira[Mês Caixa],BaseFinanceira[Mês Comp.]),T$6,
BaseFinanceira[Plano Contas],'DRE Financeira'!$C91,
BaseFinanceira[Centro Custo],IF($B$2=Configurações!$B$7,"&lt;&gt;""",'DRE Financeira'!$B$2))))</f>
        <v/>
      </c>
      <c r="U91" s="24" t="str">
        <f>IF($B91="","",ABS(
SUMIFS(BaseFinanceira[Valor Previsto],
IF('DRE Financeira'!$B$3=Configurações!$D$7,BaseFinanceira[Mês Caixa],BaseFinanceira[Mês Comp.]),U$6,
BaseFinanceira[Plano Contas],'DRE Financeira'!$C91,
BaseFinanceira[Centro Custo],IF($B$2=Configurações!$B$7,"&lt;&gt;""",'DRE Financeira'!$B$2))))</f>
        <v/>
      </c>
      <c r="V91" s="26" t="str">
        <f>IF($B91="","",ABS(
SUMIFS(BaseFinanceira[Valor Realizado],
IF('DRE Financeira'!$B$3=Configurações!$D$7,BaseFinanceira[Mês Caixa],BaseFinanceira[Mês Comp.]),V$6,
BaseFinanceira[Plano Contas],'DRE Financeira'!$C91,
BaseFinanceira[Centro Custo],IF($B$2=Configurações!$B$7,"&lt;&gt;""",'DRE Financeira'!$B$2))))</f>
        <v/>
      </c>
      <c r="W91" s="24" t="str">
        <f>IF($B91="","",ABS(
SUMIFS(BaseFinanceira[Valor Previsto],
IF('DRE Financeira'!$B$3=Configurações!$D$7,BaseFinanceira[Mês Caixa],BaseFinanceira[Mês Comp.]),W$6,
BaseFinanceira[Plano Contas],'DRE Financeira'!$C91,
BaseFinanceira[Centro Custo],IF($B$2=Configurações!$B$7,"&lt;&gt;""",'DRE Financeira'!$B$2))))</f>
        <v/>
      </c>
      <c r="X91" s="26" t="str">
        <f>IF($B91="","",ABS(
SUMIFS(BaseFinanceira[Valor Realizado],
IF('DRE Financeira'!$B$3=Configurações!$D$7,BaseFinanceira[Mês Caixa],BaseFinanceira[Mês Comp.]),X$6,
BaseFinanceira[Plano Contas],'DRE Financeira'!$C91,
BaseFinanceira[Centro Custo],IF($B$2=Configurações!$B$7,"&lt;&gt;""",'DRE Financeira'!$B$2))))</f>
        <v/>
      </c>
      <c r="Y91" s="24" t="str">
        <f>IF($B91="","",ABS(
SUMIFS(BaseFinanceira[Valor Previsto],
IF('DRE Financeira'!$B$3=Configurações!$D$7,BaseFinanceira[Mês Caixa],BaseFinanceira[Mês Comp.]),Y$6,
BaseFinanceira[Plano Contas],'DRE Financeira'!$C91,
BaseFinanceira[Centro Custo],IF($B$2=Configurações!$B$7,"&lt;&gt;""",'DRE Financeira'!$B$2))))</f>
        <v/>
      </c>
      <c r="Z91" s="26" t="str">
        <f>IF($B91="","",ABS(
SUMIFS(BaseFinanceira[Valor Realizado],
IF('DRE Financeira'!$B$3=Configurações!$D$7,BaseFinanceira[Mês Caixa],BaseFinanceira[Mês Comp.]),Z$6,
BaseFinanceira[Plano Contas],'DRE Financeira'!$C91,
BaseFinanceira[Centro Custo],IF($B$2=Configurações!$B$7,"&lt;&gt;""",'DRE Financeira'!$B$2))))</f>
        <v/>
      </c>
      <c r="AA91" s="24" t="str">
        <f>IF($B91="","",ABS(
SUMIFS(BaseFinanceira[Valor Previsto],
IF('DRE Financeira'!$B$3=Configurações!$D$7,BaseFinanceira[Mês Caixa],BaseFinanceira[Mês Comp.]),AA$6,
BaseFinanceira[Plano Contas],'DRE Financeira'!$C91,
BaseFinanceira[Centro Custo],IF($B$2=Configurações!$B$7,"&lt;&gt;""",'DRE Financeira'!$B$2))))</f>
        <v/>
      </c>
      <c r="AB91" s="26" t="str">
        <f>IF($B91="","",ABS(
SUMIFS(BaseFinanceira[Valor Realizado],
IF('DRE Financeira'!$B$3=Configurações!$D$7,BaseFinanceira[Mês Caixa],BaseFinanceira[Mês Comp.]),AB$6,
BaseFinanceira[Plano Contas],'DRE Financeira'!$C91,
BaseFinanceira[Centro Custo],IF($B$2=Configurações!$B$7,"&lt;&gt;""",'DRE Financeira'!$B$2))))</f>
        <v/>
      </c>
      <c r="AD91" s="24">
        <f t="shared" ref="AD91:AE94" si="122">SUMIF($E$3:$AB$3,AD$3,$E91:$AB91)</f>
        <v>0</v>
      </c>
      <c r="AE91" s="26">
        <f t="shared" si="122"/>
        <v>0</v>
      </c>
      <c r="AF91" s="39">
        <f t="shared" si="119"/>
        <v>0</v>
      </c>
      <c r="AH91" s="24">
        <f t="shared" ref="AH91:AI94" si="123">IFERROR(SUMIF($E$3:$AB$3,AH$3,$E91:$AB91)/COUNTIFS($E91:$AB91,"&gt;0",$E$3:$AB$3,AH$3),0)</f>
        <v>0</v>
      </c>
      <c r="AI91" s="26">
        <f t="shared" si="123"/>
        <v>0</v>
      </c>
    </row>
    <row r="92" spans="2:35" s="2" customFormat="1" ht="19.5" hidden="1" customHeight="1" x14ac:dyDescent="0.25">
      <c r="B92" s="23" t="str">
        <f>IF('Plano Contas'!F26="","",'Plano Contas'!F26)</f>
        <v/>
      </c>
      <c r="C92" s="46" t="str">
        <f>B73&amp;B74&amp;B92</f>
        <v>Deduções ReceitasDeduções</v>
      </c>
      <c r="D92" s="20"/>
      <c r="E92" s="24" t="str">
        <f>IF($B92="","",ABS(
SUMIFS(BaseFinanceira[Valor Previsto],
IF('DRE Financeira'!$B$3=Configurações!$D$7,BaseFinanceira[Mês Caixa],BaseFinanceira[Mês Comp.]),E$6,
BaseFinanceira[Plano Contas],'DRE Financeira'!$C92,
BaseFinanceira[Centro Custo],IF($B$2=Configurações!$B$7,"&lt;&gt;""",'DRE Financeira'!$B$2))))</f>
        <v/>
      </c>
      <c r="F92" s="26" t="str">
        <f>IF($B92="","",ABS(
SUMIFS(BaseFinanceira[Valor Realizado],
IF('DRE Financeira'!$B$3=Configurações!$D$7,BaseFinanceira[Mês Caixa],BaseFinanceira[Mês Comp.]),F$6,
BaseFinanceira[Plano Contas],'DRE Financeira'!$C92,
BaseFinanceira[Centro Custo],IF($B$2=Configurações!$B$7,"&lt;&gt;""",'DRE Financeira'!$B$2))))</f>
        <v/>
      </c>
      <c r="G92" s="24" t="str">
        <f>IF($B92="","",ABS(
SUMIFS(BaseFinanceira[Valor Previsto],
IF('DRE Financeira'!$B$3=Configurações!$D$7,BaseFinanceira[Mês Caixa],BaseFinanceira[Mês Comp.]),G$6,
BaseFinanceira[Plano Contas],'DRE Financeira'!$C92,
BaseFinanceira[Centro Custo],IF($B$2=Configurações!$B$7,"&lt;&gt;""",'DRE Financeira'!$B$2))))</f>
        <v/>
      </c>
      <c r="H92" s="26" t="str">
        <f>IF($B92="","",ABS(
SUMIFS(BaseFinanceira[Valor Realizado],
IF('DRE Financeira'!$B$3=Configurações!$D$7,BaseFinanceira[Mês Caixa],BaseFinanceira[Mês Comp.]),H$6,
BaseFinanceira[Plano Contas],'DRE Financeira'!$C92,
BaseFinanceira[Centro Custo],IF($B$2=Configurações!$B$7,"&lt;&gt;""",'DRE Financeira'!$B$2))))</f>
        <v/>
      </c>
      <c r="I92" s="24" t="str">
        <f>IF($B92="","",ABS(
SUMIFS(BaseFinanceira[Valor Previsto],
IF('DRE Financeira'!$B$3=Configurações!$D$7,BaseFinanceira[Mês Caixa],BaseFinanceira[Mês Comp.]),I$6,
BaseFinanceira[Plano Contas],'DRE Financeira'!$C92,
BaseFinanceira[Centro Custo],IF($B$2=Configurações!$B$7,"&lt;&gt;""",'DRE Financeira'!$B$2))))</f>
        <v/>
      </c>
      <c r="J92" s="26" t="str">
        <f>IF($B92="","",ABS(
SUMIFS(BaseFinanceira[Valor Realizado],
IF('DRE Financeira'!$B$3=Configurações!$D$7,BaseFinanceira[Mês Caixa],BaseFinanceira[Mês Comp.]),J$6,
BaseFinanceira[Plano Contas],'DRE Financeira'!$C92,
BaseFinanceira[Centro Custo],IF($B$2=Configurações!$B$7,"&lt;&gt;""",'DRE Financeira'!$B$2))))</f>
        <v/>
      </c>
      <c r="K92" s="24" t="str">
        <f>IF($B92="","",ABS(
SUMIFS(BaseFinanceira[Valor Previsto],
IF('DRE Financeira'!$B$3=Configurações!$D$7,BaseFinanceira[Mês Caixa],BaseFinanceira[Mês Comp.]),K$6,
BaseFinanceira[Plano Contas],'DRE Financeira'!$C92,
BaseFinanceira[Centro Custo],IF($B$2=Configurações!$B$7,"&lt;&gt;""",'DRE Financeira'!$B$2))))</f>
        <v/>
      </c>
      <c r="L92" s="26" t="str">
        <f>IF($B92="","",ABS(
SUMIFS(BaseFinanceira[Valor Realizado],
IF('DRE Financeira'!$B$3=Configurações!$D$7,BaseFinanceira[Mês Caixa],BaseFinanceira[Mês Comp.]),L$6,
BaseFinanceira[Plano Contas],'DRE Financeira'!$C92,
BaseFinanceira[Centro Custo],IF($B$2=Configurações!$B$7,"&lt;&gt;""",'DRE Financeira'!$B$2))))</f>
        <v/>
      </c>
      <c r="M92" s="24" t="str">
        <f>IF($B92="","",ABS(
SUMIFS(BaseFinanceira[Valor Previsto],
IF('DRE Financeira'!$B$3=Configurações!$D$7,BaseFinanceira[Mês Caixa],BaseFinanceira[Mês Comp.]),M$6,
BaseFinanceira[Plano Contas],'DRE Financeira'!$C92,
BaseFinanceira[Centro Custo],IF($B$2=Configurações!$B$7,"&lt;&gt;""",'DRE Financeira'!$B$2))))</f>
        <v/>
      </c>
      <c r="N92" s="26" t="str">
        <f>IF($B92="","",ABS(
SUMIFS(BaseFinanceira[Valor Realizado],
IF('DRE Financeira'!$B$3=Configurações!$D$7,BaseFinanceira[Mês Caixa],BaseFinanceira[Mês Comp.]),N$6,
BaseFinanceira[Plano Contas],'DRE Financeira'!$C92,
BaseFinanceira[Centro Custo],IF($B$2=Configurações!$B$7,"&lt;&gt;""",'DRE Financeira'!$B$2))))</f>
        <v/>
      </c>
      <c r="O92" s="24" t="str">
        <f>IF($B92="","",ABS(
SUMIFS(BaseFinanceira[Valor Previsto],
IF('DRE Financeira'!$B$3=Configurações!$D$7,BaseFinanceira[Mês Caixa],BaseFinanceira[Mês Comp.]),O$6,
BaseFinanceira[Plano Contas],'DRE Financeira'!$C92,
BaseFinanceira[Centro Custo],IF($B$2=Configurações!$B$7,"&lt;&gt;""",'DRE Financeira'!$B$2))))</f>
        <v/>
      </c>
      <c r="P92" s="26" t="str">
        <f>IF($B92="","",ABS(
SUMIFS(BaseFinanceira[Valor Realizado],
IF('DRE Financeira'!$B$3=Configurações!$D$7,BaseFinanceira[Mês Caixa],BaseFinanceira[Mês Comp.]),P$6,
BaseFinanceira[Plano Contas],'DRE Financeira'!$C92,
BaseFinanceira[Centro Custo],IF($B$2=Configurações!$B$7,"&lt;&gt;""",'DRE Financeira'!$B$2))))</f>
        <v/>
      </c>
      <c r="Q92" s="24" t="str">
        <f>IF($B92="","",ABS(
SUMIFS(BaseFinanceira[Valor Previsto],
IF('DRE Financeira'!$B$3=Configurações!$D$7,BaseFinanceira[Mês Caixa],BaseFinanceira[Mês Comp.]),Q$6,
BaseFinanceira[Plano Contas],'DRE Financeira'!$C92,
BaseFinanceira[Centro Custo],IF($B$2=Configurações!$B$7,"&lt;&gt;""",'DRE Financeira'!$B$2))))</f>
        <v/>
      </c>
      <c r="R92" s="26" t="str">
        <f>IF($B92="","",ABS(
SUMIFS(BaseFinanceira[Valor Realizado],
IF('DRE Financeira'!$B$3=Configurações!$D$7,BaseFinanceira[Mês Caixa],BaseFinanceira[Mês Comp.]),R$6,
BaseFinanceira[Plano Contas],'DRE Financeira'!$C92,
BaseFinanceira[Centro Custo],IF($B$2=Configurações!$B$7,"&lt;&gt;""",'DRE Financeira'!$B$2))))</f>
        <v/>
      </c>
      <c r="S92" s="24" t="str">
        <f>IF($B92="","",ABS(
SUMIFS(BaseFinanceira[Valor Previsto],
IF('DRE Financeira'!$B$3=Configurações!$D$7,BaseFinanceira[Mês Caixa],BaseFinanceira[Mês Comp.]),S$6,
BaseFinanceira[Plano Contas],'DRE Financeira'!$C92,
BaseFinanceira[Centro Custo],IF($B$2=Configurações!$B$7,"&lt;&gt;""",'DRE Financeira'!$B$2))))</f>
        <v/>
      </c>
      <c r="T92" s="26" t="str">
        <f>IF($B92="","",ABS(
SUMIFS(BaseFinanceira[Valor Realizado],
IF('DRE Financeira'!$B$3=Configurações!$D$7,BaseFinanceira[Mês Caixa],BaseFinanceira[Mês Comp.]),T$6,
BaseFinanceira[Plano Contas],'DRE Financeira'!$C92,
BaseFinanceira[Centro Custo],IF($B$2=Configurações!$B$7,"&lt;&gt;""",'DRE Financeira'!$B$2))))</f>
        <v/>
      </c>
      <c r="U92" s="24" t="str">
        <f>IF($B92="","",ABS(
SUMIFS(BaseFinanceira[Valor Previsto],
IF('DRE Financeira'!$B$3=Configurações!$D$7,BaseFinanceira[Mês Caixa],BaseFinanceira[Mês Comp.]),U$6,
BaseFinanceira[Plano Contas],'DRE Financeira'!$C92,
BaseFinanceira[Centro Custo],IF($B$2=Configurações!$B$7,"&lt;&gt;""",'DRE Financeira'!$B$2))))</f>
        <v/>
      </c>
      <c r="V92" s="26" t="str">
        <f>IF($B92="","",ABS(
SUMIFS(BaseFinanceira[Valor Realizado],
IF('DRE Financeira'!$B$3=Configurações!$D$7,BaseFinanceira[Mês Caixa],BaseFinanceira[Mês Comp.]),V$6,
BaseFinanceira[Plano Contas],'DRE Financeira'!$C92,
BaseFinanceira[Centro Custo],IF($B$2=Configurações!$B$7,"&lt;&gt;""",'DRE Financeira'!$B$2))))</f>
        <v/>
      </c>
      <c r="W92" s="24" t="str">
        <f>IF($B92="","",ABS(
SUMIFS(BaseFinanceira[Valor Previsto],
IF('DRE Financeira'!$B$3=Configurações!$D$7,BaseFinanceira[Mês Caixa],BaseFinanceira[Mês Comp.]),W$6,
BaseFinanceira[Plano Contas],'DRE Financeira'!$C92,
BaseFinanceira[Centro Custo],IF($B$2=Configurações!$B$7,"&lt;&gt;""",'DRE Financeira'!$B$2))))</f>
        <v/>
      </c>
      <c r="X92" s="26" t="str">
        <f>IF($B92="","",ABS(
SUMIFS(BaseFinanceira[Valor Realizado],
IF('DRE Financeira'!$B$3=Configurações!$D$7,BaseFinanceira[Mês Caixa],BaseFinanceira[Mês Comp.]),X$6,
BaseFinanceira[Plano Contas],'DRE Financeira'!$C92,
BaseFinanceira[Centro Custo],IF($B$2=Configurações!$B$7,"&lt;&gt;""",'DRE Financeira'!$B$2))))</f>
        <v/>
      </c>
      <c r="Y92" s="24" t="str">
        <f>IF($B92="","",ABS(
SUMIFS(BaseFinanceira[Valor Previsto],
IF('DRE Financeira'!$B$3=Configurações!$D$7,BaseFinanceira[Mês Caixa],BaseFinanceira[Mês Comp.]),Y$6,
BaseFinanceira[Plano Contas],'DRE Financeira'!$C92,
BaseFinanceira[Centro Custo],IF($B$2=Configurações!$B$7,"&lt;&gt;""",'DRE Financeira'!$B$2))))</f>
        <v/>
      </c>
      <c r="Z92" s="26" t="str">
        <f>IF($B92="","",ABS(
SUMIFS(BaseFinanceira[Valor Realizado],
IF('DRE Financeira'!$B$3=Configurações!$D$7,BaseFinanceira[Mês Caixa],BaseFinanceira[Mês Comp.]),Z$6,
BaseFinanceira[Plano Contas],'DRE Financeira'!$C92,
BaseFinanceira[Centro Custo],IF($B$2=Configurações!$B$7,"&lt;&gt;""",'DRE Financeira'!$B$2))))</f>
        <v/>
      </c>
      <c r="AA92" s="24" t="str">
        <f>IF($B92="","",ABS(
SUMIFS(BaseFinanceira[Valor Previsto],
IF('DRE Financeira'!$B$3=Configurações!$D$7,BaseFinanceira[Mês Caixa],BaseFinanceira[Mês Comp.]),AA$6,
BaseFinanceira[Plano Contas],'DRE Financeira'!$C92,
BaseFinanceira[Centro Custo],IF($B$2=Configurações!$B$7,"&lt;&gt;""",'DRE Financeira'!$B$2))))</f>
        <v/>
      </c>
      <c r="AB92" s="26" t="str">
        <f>IF($B92="","",ABS(
SUMIFS(BaseFinanceira[Valor Realizado],
IF('DRE Financeira'!$B$3=Configurações!$D$7,BaseFinanceira[Mês Caixa],BaseFinanceira[Mês Comp.]),AB$6,
BaseFinanceira[Plano Contas],'DRE Financeira'!$C92,
BaseFinanceira[Centro Custo],IF($B$2=Configurações!$B$7,"&lt;&gt;""",'DRE Financeira'!$B$2))))</f>
        <v/>
      </c>
      <c r="AD92" s="24">
        <f t="shared" si="122"/>
        <v>0</v>
      </c>
      <c r="AE92" s="26">
        <f t="shared" si="122"/>
        <v>0</v>
      </c>
      <c r="AF92" s="39">
        <f t="shared" si="119"/>
        <v>0</v>
      </c>
      <c r="AH92" s="24">
        <f t="shared" si="123"/>
        <v>0</v>
      </c>
      <c r="AI92" s="26">
        <f t="shared" si="123"/>
        <v>0</v>
      </c>
    </row>
    <row r="93" spans="2:35" s="2" customFormat="1" ht="20.100000000000001" hidden="1" customHeight="1" x14ac:dyDescent="0.25">
      <c r="B93" s="23" t="str">
        <f>IF('Plano Contas'!F27="","",'Plano Contas'!F27)</f>
        <v/>
      </c>
      <c r="C93" s="46" t="str">
        <f>B73&amp;B74&amp;B93</f>
        <v>Deduções ReceitasDeduções</v>
      </c>
      <c r="D93" s="20"/>
      <c r="E93" s="24" t="str">
        <f>IF($B93="","",ABS(
SUMIFS(BaseFinanceira[Valor Previsto],
IF('DRE Financeira'!$B$3=Configurações!$D$7,BaseFinanceira[Mês Caixa],BaseFinanceira[Mês Comp.]),E$6,
BaseFinanceira[Plano Contas],'DRE Financeira'!$C93,
BaseFinanceira[Centro Custo],IF($B$2=Configurações!$B$7,"&lt;&gt;""",'DRE Financeira'!$B$2))))</f>
        <v/>
      </c>
      <c r="F93" s="26" t="str">
        <f>IF($B93="","",ABS(
SUMIFS(BaseFinanceira[Valor Realizado],
IF('DRE Financeira'!$B$3=Configurações!$D$7,BaseFinanceira[Mês Caixa],BaseFinanceira[Mês Comp.]),F$6,
BaseFinanceira[Plano Contas],'DRE Financeira'!$C93,
BaseFinanceira[Centro Custo],IF($B$2=Configurações!$B$7,"&lt;&gt;""",'DRE Financeira'!$B$2))))</f>
        <v/>
      </c>
      <c r="G93" s="24" t="str">
        <f>IF($B93="","",ABS(
SUMIFS(BaseFinanceira[Valor Previsto],
IF('DRE Financeira'!$B$3=Configurações!$D$7,BaseFinanceira[Mês Caixa],BaseFinanceira[Mês Comp.]),G$6,
BaseFinanceira[Plano Contas],'DRE Financeira'!$C93,
BaseFinanceira[Centro Custo],IF($B$2=Configurações!$B$7,"&lt;&gt;""",'DRE Financeira'!$B$2))))</f>
        <v/>
      </c>
      <c r="H93" s="26" t="str">
        <f>IF($B93="","",ABS(
SUMIFS(BaseFinanceira[Valor Realizado],
IF('DRE Financeira'!$B$3=Configurações!$D$7,BaseFinanceira[Mês Caixa],BaseFinanceira[Mês Comp.]),H$6,
BaseFinanceira[Plano Contas],'DRE Financeira'!$C93,
BaseFinanceira[Centro Custo],IF($B$2=Configurações!$B$7,"&lt;&gt;""",'DRE Financeira'!$B$2))))</f>
        <v/>
      </c>
      <c r="I93" s="24" t="str">
        <f>IF($B93="","",ABS(
SUMIFS(BaseFinanceira[Valor Previsto],
IF('DRE Financeira'!$B$3=Configurações!$D$7,BaseFinanceira[Mês Caixa],BaseFinanceira[Mês Comp.]),I$6,
BaseFinanceira[Plano Contas],'DRE Financeira'!$C93,
BaseFinanceira[Centro Custo],IF($B$2=Configurações!$B$7,"&lt;&gt;""",'DRE Financeira'!$B$2))))</f>
        <v/>
      </c>
      <c r="J93" s="26" t="str">
        <f>IF($B93="","",ABS(
SUMIFS(BaseFinanceira[Valor Realizado],
IF('DRE Financeira'!$B$3=Configurações!$D$7,BaseFinanceira[Mês Caixa],BaseFinanceira[Mês Comp.]),J$6,
BaseFinanceira[Plano Contas],'DRE Financeira'!$C93,
BaseFinanceira[Centro Custo],IF($B$2=Configurações!$B$7,"&lt;&gt;""",'DRE Financeira'!$B$2))))</f>
        <v/>
      </c>
      <c r="K93" s="24" t="str">
        <f>IF($B93="","",ABS(
SUMIFS(BaseFinanceira[Valor Previsto],
IF('DRE Financeira'!$B$3=Configurações!$D$7,BaseFinanceira[Mês Caixa],BaseFinanceira[Mês Comp.]),K$6,
BaseFinanceira[Plano Contas],'DRE Financeira'!$C93,
BaseFinanceira[Centro Custo],IF($B$2=Configurações!$B$7,"&lt;&gt;""",'DRE Financeira'!$B$2))))</f>
        <v/>
      </c>
      <c r="L93" s="26" t="str">
        <f>IF($B93="","",ABS(
SUMIFS(BaseFinanceira[Valor Realizado],
IF('DRE Financeira'!$B$3=Configurações!$D$7,BaseFinanceira[Mês Caixa],BaseFinanceira[Mês Comp.]),L$6,
BaseFinanceira[Plano Contas],'DRE Financeira'!$C93,
BaseFinanceira[Centro Custo],IF($B$2=Configurações!$B$7,"&lt;&gt;""",'DRE Financeira'!$B$2))))</f>
        <v/>
      </c>
      <c r="M93" s="24" t="str">
        <f>IF($B93="","",ABS(
SUMIFS(BaseFinanceira[Valor Previsto],
IF('DRE Financeira'!$B$3=Configurações!$D$7,BaseFinanceira[Mês Caixa],BaseFinanceira[Mês Comp.]),M$6,
BaseFinanceira[Plano Contas],'DRE Financeira'!$C93,
BaseFinanceira[Centro Custo],IF($B$2=Configurações!$B$7,"&lt;&gt;""",'DRE Financeira'!$B$2))))</f>
        <v/>
      </c>
      <c r="N93" s="26" t="str">
        <f>IF($B93="","",ABS(
SUMIFS(BaseFinanceira[Valor Realizado],
IF('DRE Financeira'!$B$3=Configurações!$D$7,BaseFinanceira[Mês Caixa],BaseFinanceira[Mês Comp.]),N$6,
BaseFinanceira[Plano Contas],'DRE Financeira'!$C93,
BaseFinanceira[Centro Custo],IF($B$2=Configurações!$B$7,"&lt;&gt;""",'DRE Financeira'!$B$2))))</f>
        <v/>
      </c>
      <c r="O93" s="24" t="str">
        <f>IF($B93="","",ABS(
SUMIFS(BaseFinanceira[Valor Previsto],
IF('DRE Financeira'!$B$3=Configurações!$D$7,BaseFinanceira[Mês Caixa],BaseFinanceira[Mês Comp.]),O$6,
BaseFinanceira[Plano Contas],'DRE Financeira'!$C93,
BaseFinanceira[Centro Custo],IF($B$2=Configurações!$B$7,"&lt;&gt;""",'DRE Financeira'!$B$2))))</f>
        <v/>
      </c>
      <c r="P93" s="26" t="str">
        <f>IF($B93="","",ABS(
SUMIFS(BaseFinanceira[Valor Realizado],
IF('DRE Financeira'!$B$3=Configurações!$D$7,BaseFinanceira[Mês Caixa],BaseFinanceira[Mês Comp.]),P$6,
BaseFinanceira[Plano Contas],'DRE Financeira'!$C93,
BaseFinanceira[Centro Custo],IF($B$2=Configurações!$B$7,"&lt;&gt;""",'DRE Financeira'!$B$2))))</f>
        <v/>
      </c>
      <c r="Q93" s="24" t="str">
        <f>IF($B93="","",ABS(
SUMIFS(BaseFinanceira[Valor Previsto],
IF('DRE Financeira'!$B$3=Configurações!$D$7,BaseFinanceira[Mês Caixa],BaseFinanceira[Mês Comp.]),Q$6,
BaseFinanceira[Plano Contas],'DRE Financeira'!$C93,
BaseFinanceira[Centro Custo],IF($B$2=Configurações!$B$7,"&lt;&gt;""",'DRE Financeira'!$B$2))))</f>
        <v/>
      </c>
      <c r="R93" s="26" t="str">
        <f>IF($B93="","",ABS(
SUMIFS(BaseFinanceira[Valor Realizado],
IF('DRE Financeira'!$B$3=Configurações!$D$7,BaseFinanceira[Mês Caixa],BaseFinanceira[Mês Comp.]),R$6,
BaseFinanceira[Plano Contas],'DRE Financeira'!$C93,
BaseFinanceira[Centro Custo],IF($B$2=Configurações!$B$7,"&lt;&gt;""",'DRE Financeira'!$B$2))))</f>
        <v/>
      </c>
      <c r="S93" s="24" t="str">
        <f>IF($B93="","",ABS(
SUMIFS(BaseFinanceira[Valor Previsto],
IF('DRE Financeira'!$B$3=Configurações!$D$7,BaseFinanceira[Mês Caixa],BaseFinanceira[Mês Comp.]),S$6,
BaseFinanceira[Plano Contas],'DRE Financeira'!$C93,
BaseFinanceira[Centro Custo],IF($B$2=Configurações!$B$7,"&lt;&gt;""",'DRE Financeira'!$B$2))))</f>
        <v/>
      </c>
      <c r="T93" s="26" t="str">
        <f>IF($B93="","",ABS(
SUMIFS(BaseFinanceira[Valor Realizado],
IF('DRE Financeira'!$B$3=Configurações!$D$7,BaseFinanceira[Mês Caixa],BaseFinanceira[Mês Comp.]),T$6,
BaseFinanceira[Plano Contas],'DRE Financeira'!$C93,
BaseFinanceira[Centro Custo],IF($B$2=Configurações!$B$7,"&lt;&gt;""",'DRE Financeira'!$B$2))))</f>
        <v/>
      </c>
      <c r="U93" s="24" t="str">
        <f>IF($B93="","",ABS(
SUMIFS(BaseFinanceira[Valor Previsto],
IF('DRE Financeira'!$B$3=Configurações!$D$7,BaseFinanceira[Mês Caixa],BaseFinanceira[Mês Comp.]),U$6,
BaseFinanceira[Plano Contas],'DRE Financeira'!$C93,
BaseFinanceira[Centro Custo],IF($B$2=Configurações!$B$7,"&lt;&gt;""",'DRE Financeira'!$B$2))))</f>
        <v/>
      </c>
      <c r="V93" s="26" t="str">
        <f>IF($B93="","",ABS(
SUMIFS(BaseFinanceira[Valor Realizado],
IF('DRE Financeira'!$B$3=Configurações!$D$7,BaseFinanceira[Mês Caixa],BaseFinanceira[Mês Comp.]),V$6,
BaseFinanceira[Plano Contas],'DRE Financeira'!$C93,
BaseFinanceira[Centro Custo],IF($B$2=Configurações!$B$7,"&lt;&gt;""",'DRE Financeira'!$B$2))))</f>
        <v/>
      </c>
      <c r="W93" s="24" t="str">
        <f>IF($B93="","",ABS(
SUMIFS(BaseFinanceira[Valor Previsto],
IF('DRE Financeira'!$B$3=Configurações!$D$7,BaseFinanceira[Mês Caixa],BaseFinanceira[Mês Comp.]),W$6,
BaseFinanceira[Plano Contas],'DRE Financeira'!$C93,
BaseFinanceira[Centro Custo],IF($B$2=Configurações!$B$7,"&lt;&gt;""",'DRE Financeira'!$B$2))))</f>
        <v/>
      </c>
      <c r="X93" s="26" t="str">
        <f>IF($B93="","",ABS(
SUMIFS(BaseFinanceira[Valor Realizado],
IF('DRE Financeira'!$B$3=Configurações!$D$7,BaseFinanceira[Mês Caixa],BaseFinanceira[Mês Comp.]),X$6,
BaseFinanceira[Plano Contas],'DRE Financeira'!$C93,
BaseFinanceira[Centro Custo],IF($B$2=Configurações!$B$7,"&lt;&gt;""",'DRE Financeira'!$B$2))))</f>
        <v/>
      </c>
      <c r="Y93" s="24" t="str">
        <f>IF($B93="","",ABS(
SUMIFS(BaseFinanceira[Valor Previsto],
IF('DRE Financeira'!$B$3=Configurações!$D$7,BaseFinanceira[Mês Caixa],BaseFinanceira[Mês Comp.]),Y$6,
BaseFinanceira[Plano Contas],'DRE Financeira'!$C93,
BaseFinanceira[Centro Custo],IF($B$2=Configurações!$B$7,"&lt;&gt;""",'DRE Financeira'!$B$2))))</f>
        <v/>
      </c>
      <c r="Z93" s="26" t="str">
        <f>IF($B93="","",ABS(
SUMIFS(BaseFinanceira[Valor Realizado],
IF('DRE Financeira'!$B$3=Configurações!$D$7,BaseFinanceira[Mês Caixa],BaseFinanceira[Mês Comp.]),Z$6,
BaseFinanceira[Plano Contas],'DRE Financeira'!$C93,
BaseFinanceira[Centro Custo],IF($B$2=Configurações!$B$7,"&lt;&gt;""",'DRE Financeira'!$B$2))))</f>
        <v/>
      </c>
      <c r="AA93" s="24" t="str">
        <f>IF($B93="","",ABS(
SUMIFS(BaseFinanceira[Valor Previsto],
IF('DRE Financeira'!$B$3=Configurações!$D$7,BaseFinanceira[Mês Caixa],BaseFinanceira[Mês Comp.]),AA$6,
BaseFinanceira[Plano Contas],'DRE Financeira'!$C93,
BaseFinanceira[Centro Custo],IF($B$2=Configurações!$B$7,"&lt;&gt;""",'DRE Financeira'!$B$2))))</f>
        <v/>
      </c>
      <c r="AB93" s="26" t="str">
        <f>IF($B93="","",ABS(
SUMIFS(BaseFinanceira[Valor Realizado],
IF('DRE Financeira'!$B$3=Configurações!$D$7,BaseFinanceira[Mês Caixa],BaseFinanceira[Mês Comp.]),AB$6,
BaseFinanceira[Plano Contas],'DRE Financeira'!$C93,
BaseFinanceira[Centro Custo],IF($B$2=Configurações!$B$7,"&lt;&gt;""",'DRE Financeira'!$B$2))))</f>
        <v/>
      </c>
      <c r="AD93" s="24">
        <f t="shared" si="122"/>
        <v>0</v>
      </c>
      <c r="AE93" s="26">
        <f t="shared" si="122"/>
        <v>0</v>
      </c>
      <c r="AF93" s="39">
        <f t="shared" si="119"/>
        <v>0</v>
      </c>
      <c r="AH93" s="24">
        <f t="shared" si="123"/>
        <v>0</v>
      </c>
      <c r="AI93" s="26">
        <f t="shared" si="123"/>
        <v>0</v>
      </c>
    </row>
    <row r="94" spans="2:35" s="2" customFormat="1" ht="20.100000000000001" hidden="1" customHeight="1" x14ac:dyDescent="0.25">
      <c r="B94" s="23" t="str">
        <f>IF('Plano Contas'!F28="","",'Plano Contas'!F28)</f>
        <v/>
      </c>
      <c r="C94" s="46" t="str">
        <f>B73&amp;B74&amp;B94</f>
        <v>Deduções ReceitasDeduções</v>
      </c>
      <c r="D94" s="20"/>
      <c r="E94" s="24" t="str">
        <f>IF($B94="","",ABS(
SUMIFS(BaseFinanceira[Valor Previsto],
IF('DRE Financeira'!$B$3=Configurações!$D$7,BaseFinanceira[Mês Caixa],BaseFinanceira[Mês Comp.]),E$6,
BaseFinanceira[Plano Contas],'DRE Financeira'!$C94,
BaseFinanceira[Centro Custo],IF($B$2=Configurações!$B$7,"&lt;&gt;""",'DRE Financeira'!$B$2))))</f>
        <v/>
      </c>
      <c r="F94" s="26" t="str">
        <f>IF($B94="","",ABS(
SUMIFS(BaseFinanceira[Valor Realizado],
IF('DRE Financeira'!$B$3=Configurações!$D$7,BaseFinanceira[Mês Caixa],BaseFinanceira[Mês Comp.]),F$6,
BaseFinanceira[Plano Contas],'DRE Financeira'!$C94,
BaseFinanceira[Centro Custo],IF($B$2=Configurações!$B$7,"&lt;&gt;""",'DRE Financeira'!$B$2))))</f>
        <v/>
      </c>
      <c r="G94" s="24" t="str">
        <f>IF($B94="","",ABS(
SUMIFS(BaseFinanceira[Valor Previsto],
IF('DRE Financeira'!$B$3=Configurações!$D$7,BaseFinanceira[Mês Caixa],BaseFinanceira[Mês Comp.]),G$6,
BaseFinanceira[Plano Contas],'DRE Financeira'!$C94,
BaseFinanceira[Centro Custo],IF($B$2=Configurações!$B$7,"&lt;&gt;""",'DRE Financeira'!$B$2))))</f>
        <v/>
      </c>
      <c r="H94" s="26" t="str">
        <f>IF($B94="","",ABS(
SUMIFS(BaseFinanceira[Valor Realizado],
IF('DRE Financeira'!$B$3=Configurações!$D$7,BaseFinanceira[Mês Caixa],BaseFinanceira[Mês Comp.]),H$6,
BaseFinanceira[Plano Contas],'DRE Financeira'!$C94,
BaseFinanceira[Centro Custo],IF($B$2=Configurações!$B$7,"&lt;&gt;""",'DRE Financeira'!$B$2))))</f>
        <v/>
      </c>
      <c r="I94" s="24" t="str">
        <f>IF($B94="","",ABS(
SUMIFS(BaseFinanceira[Valor Previsto],
IF('DRE Financeira'!$B$3=Configurações!$D$7,BaseFinanceira[Mês Caixa],BaseFinanceira[Mês Comp.]),I$6,
BaseFinanceira[Plano Contas],'DRE Financeira'!$C94,
BaseFinanceira[Centro Custo],IF($B$2=Configurações!$B$7,"&lt;&gt;""",'DRE Financeira'!$B$2))))</f>
        <v/>
      </c>
      <c r="J94" s="26" t="str">
        <f>IF($B94="","",ABS(
SUMIFS(BaseFinanceira[Valor Realizado],
IF('DRE Financeira'!$B$3=Configurações!$D$7,BaseFinanceira[Mês Caixa],BaseFinanceira[Mês Comp.]),J$6,
BaseFinanceira[Plano Contas],'DRE Financeira'!$C94,
BaseFinanceira[Centro Custo],IF($B$2=Configurações!$B$7,"&lt;&gt;""",'DRE Financeira'!$B$2))))</f>
        <v/>
      </c>
      <c r="K94" s="24" t="str">
        <f>IF($B94="","",ABS(
SUMIFS(BaseFinanceira[Valor Previsto],
IF('DRE Financeira'!$B$3=Configurações!$D$7,BaseFinanceira[Mês Caixa],BaseFinanceira[Mês Comp.]),K$6,
BaseFinanceira[Plano Contas],'DRE Financeira'!$C94,
BaseFinanceira[Centro Custo],IF($B$2=Configurações!$B$7,"&lt;&gt;""",'DRE Financeira'!$B$2))))</f>
        <v/>
      </c>
      <c r="L94" s="26" t="str">
        <f>IF($B94="","",ABS(
SUMIFS(BaseFinanceira[Valor Realizado],
IF('DRE Financeira'!$B$3=Configurações!$D$7,BaseFinanceira[Mês Caixa],BaseFinanceira[Mês Comp.]),L$6,
BaseFinanceira[Plano Contas],'DRE Financeira'!$C94,
BaseFinanceira[Centro Custo],IF($B$2=Configurações!$B$7,"&lt;&gt;""",'DRE Financeira'!$B$2))))</f>
        <v/>
      </c>
      <c r="M94" s="24" t="str">
        <f>IF($B94="","",ABS(
SUMIFS(BaseFinanceira[Valor Previsto],
IF('DRE Financeira'!$B$3=Configurações!$D$7,BaseFinanceira[Mês Caixa],BaseFinanceira[Mês Comp.]),M$6,
BaseFinanceira[Plano Contas],'DRE Financeira'!$C94,
BaseFinanceira[Centro Custo],IF($B$2=Configurações!$B$7,"&lt;&gt;""",'DRE Financeira'!$B$2))))</f>
        <v/>
      </c>
      <c r="N94" s="26" t="str">
        <f>IF($B94="","",ABS(
SUMIFS(BaseFinanceira[Valor Realizado],
IF('DRE Financeira'!$B$3=Configurações!$D$7,BaseFinanceira[Mês Caixa],BaseFinanceira[Mês Comp.]),N$6,
BaseFinanceira[Plano Contas],'DRE Financeira'!$C94,
BaseFinanceira[Centro Custo],IF($B$2=Configurações!$B$7,"&lt;&gt;""",'DRE Financeira'!$B$2))))</f>
        <v/>
      </c>
      <c r="O94" s="24" t="str">
        <f>IF($B94="","",ABS(
SUMIFS(BaseFinanceira[Valor Previsto],
IF('DRE Financeira'!$B$3=Configurações!$D$7,BaseFinanceira[Mês Caixa],BaseFinanceira[Mês Comp.]),O$6,
BaseFinanceira[Plano Contas],'DRE Financeira'!$C94,
BaseFinanceira[Centro Custo],IF($B$2=Configurações!$B$7,"&lt;&gt;""",'DRE Financeira'!$B$2))))</f>
        <v/>
      </c>
      <c r="P94" s="26" t="str">
        <f>IF($B94="","",ABS(
SUMIFS(BaseFinanceira[Valor Realizado],
IF('DRE Financeira'!$B$3=Configurações!$D$7,BaseFinanceira[Mês Caixa],BaseFinanceira[Mês Comp.]),P$6,
BaseFinanceira[Plano Contas],'DRE Financeira'!$C94,
BaseFinanceira[Centro Custo],IF($B$2=Configurações!$B$7,"&lt;&gt;""",'DRE Financeira'!$B$2))))</f>
        <v/>
      </c>
      <c r="Q94" s="24" t="str">
        <f>IF($B94="","",ABS(
SUMIFS(BaseFinanceira[Valor Previsto],
IF('DRE Financeira'!$B$3=Configurações!$D$7,BaseFinanceira[Mês Caixa],BaseFinanceira[Mês Comp.]),Q$6,
BaseFinanceira[Plano Contas],'DRE Financeira'!$C94,
BaseFinanceira[Centro Custo],IF($B$2=Configurações!$B$7,"&lt;&gt;""",'DRE Financeira'!$B$2))))</f>
        <v/>
      </c>
      <c r="R94" s="26" t="str">
        <f>IF($B94="","",ABS(
SUMIFS(BaseFinanceira[Valor Realizado],
IF('DRE Financeira'!$B$3=Configurações!$D$7,BaseFinanceira[Mês Caixa],BaseFinanceira[Mês Comp.]),R$6,
BaseFinanceira[Plano Contas],'DRE Financeira'!$C94,
BaseFinanceira[Centro Custo],IF($B$2=Configurações!$B$7,"&lt;&gt;""",'DRE Financeira'!$B$2))))</f>
        <v/>
      </c>
      <c r="S94" s="24" t="str">
        <f>IF($B94="","",ABS(
SUMIFS(BaseFinanceira[Valor Previsto],
IF('DRE Financeira'!$B$3=Configurações!$D$7,BaseFinanceira[Mês Caixa],BaseFinanceira[Mês Comp.]),S$6,
BaseFinanceira[Plano Contas],'DRE Financeira'!$C94,
BaseFinanceira[Centro Custo],IF($B$2=Configurações!$B$7,"&lt;&gt;""",'DRE Financeira'!$B$2))))</f>
        <v/>
      </c>
      <c r="T94" s="26" t="str">
        <f>IF($B94="","",ABS(
SUMIFS(BaseFinanceira[Valor Realizado],
IF('DRE Financeira'!$B$3=Configurações!$D$7,BaseFinanceira[Mês Caixa],BaseFinanceira[Mês Comp.]),T$6,
BaseFinanceira[Plano Contas],'DRE Financeira'!$C94,
BaseFinanceira[Centro Custo],IF($B$2=Configurações!$B$7,"&lt;&gt;""",'DRE Financeira'!$B$2))))</f>
        <v/>
      </c>
      <c r="U94" s="24" t="str">
        <f>IF($B94="","",ABS(
SUMIFS(BaseFinanceira[Valor Previsto],
IF('DRE Financeira'!$B$3=Configurações!$D$7,BaseFinanceira[Mês Caixa],BaseFinanceira[Mês Comp.]),U$6,
BaseFinanceira[Plano Contas],'DRE Financeira'!$C94,
BaseFinanceira[Centro Custo],IF($B$2=Configurações!$B$7,"&lt;&gt;""",'DRE Financeira'!$B$2))))</f>
        <v/>
      </c>
      <c r="V94" s="26" t="str">
        <f>IF($B94="","",ABS(
SUMIFS(BaseFinanceira[Valor Realizado],
IF('DRE Financeira'!$B$3=Configurações!$D$7,BaseFinanceira[Mês Caixa],BaseFinanceira[Mês Comp.]),V$6,
BaseFinanceira[Plano Contas],'DRE Financeira'!$C94,
BaseFinanceira[Centro Custo],IF($B$2=Configurações!$B$7,"&lt;&gt;""",'DRE Financeira'!$B$2))))</f>
        <v/>
      </c>
      <c r="W94" s="24" t="str">
        <f>IF($B94="","",ABS(
SUMIFS(BaseFinanceira[Valor Previsto],
IF('DRE Financeira'!$B$3=Configurações!$D$7,BaseFinanceira[Mês Caixa],BaseFinanceira[Mês Comp.]),W$6,
BaseFinanceira[Plano Contas],'DRE Financeira'!$C94,
BaseFinanceira[Centro Custo],IF($B$2=Configurações!$B$7,"&lt;&gt;""",'DRE Financeira'!$B$2))))</f>
        <v/>
      </c>
      <c r="X94" s="26" t="str">
        <f>IF($B94="","",ABS(
SUMIFS(BaseFinanceira[Valor Realizado],
IF('DRE Financeira'!$B$3=Configurações!$D$7,BaseFinanceira[Mês Caixa],BaseFinanceira[Mês Comp.]),X$6,
BaseFinanceira[Plano Contas],'DRE Financeira'!$C94,
BaseFinanceira[Centro Custo],IF($B$2=Configurações!$B$7,"&lt;&gt;""",'DRE Financeira'!$B$2))))</f>
        <v/>
      </c>
      <c r="Y94" s="24" t="str">
        <f>IF($B94="","",ABS(
SUMIFS(BaseFinanceira[Valor Previsto],
IF('DRE Financeira'!$B$3=Configurações!$D$7,BaseFinanceira[Mês Caixa],BaseFinanceira[Mês Comp.]),Y$6,
BaseFinanceira[Plano Contas],'DRE Financeira'!$C94,
BaseFinanceira[Centro Custo],IF($B$2=Configurações!$B$7,"&lt;&gt;""",'DRE Financeira'!$B$2))))</f>
        <v/>
      </c>
      <c r="Z94" s="26" t="str">
        <f>IF($B94="","",ABS(
SUMIFS(BaseFinanceira[Valor Realizado],
IF('DRE Financeira'!$B$3=Configurações!$D$7,BaseFinanceira[Mês Caixa],BaseFinanceira[Mês Comp.]),Z$6,
BaseFinanceira[Plano Contas],'DRE Financeira'!$C94,
BaseFinanceira[Centro Custo],IF($B$2=Configurações!$B$7,"&lt;&gt;""",'DRE Financeira'!$B$2))))</f>
        <v/>
      </c>
      <c r="AA94" s="24" t="str">
        <f>IF($B94="","",ABS(
SUMIFS(BaseFinanceira[Valor Previsto],
IF('DRE Financeira'!$B$3=Configurações!$D$7,BaseFinanceira[Mês Caixa],BaseFinanceira[Mês Comp.]),AA$6,
BaseFinanceira[Plano Contas],'DRE Financeira'!$C94,
BaseFinanceira[Centro Custo],IF($B$2=Configurações!$B$7,"&lt;&gt;""",'DRE Financeira'!$B$2))))</f>
        <v/>
      </c>
      <c r="AB94" s="26" t="str">
        <f>IF($B94="","",ABS(
SUMIFS(BaseFinanceira[Valor Realizado],
IF('DRE Financeira'!$B$3=Configurações!$D$7,BaseFinanceira[Mês Caixa],BaseFinanceira[Mês Comp.]),AB$6,
BaseFinanceira[Plano Contas],'DRE Financeira'!$C94,
BaseFinanceira[Centro Custo],IF($B$2=Configurações!$B$7,"&lt;&gt;""",'DRE Financeira'!$B$2))))</f>
        <v/>
      </c>
      <c r="AD94" s="24">
        <f t="shared" si="122"/>
        <v>0</v>
      </c>
      <c r="AE94" s="26">
        <f t="shared" si="122"/>
        <v>0</v>
      </c>
      <c r="AF94" s="39">
        <f t="shared" si="119"/>
        <v>0</v>
      </c>
      <c r="AH94" s="24">
        <f t="shared" si="123"/>
        <v>0</v>
      </c>
      <c r="AI94" s="26">
        <f t="shared" si="123"/>
        <v>0</v>
      </c>
    </row>
    <row r="95" spans="2:35" s="2" customFormat="1" ht="20.100000000000001" customHeight="1" x14ac:dyDescent="0.25">
      <c r="B95" s="53" t="str">
        <f>'Plano Contas'!G8</f>
        <v>Grupo Extra 2</v>
      </c>
      <c r="C95" s="54"/>
      <c r="D95" s="20"/>
      <c r="E95" s="55">
        <f>SUM(E96:E115)</f>
        <v>0</v>
      </c>
      <c r="F95" s="55">
        <f t="shared" ref="F95" si="124">SUM(F96:F115)</f>
        <v>0</v>
      </c>
      <c r="G95" s="55">
        <f t="shared" ref="G95" si="125">SUM(G96:G115)</f>
        <v>0</v>
      </c>
      <c r="H95" s="55">
        <f t="shared" ref="H95" si="126">SUM(H96:H115)</f>
        <v>0</v>
      </c>
      <c r="I95" s="55">
        <f t="shared" ref="I95" si="127">SUM(I96:I115)</f>
        <v>0</v>
      </c>
      <c r="J95" s="55">
        <f t="shared" ref="J95" si="128">SUM(J96:J115)</f>
        <v>0</v>
      </c>
      <c r="K95" s="55">
        <f t="shared" ref="K95" si="129">SUM(K96:K115)</f>
        <v>0</v>
      </c>
      <c r="L95" s="55">
        <f t="shared" ref="L95" si="130">SUM(L96:L115)</f>
        <v>0</v>
      </c>
      <c r="M95" s="55">
        <f t="shared" ref="M95" si="131">SUM(M96:M115)</f>
        <v>0</v>
      </c>
      <c r="N95" s="55">
        <f t="shared" ref="N95" si="132">SUM(N96:N115)</f>
        <v>0</v>
      </c>
      <c r="O95" s="55">
        <f t="shared" ref="O95" si="133">SUM(O96:O115)</f>
        <v>0</v>
      </c>
      <c r="P95" s="55">
        <f t="shared" ref="P95" si="134">SUM(P96:P115)</f>
        <v>0</v>
      </c>
      <c r="Q95" s="55">
        <f t="shared" ref="Q95" si="135">SUM(Q96:Q115)</f>
        <v>0</v>
      </c>
      <c r="R95" s="55">
        <f t="shared" ref="R95" si="136">SUM(R96:R115)</f>
        <v>0</v>
      </c>
      <c r="S95" s="55">
        <f t="shared" ref="S95" si="137">SUM(S96:S115)</f>
        <v>0</v>
      </c>
      <c r="T95" s="55">
        <f t="shared" ref="T95" si="138">SUM(T96:T115)</f>
        <v>0</v>
      </c>
      <c r="U95" s="55">
        <f t="shared" ref="U95" si="139">SUM(U96:U115)</f>
        <v>0</v>
      </c>
      <c r="V95" s="55">
        <f t="shared" ref="V95" si="140">SUM(V96:V115)</f>
        <v>0</v>
      </c>
      <c r="W95" s="55">
        <f t="shared" ref="W95" si="141">SUM(W96:W115)</f>
        <v>0</v>
      </c>
      <c r="X95" s="55">
        <f t="shared" ref="X95" si="142">SUM(X96:X115)</f>
        <v>0</v>
      </c>
      <c r="Y95" s="55">
        <f t="shared" ref="Y95" si="143">SUM(Y96:Y115)</f>
        <v>0</v>
      </c>
      <c r="Z95" s="55">
        <f t="shared" ref="Z95" si="144">SUM(Z96:Z115)</f>
        <v>0</v>
      </c>
      <c r="AA95" s="55">
        <f t="shared" ref="AA95" si="145">SUM(AA96:AA115)</f>
        <v>0</v>
      </c>
      <c r="AB95" s="55">
        <f t="shared" ref="AB95" si="146">SUM(AB96:AB115)</f>
        <v>0</v>
      </c>
      <c r="AD95" s="55">
        <f>SUMIF($E$3:$AB$3,AD$3,$E95:$AB95)</f>
        <v>0</v>
      </c>
      <c r="AE95" s="55">
        <f>SUMIF($E$3:$AB$3,AE$3,$E95:$AB95)</f>
        <v>0</v>
      </c>
      <c r="AF95" s="65">
        <f t="shared" si="119"/>
        <v>0</v>
      </c>
      <c r="AH95" s="55">
        <f>IFERROR(SUMIF($E$3:$AB$3,AH$3,$E95:$AB95)/COUNTIFS($E95:$AB95,"&gt;0",$E$3:$AB$3,AH$3),0)</f>
        <v>0</v>
      </c>
      <c r="AI95" s="55">
        <f>IFERROR(SUMIF($E$3:$AB$3,AI$3,$E95:$AB95)/COUNTIFS($E95:$AB95,"&gt;0",$E$3:$AB$3,AI$3),0)</f>
        <v>0</v>
      </c>
    </row>
    <row r="96" spans="2:35" s="2" customFormat="1" ht="20.100000000000001" customHeight="1" x14ac:dyDescent="0.25">
      <c r="B96" s="23" t="str">
        <f>IF('Plano Contas'!G9="","",'Plano Contas'!G9)</f>
        <v>Item Extra 1</v>
      </c>
      <c r="C96" s="46" t="str">
        <f>B73&amp;B95&amp;B96</f>
        <v>Deduções ReceitasGrupo Extra 2Item Extra 1</v>
      </c>
      <c r="D96" s="20"/>
      <c r="E96" s="24">
        <f>IF($B96="","",ABS(
SUMIFS(BaseFinanceira[Valor Previsto],
IF('DRE Financeira'!$B$3=Configurações!$D$7,BaseFinanceira[Mês Caixa],BaseFinanceira[Mês Comp.]),E$6,
BaseFinanceira[Plano Contas],'DRE Financeira'!$C96,
BaseFinanceira[Centro Custo],IF($B$2=Configurações!$B$7,"&lt;&gt;""",'DRE Financeira'!$B$2))))</f>
        <v>0</v>
      </c>
      <c r="F96" s="26">
        <f>IF($B96="","",ABS(
SUMIFS(BaseFinanceira[Valor Realizado],
IF('DRE Financeira'!$B$3=Configurações!$D$7,BaseFinanceira[Mês Caixa],BaseFinanceira[Mês Comp.]),F$6,
BaseFinanceira[Plano Contas],'DRE Financeira'!$C96,
BaseFinanceira[Centro Custo],IF($B$2=Configurações!$B$7,"&lt;&gt;""",'DRE Financeira'!$B$2))))</f>
        <v>0</v>
      </c>
      <c r="G96" s="24">
        <f>IF($B96="","",ABS(
SUMIFS(BaseFinanceira[Valor Previsto],
IF('DRE Financeira'!$B$3=Configurações!$D$7,BaseFinanceira[Mês Caixa],BaseFinanceira[Mês Comp.]),G$6,
BaseFinanceira[Plano Contas],'DRE Financeira'!$C96,
BaseFinanceira[Centro Custo],IF($B$2=Configurações!$B$7,"&lt;&gt;""",'DRE Financeira'!$B$2))))</f>
        <v>0</v>
      </c>
      <c r="H96" s="26">
        <f>IF($B96="","",ABS(
SUMIFS(BaseFinanceira[Valor Realizado],
IF('DRE Financeira'!$B$3=Configurações!$D$7,BaseFinanceira[Mês Caixa],BaseFinanceira[Mês Comp.]),H$6,
BaseFinanceira[Plano Contas],'DRE Financeira'!$C96,
BaseFinanceira[Centro Custo],IF($B$2=Configurações!$B$7,"&lt;&gt;""",'DRE Financeira'!$B$2))))</f>
        <v>0</v>
      </c>
      <c r="I96" s="24">
        <f>IF($B96="","",ABS(
SUMIFS(BaseFinanceira[Valor Previsto],
IF('DRE Financeira'!$B$3=Configurações!$D$7,BaseFinanceira[Mês Caixa],BaseFinanceira[Mês Comp.]),I$6,
BaseFinanceira[Plano Contas],'DRE Financeira'!$C96,
BaseFinanceira[Centro Custo],IF($B$2=Configurações!$B$7,"&lt;&gt;""",'DRE Financeira'!$B$2))))</f>
        <v>0</v>
      </c>
      <c r="J96" s="26">
        <f>IF($B96="","",ABS(
SUMIFS(BaseFinanceira[Valor Realizado],
IF('DRE Financeira'!$B$3=Configurações!$D$7,BaseFinanceira[Mês Caixa],BaseFinanceira[Mês Comp.]),J$6,
BaseFinanceira[Plano Contas],'DRE Financeira'!$C96,
BaseFinanceira[Centro Custo],IF($B$2=Configurações!$B$7,"&lt;&gt;""",'DRE Financeira'!$B$2))))</f>
        <v>0</v>
      </c>
      <c r="K96" s="24">
        <f>IF($B96="","",ABS(
SUMIFS(BaseFinanceira[Valor Previsto],
IF('DRE Financeira'!$B$3=Configurações!$D$7,BaseFinanceira[Mês Caixa],BaseFinanceira[Mês Comp.]),K$6,
BaseFinanceira[Plano Contas],'DRE Financeira'!$C96,
BaseFinanceira[Centro Custo],IF($B$2=Configurações!$B$7,"&lt;&gt;""",'DRE Financeira'!$B$2))))</f>
        <v>0</v>
      </c>
      <c r="L96" s="26">
        <f>IF($B96="","",ABS(
SUMIFS(BaseFinanceira[Valor Realizado],
IF('DRE Financeira'!$B$3=Configurações!$D$7,BaseFinanceira[Mês Caixa],BaseFinanceira[Mês Comp.]),L$6,
BaseFinanceira[Plano Contas],'DRE Financeira'!$C96,
BaseFinanceira[Centro Custo],IF($B$2=Configurações!$B$7,"&lt;&gt;""",'DRE Financeira'!$B$2))))</f>
        <v>0</v>
      </c>
      <c r="M96" s="24">
        <f>IF($B96="","",ABS(
SUMIFS(BaseFinanceira[Valor Previsto],
IF('DRE Financeira'!$B$3=Configurações!$D$7,BaseFinanceira[Mês Caixa],BaseFinanceira[Mês Comp.]),M$6,
BaseFinanceira[Plano Contas],'DRE Financeira'!$C96,
BaseFinanceira[Centro Custo],IF($B$2=Configurações!$B$7,"&lt;&gt;""",'DRE Financeira'!$B$2))))</f>
        <v>0</v>
      </c>
      <c r="N96" s="26">
        <f>IF($B96="","",ABS(
SUMIFS(BaseFinanceira[Valor Realizado],
IF('DRE Financeira'!$B$3=Configurações!$D$7,BaseFinanceira[Mês Caixa],BaseFinanceira[Mês Comp.]),N$6,
BaseFinanceira[Plano Contas],'DRE Financeira'!$C96,
BaseFinanceira[Centro Custo],IF($B$2=Configurações!$B$7,"&lt;&gt;""",'DRE Financeira'!$B$2))))</f>
        <v>0</v>
      </c>
      <c r="O96" s="24">
        <f>IF($B96="","",ABS(
SUMIFS(BaseFinanceira[Valor Previsto],
IF('DRE Financeira'!$B$3=Configurações!$D$7,BaseFinanceira[Mês Caixa],BaseFinanceira[Mês Comp.]),O$6,
BaseFinanceira[Plano Contas],'DRE Financeira'!$C96,
BaseFinanceira[Centro Custo],IF($B$2=Configurações!$B$7,"&lt;&gt;""",'DRE Financeira'!$B$2))))</f>
        <v>0</v>
      </c>
      <c r="P96" s="26">
        <f>IF($B96="","",ABS(
SUMIFS(BaseFinanceira[Valor Realizado],
IF('DRE Financeira'!$B$3=Configurações!$D$7,BaseFinanceira[Mês Caixa],BaseFinanceira[Mês Comp.]),P$6,
BaseFinanceira[Plano Contas],'DRE Financeira'!$C96,
BaseFinanceira[Centro Custo],IF($B$2=Configurações!$B$7,"&lt;&gt;""",'DRE Financeira'!$B$2))))</f>
        <v>0</v>
      </c>
      <c r="Q96" s="24">
        <f>IF($B96="","",ABS(
SUMIFS(BaseFinanceira[Valor Previsto],
IF('DRE Financeira'!$B$3=Configurações!$D$7,BaseFinanceira[Mês Caixa],BaseFinanceira[Mês Comp.]),Q$6,
BaseFinanceira[Plano Contas],'DRE Financeira'!$C96,
BaseFinanceira[Centro Custo],IF($B$2=Configurações!$B$7,"&lt;&gt;""",'DRE Financeira'!$B$2))))</f>
        <v>0</v>
      </c>
      <c r="R96" s="26">
        <f>IF($B96="","",ABS(
SUMIFS(BaseFinanceira[Valor Realizado],
IF('DRE Financeira'!$B$3=Configurações!$D$7,BaseFinanceira[Mês Caixa],BaseFinanceira[Mês Comp.]),R$6,
BaseFinanceira[Plano Contas],'DRE Financeira'!$C96,
BaseFinanceira[Centro Custo],IF($B$2=Configurações!$B$7,"&lt;&gt;""",'DRE Financeira'!$B$2))))</f>
        <v>0</v>
      </c>
      <c r="S96" s="24">
        <f>IF($B96="","",ABS(
SUMIFS(BaseFinanceira[Valor Previsto],
IF('DRE Financeira'!$B$3=Configurações!$D$7,BaseFinanceira[Mês Caixa],BaseFinanceira[Mês Comp.]),S$6,
BaseFinanceira[Plano Contas],'DRE Financeira'!$C96,
BaseFinanceira[Centro Custo],IF($B$2=Configurações!$B$7,"&lt;&gt;""",'DRE Financeira'!$B$2))))</f>
        <v>0</v>
      </c>
      <c r="T96" s="26">
        <f>IF($B96="","",ABS(
SUMIFS(BaseFinanceira[Valor Realizado],
IF('DRE Financeira'!$B$3=Configurações!$D$7,BaseFinanceira[Mês Caixa],BaseFinanceira[Mês Comp.]),T$6,
BaseFinanceira[Plano Contas],'DRE Financeira'!$C96,
BaseFinanceira[Centro Custo],IF($B$2=Configurações!$B$7,"&lt;&gt;""",'DRE Financeira'!$B$2))))</f>
        <v>0</v>
      </c>
      <c r="U96" s="24">
        <f>IF($B96="","",ABS(
SUMIFS(BaseFinanceira[Valor Previsto],
IF('DRE Financeira'!$B$3=Configurações!$D$7,BaseFinanceira[Mês Caixa],BaseFinanceira[Mês Comp.]),U$6,
BaseFinanceira[Plano Contas],'DRE Financeira'!$C96,
BaseFinanceira[Centro Custo],IF($B$2=Configurações!$B$7,"&lt;&gt;""",'DRE Financeira'!$B$2))))</f>
        <v>0</v>
      </c>
      <c r="V96" s="26">
        <f>IF($B96="","",ABS(
SUMIFS(BaseFinanceira[Valor Realizado],
IF('DRE Financeira'!$B$3=Configurações!$D$7,BaseFinanceira[Mês Caixa],BaseFinanceira[Mês Comp.]),V$6,
BaseFinanceira[Plano Contas],'DRE Financeira'!$C96,
BaseFinanceira[Centro Custo],IF($B$2=Configurações!$B$7,"&lt;&gt;""",'DRE Financeira'!$B$2))))</f>
        <v>0</v>
      </c>
      <c r="W96" s="24">
        <f>IF($B96="","",ABS(
SUMIFS(BaseFinanceira[Valor Previsto],
IF('DRE Financeira'!$B$3=Configurações!$D$7,BaseFinanceira[Mês Caixa],BaseFinanceira[Mês Comp.]),W$6,
BaseFinanceira[Plano Contas],'DRE Financeira'!$C96,
BaseFinanceira[Centro Custo],IF($B$2=Configurações!$B$7,"&lt;&gt;""",'DRE Financeira'!$B$2))))</f>
        <v>0</v>
      </c>
      <c r="X96" s="26">
        <f>IF($B96="","",ABS(
SUMIFS(BaseFinanceira[Valor Realizado],
IF('DRE Financeira'!$B$3=Configurações!$D$7,BaseFinanceira[Mês Caixa],BaseFinanceira[Mês Comp.]),X$6,
BaseFinanceira[Plano Contas],'DRE Financeira'!$C96,
BaseFinanceira[Centro Custo],IF($B$2=Configurações!$B$7,"&lt;&gt;""",'DRE Financeira'!$B$2))))</f>
        <v>0</v>
      </c>
      <c r="Y96" s="24">
        <f>IF($B96="","",ABS(
SUMIFS(BaseFinanceira[Valor Previsto],
IF('DRE Financeira'!$B$3=Configurações!$D$7,BaseFinanceira[Mês Caixa],BaseFinanceira[Mês Comp.]),Y$6,
BaseFinanceira[Plano Contas],'DRE Financeira'!$C96,
BaseFinanceira[Centro Custo],IF($B$2=Configurações!$B$7,"&lt;&gt;""",'DRE Financeira'!$B$2))))</f>
        <v>0</v>
      </c>
      <c r="Z96" s="26">
        <f>IF($B96="","",ABS(
SUMIFS(BaseFinanceira[Valor Realizado],
IF('DRE Financeira'!$B$3=Configurações!$D$7,BaseFinanceira[Mês Caixa],BaseFinanceira[Mês Comp.]),Z$6,
BaseFinanceira[Plano Contas],'DRE Financeira'!$C96,
BaseFinanceira[Centro Custo],IF($B$2=Configurações!$B$7,"&lt;&gt;""",'DRE Financeira'!$B$2))))</f>
        <v>0</v>
      </c>
      <c r="AA96" s="24">
        <f>IF($B96="","",ABS(
SUMIFS(BaseFinanceira[Valor Previsto],
IF('DRE Financeira'!$B$3=Configurações!$D$7,BaseFinanceira[Mês Caixa],BaseFinanceira[Mês Comp.]),AA$6,
BaseFinanceira[Plano Contas],'DRE Financeira'!$C96,
BaseFinanceira[Centro Custo],IF($B$2=Configurações!$B$7,"&lt;&gt;""",'DRE Financeira'!$B$2))))</f>
        <v>0</v>
      </c>
      <c r="AB96" s="26">
        <f>IF($B96="","",ABS(
SUMIFS(BaseFinanceira[Valor Realizado],
IF('DRE Financeira'!$B$3=Configurações!$D$7,BaseFinanceira[Mês Caixa],BaseFinanceira[Mês Comp.]),AB$6,
BaseFinanceira[Plano Contas],'DRE Financeira'!$C96,
BaseFinanceira[Centro Custo],IF($B$2=Configurações!$B$7,"&lt;&gt;""",'DRE Financeira'!$B$2))))</f>
        <v>0</v>
      </c>
      <c r="AD96" s="24">
        <f t="shared" ref="AD96:AE111" si="147">SUMIF($E$3:$AB$3,AD$3,$E96:$AB96)</f>
        <v>0</v>
      </c>
      <c r="AE96" s="26">
        <f t="shared" si="147"/>
        <v>0</v>
      </c>
      <c r="AF96" s="39">
        <f t="shared" si="119"/>
        <v>0</v>
      </c>
      <c r="AH96" s="24">
        <f t="shared" ref="AH96:AI111" si="148">IFERROR(SUMIF($E$3:$AB$3,AH$3,$E96:$AB96)/COUNTIFS($E96:$AB96,"&gt;0",$E$3:$AB$3,AH$3),0)</f>
        <v>0</v>
      </c>
      <c r="AI96" s="26">
        <f t="shared" si="148"/>
        <v>0</v>
      </c>
    </row>
    <row r="97" spans="2:35" s="2" customFormat="1" ht="20.100000000000001" customHeight="1" x14ac:dyDescent="0.25">
      <c r="B97" s="23" t="str">
        <f>IF('Plano Contas'!G10="","",'Plano Contas'!G10)</f>
        <v>Item Extra 2</v>
      </c>
      <c r="C97" s="46" t="str">
        <f>B73&amp;B95&amp;B97</f>
        <v>Deduções ReceitasGrupo Extra 2Item Extra 2</v>
      </c>
      <c r="D97" s="20"/>
      <c r="E97" s="24">
        <f>IF($B97="","",ABS(
SUMIFS(BaseFinanceira[Valor Previsto],
IF('DRE Financeira'!$B$3=Configurações!$D$7,BaseFinanceira[Mês Caixa],BaseFinanceira[Mês Comp.]),E$6,
BaseFinanceira[Plano Contas],'DRE Financeira'!$C97,
BaseFinanceira[Centro Custo],IF($B$2=Configurações!$B$7,"&lt;&gt;""",'DRE Financeira'!$B$2))))</f>
        <v>0</v>
      </c>
      <c r="F97" s="26">
        <f>IF($B97="","",ABS(
SUMIFS(BaseFinanceira[Valor Realizado],
IF('DRE Financeira'!$B$3=Configurações!$D$7,BaseFinanceira[Mês Caixa],BaseFinanceira[Mês Comp.]),F$6,
BaseFinanceira[Plano Contas],'DRE Financeira'!$C97,
BaseFinanceira[Centro Custo],IF($B$2=Configurações!$B$7,"&lt;&gt;""",'DRE Financeira'!$B$2))))</f>
        <v>0</v>
      </c>
      <c r="G97" s="24">
        <f>IF($B97="","",ABS(
SUMIFS(BaseFinanceira[Valor Previsto],
IF('DRE Financeira'!$B$3=Configurações!$D$7,BaseFinanceira[Mês Caixa],BaseFinanceira[Mês Comp.]),G$6,
BaseFinanceira[Plano Contas],'DRE Financeira'!$C97,
BaseFinanceira[Centro Custo],IF($B$2=Configurações!$B$7,"&lt;&gt;""",'DRE Financeira'!$B$2))))</f>
        <v>0</v>
      </c>
      <c r="H97" s="26">
        <f>IF($B97="","",ABS(
SUMIFS(BaseFinanceira[Valor Realizado],
IF('DRE Financeira'!$B$3=Configurações!$D$7,BaseFinanceira[Mês Caixa],BaseFinanceira[Mês Comp.]),H$6,
BaseFinanceira[Plano Contas],'DRE Financeira'!$C97,
BaseFinanceira[Centro Custo],IF($B$2=Configurações!$B$7,"&lt;&gt;""",'DRE Financeira'!$B$2))))</f>
        <v>0</v>
      </c>
      <c r="I97" s="24">
        <f>IF($B97="","",ABS(
SUMIFS(BaseFinanceira[Valor Previsto],
IF('DRE Financeira'!$B$3=Configurações!$D$7,BaseFinanceira[Mês Caixa],BaseFinanceira[Mês Comp.]),I$6,
BaseFinanceira[Plano Contas],'DRE Financeira'!$C97,
BaseFinanceira[Centro Custo],IF($B$2=Configurações!$B$7,"&lt;&gt;""",'DRE Financeira'!$B$2))))</f>
        <v>0</v>
      </c>
      <c r="J97" s="26">
        <f>IF($B97="","",ABS(
SUMIFS(BaseFinanceira[Valor Realizado],
IF('DRE Financeira'!$B$3=Configurações!$D$7,BaseFinanceira[Mês Caixa],BaseFinanceira[Mês Comp.]),J$6,
BaseFinanceira[Plano Contas],'DRE Financeira'!$C97,
BaseFinanceira[Centro Custo],IF($B$2=Configurações!$B$7,"&lt;&gt;""",'DRE Financeira'!$B$2))))</f>
        <v>0</v>
      </c>
      <c r="K97" s="24">
        <f>IF($B97="","",ABS(
SUMIFS(BaseFinanceira[Valor Previsto],
IF('DRE Financeira'!$B$3=Configurações!$D$7,BaseFinanceira[Mês Caixa],BaseFinanceira[Mês Comp.]),K$6,
BaseFinanceira[Plano Contas],'DRE Financeira'!$C97,
BaseFinanceira[Centro Custo],IF($B$2=Configurações!$B$7,"&lt;&gt;""",'DRE Financeira'!$B$2))))</f>
        <v>0</v>
      </c>
      <c r="L97" s="26">
        <f>IF($B97="","",ABS(
SUMIFS(BaseFinanceira[Valor Realizado],
IF('DRE Financeira'!$B$3=Configurações!$D$7,BaseFinanceira[Mês Caixa],BaseFinanceira[Mês Comp.]),L$6,
BaseFinanceira[Plano Contas],'DRE Financeira'!$C97,
BaseFinanceira[Centro Custo],IF($B$2=Configurações!$B$7,"&lt;&gt;""",'DRE Financeira'!$B$2))))</f>
        <v>0</v>
      </c>
      <c r="M97" s="24">
        <f>IF($B97="","",ABS(
SUMIFS(BaseFinanceira[Valor Previsto],
IF('DRE Financeira'!$B$3=Configurações!$D$7,BaseFinanceira[Mês Caixa],BaseFinanceira[Mês Comp.]),M$6,
BaseFinanceira[Plano Contas],'DRE Financeira'!$C97,
BaseFinanceira[Centro Custo],IF($B$2=Configurações!$B$7,"&lt;&gt;""",'DRE Financeira'!$B$2))))</f>
        <v>0</v>
      </c>
      <c r="N97" s="26">
        <f>IF($B97="","",ABS(
SUMIFS(BaseFinanceira[Valor Realizado],
IF('DRE Financeira'!$B$3=Configurações!$D$7,BaseFinanceira[Mês Caixa],BaseFinanceira[Mês Comp.]),N$6,
BaseFinanceira[Plano Contas],'DRE Financeira'!$C97,
BaseFinanceira[Centro Custo],IF($B$2=Configurações!$B$7,"&lt;&gt;""",'DRE Financeira'!$B$2))))</f>
        <v>0</v>
      </c>
      <c r="O97" s="24">
        <f>IF($B97="","",ABS(
SUMIFS(BaseFinanceira[Valor Previsto],
IF('DRE Financeira'!$B$3=Configurações!$D$7,BaseFinanceira[Mês Caixa],BaseFinanceira[Mês Comp.]),O$6,
BaseFinanceira[Plano Contas],'DRE Financeira'!$C97,
BaseFinanceira[Centro Custo],IF($B$2=Configurações!$B$7,"&lt;&gt;""",'DRE Financeira'!$B$2))))</f>
        <v>0</v>
      </c>
      <c r="P97" s="26">
        <f>IF($B97="","",ABS(
SUMIFS(BaseFinanceira[Valor Realizado],
IF('DRE Financeira'!$B$3=Configurações!$D$7,BaseFinanceira[Mês Caixa],BaseFinanceira[Mês Comp.]),P$6,
BaseFinanceira[Plano Contas],'DRE Financeira'!$C97,
BaseFinanceira[Centro Custo],IF($B$2=Configurações!$B$7,"&lt;&gt;""",'DRE Financeira'!$B$2))))</f>
        <v>0</v>
      </c>
      <c r="Q97" s="24">
        <f>IF($B97="","",ABS(
SUMIFS(BaseFinanceira[Valor Previsto],
IF('DRE Financeira'!$B$3=Configurações!$D$7,BaseFinanceira[Mês Caixa],BaseFinanceira[Mês Comp.]),Q$6,
BaseFinanceira[Plano Contas],'DRE Financeira'!$C97,
BaseFinanceira[Centro Custo],IF($B$2=Configurações!$B$7,"&lt;&gt;""",'DRE Financeira'!$B$2))))</f>
        <v>0</v>
      </c>
      <c r="R97" s="26">
        <f>IF($B97="","",ABS(
SUMIFS(BaseFinanceira[Valor Realizado],
IF('DRE Financeira'!$B$3=Configurações!$D$7,BaseFinanceira[Mês Caixa],BaseFinanceira[Mês Comp.]),R$6,
BaseFinanceira[Plano Contas],'DRE Financeira'!$C97,
BaseFinanceira[Centro Custo],IF($B$2=Configurações!$B$7,"&lt;&gt;""",'DRE Financeira'!$B$2))))</f>
        <v>0</v>
      </c>
      <c r="S97" s="24">
        <f>IF($B97="","",ABS(
SUMIFS(BaseFinanceira[Valor Previsto],
IF('DRE Financeira'!$B$3=Configurações!$D$7,BaseFinanceira[Mês Caixa],BaseFinanceira[Mês Comp.]),S$6,
BaseFinanceira[Plano Contas],'DRE Financeira'!$C97,
BaseFinanceira[Centro Custo],IF($B$2=Configurações!$B$7,"&lt;&gt;""",'DRE Financeira'!$B$2))))</f>
        <v>0</v>
      </c>
      <c r="T97" s="26">
        <f>IF($B97="","",ABS(
SUMIFS(BaseFinanceira[Valor Realizado],
IF('DRE Financeira'!$B$3=Configurações!$D$7,BaseFinanceira[Mês Caixa],BaseFinanceira[Mês Comp.]),T$6,
BaseFinanceira[Plano Contas],'DRE Financeira'!$C97,
BaseFinanceira[Centro Custo],IF($B$2=Configurações!$B$7,"&lt;&gt;""",'DRE Financeira'!$B$2))))</f>
        <v>0</v>
      </c>
      <c r="U97" s="24">
        <f>IF($B97="","",ABS(
SUMIFS(BaseFinanceira[Valor Previsto],
IF('DRE Financeira'!$B$3=Configurações!$D$7,BaseFinanceira[Mês Caixa],BaseFinanceira[Mês Comp.]),U$6,
BaseFinanceira[Plano Contas],'DRE Financeira'!$C97,
BaseFinanceira[Centro Custo],IF($B$2=Configurações!$B$7,"&lt;&gt;""",'DRE Financeira'!$B$2))))</f>
        <v>0</v>
      </c>
      <c r="V97" s="26">
        <f>IF($B97="","",ABS(
SUMIFS(BaseFinanceira[Valor Realizado],
IF('DRE Financeira'!$B$3=Configurações!$D$7,BaseFinanceira[Mês Caixa],BaseFinanceira[Mês Comp.]),V$6,
BaseFinanceira[Plano Contas],'DRE Financeira'!$C97,
BaseFinanceira[Centro Custo],IF($B$2=Configurações!$B$7,"&lt;&gt;""",'DRE Financeira'!$B$2))))</f>
        <v>0</v>
      </c>
      <c r="W97" s="24">
        <f>IF($B97="","",ABS(
SUMIFS(BaseFinanceira[Valor Previsto],
IF('DRE Financeira'!$B$3=Configurações!$D$7,BaseFinanceira[Mês Caixa],BaseFinanceira[Mês Comp.]),W$6,
BaseFinanceira[Plano Contas],'DRE Financeira'!$C97,
BaseFinanceira[Centro Custo],IF($B$2=Configurações!$B$7,"&lt;&gt;""",'DRE Financeira'!$B$2))))</f>
        <v>0</v>
      </c>
      <c r="X97" s="26">
        <f>IF($B97="","",ABS(
SUMIFS(BaseFinanceira[Valor Realizado],
IF('DRE Financeira'!$B$3=Configurações!$D$7,BaseFinanceira[Mês Caixa],BaseFinanceira[Mês Comp.]),X$6,
BaseFinanceira[Plano Contas],'DRE Financeira'!$C97,
BaseFinanceira[Centro Custo],IF($B$2=Configurações!$B$7,"&lt;&gt;""",'DRE Financeira'!$B$2))))</f>
        <v>0</v>
      </c>
      <c r="Y97" s="24">
        <f>IF($B97="","",ABS(
SUMIFS(BaseFinanceira[Valor Previsto],
IF('DRE Financeira'!$B$3=Configurações!$D$7,BaseFinanceira[Mês Caixa],BaseFinanceira[Mês Comp.]),Y$6,
BaseFinanceira[Plano Contas],'DRE Financeira'!$C97,
BaseFinanceira[Centro Custo],IF($B$2=Configurações!$B$7,"&lt;&gt;""",'DRE Financeira'!$B$2))))</f>
        <v>0</v>
      </c>
      <c r="Z97" s="26">
        <f>IF($B97="","",ABS(
SUMIFS(BaseFinanceira[Valor Realizado],
IF('DRE Financeira'!$B$3=Configurações!$D$7,BaseFinanceira[Mês Caixa],BaseFinanceira[Mês Comp.]),Z$6,
BaseFinanceira[Plano Contas],'DRE Financeira'!$C97,
BaseFinanceira[Centro Custo],IF($B$2=Configurações!$B$7,"&lt;&gt;""",'DRE Financeira'!$B$2))))</f>
        <v>0</v>
      </c>
      <c r="AA97" s="24">
        <f>IF($B97="","",ABS(
SUMIFS(BaseFinanceira[Valor Previsto],
IF('DRE Financeira'!$B$3=Configurações!$D$7,BaseFinanceira[Mês Caixa],BaseFinanceira[Mês Comp.]),AA$6,
BaseFinanceira[Plano Contas],'DRE Financeira'!$C97,
BaseFinanceira[Centro Custo],IF($B$2=Configurações!$B$7,"&lt;&gt;""",'DRE Financeira'!$B$2))))</f>
        <v>0</v>
      </c>
      <c r="AB97" s="26">
        <f>IF($B97="","",ABS(
SUMIFS(BaseFinanceira[Valor Realizado],
IF('DRE Financeira'!$B$3=Configurações!$D$7,BaseFinanceira[Mês Caixa],BaseFinanceira[Mês Comp.]),AB$6,
BaseFinanceira[Plano Contas],'DRE Financeira'!$C97,
BaseFinanceira[Centro Custo],IF($B$2=Configurações!$B$7,"&lt;&gt;""",'DRE Financeira'!$B$2))))</f>
        <v>0</v>
      </c>
      <c r="AD97" s="24">
        <f t="shared" si="147"/>
        <v>0</v>
      </c>
      <c r="AE97" s="26">
        <f t="shared" si="147"/>
        <v>0</v>
      </c>
      <c r="AF97" s="39">
        <f t="shared" si="119"/>
        <v>0</v>
      </c>
      <c r="AH97" s="24">
        <f t="shared" si="148"/>
        <v>0</v>
      </c>
      <c r="AI97" s="26">
        <f t="shared" si="148"/>
        <v>0</v>
      </c>
    </row>
    <row r="98" spans="2:35" s="2" customFormat="1" ht="20.100000000000001" customHeight="1" x14ac:dyDescent="0.25">
      <c r="B98" s="23" t="str">
        <f>IF('Plano Contas'!G11="","",'Plano Contas'!G11)</f>
        <v>Item Extra 3</v>
      </c>
      <c r="C98" s="46" t="str">
        <f>B73&amp;B95&amp;B98</f>
        <v>Deduções ReceitasGrupo Extra 2Item Extra 3</v>
      </c>
      <c r="D98" s="20"/>
      <c r="E98" s="24">
        <f>IF($B98="","",ABS(
SUMIFS(BaseFinanceira[Valor Previsto],
IF('DRE Financeira'!$B$3=Configurações!$D$7,BaseFinanceira[Mês Caixa],BaseFinanceira[Mês Comp.]),E$6,
BaseFinanceira[Plano Contas],'DRE Financeira'!$C98,
BaseFinanceira[Centro Custo],IF($B$2=Configurações!$B$7,"&lt;&gt;""",'DRE Financeira'!$B$2))))</f>
        <v>0</v>
      </c>
      <c r="F98" s="26">
        <f>IF($B98="","",ABS(
SUMIFS(BaseFinanceira[Valor Realizado],
IF('DRE Financeira'!$B$3=Configurações!$D$7,BaseFinanceira[Mês Caixa],BaseFinanceira[Mês Comp.]),F$6,
BaseFinanceira[Plano Contas],'DRE Financeira'!$C98,
BaseFinanceira[Centro Custo],IF($B$2=Configurações!$B$7,"&lt;&gt;""",'DRE Financeira'!$B$2))))</f>
        <v>0</v>
      </c>
      <c r="G98" s="24">
        <f>IF($B98="","",ABS(
SUMIFS(BaseFinanceira[Valor Previsto],
IF('DRE Financeira'!$B$3=Configurações!$D$7,BaseFinanceira[Mês Caixa],BaseFinanceira[Mês Comp.]),G$6,
BaseFinanceira[Plano Contas],'DRE Financeira'!$C98,
BaseFinanceira[Centro Custo],IF($B$2=Configurações!$B$7,"&lt;&gt;""",'DRE Financeira'!$B$2))))</f>
        <v>0</v>
      </c>
      <c r="H98" s="26">
        <f>IF($B98="","",ABS(
SUMIFS(BaseFinanceira[Valor Realizado],
IF('DRE Financeira'!$B$3=Configurações!$D$7,BaseFinanceira[Mês Caixa],BaseFinanceira[Mês Comp.]),H$6,
BaseFinanceira[Plano Contas],'DRE Financeira'!$C98,
BaseFinanceira[Centro Custo],IF($B$2=Configurações!$B$7,"&lt;&gt;""",'DRE Financeira'!$B$2))))</f>
        <v>0</v>
      </c>
      <c r="I98" s="24">
        <f>IF($B98="","",ABS(
SUMIFS(BaseFinanceira[Valor Previsto],
IF('DRE Financeira'!$B$3=Configurações!$D$7,BaseFinanceira[Mês Caixa],BaseFinanceira[Mês Comp.]),I$6,
BaseFinanceira[Plano Contas],'DRE Financeira'!$C98,
BaseFinanceira[Centro Custo],IF($B$2=Configurações!$B$7,"&lt;&gt;""",'DRE Financeira'!$B$2))))</f>
        <v>0</v>
      </c>
      <c r="J98" s="26">
        <f>IF($B98="","",ABS(
SUMIFS(BaseFinanceira[Valor Realizado],
IF('DRE Financeira'!$B$3=Configurações!$D$7,BaseFinanceira[Mês Caixa],BaseFinanceira[Mês Comp.]),J$6,
BaseFinanceira[Plano Contas],'DRE Financeira'!$C98,
BaseFinanceira[Centro Custo],IF($B$2=Configurações!$B$7,"&lt;&gt;""",'DRE Financeira'!$B$2))))</f>
        <v>0</v>
      </c>
      <c r="K98" s="24">
        <f>IF($B98="","",ABS(
SUMIFS(BaseFinanceira[Valor Previsto],
IF('DRE Financeira'!$B$3=Configurações!$D$7,BaseFinanceira[Mês Caixa],BaseFinanceira[Mês Comp.]),K$6,
BaseFinanceira[Plano Contas],'DRE Financeira'!$C98,
BaseFinanceira[Centro Custo],IF($B$2=Configurações!$B$7,"&lt;&gt;""",'DRE Financeira'!$B$2))))</f>
        <v>0</v>
      </c>
      <c r="L98" s="26">
        <f>IF($B98="","",ABS(
SUMIFS(BaseFinanceira[Valor Realizado],
IF('DRE Financeira'!$B$3=Configurações!$D$7,BaseFinanceira[Mês Caixa],BaseFinanceira[Mês Comp.]),L$6,
BaseFinanceira[Plano Contas],'DRE Financeira'!$C98,
BaseFinanceira[Centro Custo],IF($B$2=Configurações!$B$7,"&lt;&gt;""",'DRE Financeira'!$B$2))))</f>
        <v>0</v>
      </c>
      <c r="M98" s="24">
        <f>IF($B98="","",ABS(
SUMIFS(BaseFinanceira[Valor Previsto],
IF('DRE Financeira'!$B$3=Configurações!$D$7,BaseFinanceira[Mês Caixa],BaseFinanceira[Mês Comp.]),M$6,
BaseFinanceira[Plano Contas],'DRE Financeira'!$C98,
BaseFinanceira[Centro Custo],IF($B$2=Configurações!$B$7,"&lt;&gt;""",'DRE Financeira'!$B$2))))</f>
        <v>0</v>
      </c>
      <c r="N98" s="26">
        <f>IF($B98="","",ABS(
SUMIFS(BaseFinanceira[Valor Realizado],
IF('DRE Financeira'!$B$3=Configurações!$D$7,BaseFinanceira[Mês Caixa],BaseFinanceira[Mês Comp.]),N$6,
BaseFinanceira[Plano Contas],'DRE Financeira'!$C98,
BaseFinanceira[Centro Custo],IF($B$2=Configurações!$B$7,"&lt;&gt;""",'DRE Financeira'!$B$2))))</f>
        <v>0</v>
      </c>
      <c r="O98" s="24">
        <f>IF($B98="","",ABS(
SUMIFS(BaseFinanceira[Valor Previsto],
IF('DRE Financeira'!$B$3=Configurações!$D$7,BaseFinanceira[Mês Caixa],BaseFinanceira[Mês Comp.]),O$6,
BaseFinanceira[Plano Contas],'DRE Financeira'!$C98,
BaseFinanceira[Centro Custo],IF($B$2=Configurações!$B$7,"&lt;&gt;""",'DRE Financeira'!$B$2))))</f>
        <v>0</v>
      </c>
      <c r="P98" s="26">
        <f>IF($B98="","",ABS(
SUMIFS(BaseFinanceira[Valor Realizado],
IF('DRE Financeira'!$B$3=Configurações!$D$7,BaseFinanceira[Mês Caixa],BaseFinanceira[Mês Comp.]),P$6,
BaseFinanceira[Plano Contas],'DRE Financeira'!$C98,
BaseFinanceira[Centro Custo],IF($B$2=Configurações!$B$7,"&lt;&gt;""",'DRE Financeira'!$B$2))))</f>
        <v>0</v>
      </c>
      <c r="Q98" s="24">
        <f>IF($B98="","",ABS(
SUMIFS(BaseFinanceira[Valor Previsto],
IF('DRE Financeira'!$B$3=Configurações!$D$7,BaseFinanceira[Mês Caixa],BaseFinanceira[Mês Comp.]),Q$6,
BaseFinanceira[Plano Contas],'DRE Financeira'!$C98,
BaseFinanceira[Centro Custo],IF($B$2=Configurações!$B$7,"&lt;&gt;""",'DRE Financeira'!$B$2))))</f>
        <v>0</v>
      </c>
      <c r="R98" s="26">
        <f>IF($B98="","",ABS(
SUMIFS(BaseFinanceira[Valor Realizado],
IF('DRE Financeira'!$B$3=Configurações!$D$7,BaseFinanceira[Mês Caixa],BaseFinanceira[Mês Comp.]),R$6,
BaseFinanceira[Plano Contas],'DRE Financeira'!$C98,
BaseFinanceira[Centro Custo],IF($B$2=Configurações!$B$7,"&lt;&gt;""",'DRE Financeira'!$B$2))))</f>
        <v>0</v>
      </c>
      <c r="S98" s="24">
        <f>IF($B98="","",ABS(
SUMIFS(BaseFinanceira[Valor Previsto],
IF('DRE Financeira'!$B$3=Configurações!$D$7,BaseFinanceira[Mês Caixa],BaseFinanceira[Mês Comp.]),S$6,
BaseFinanceira[Plano Contas],'DRE Financeira'!$C98,
BaseFinanceira[Centro Custo],IF($B$2=Configurações!$B$7,"&lt;&gt;""",'DRE Financeira'!$B$2))))</f>
        <v>0</v>
      </c>
      <c r="T98" s="26">
        <f>IF($B98="","",ABS(
SUMIFS(BaseFinanceira[Valor Realizado],
IF('DRE Financeira'!$B$3=Configurações!$D$7,BaseFinanceira[Mês Caixa],BaseFinanceira[Mês Comp.]),T$6,
BaseFinanceira[Plano Contas],'DRE Financeira'!$C98,
BaseFinanceira[Centro Custo],IF($B$2=Configurações!$B$7,"&lt;&gt;""",'DRE Financeira'!$B$2))))</f>
        <v>0</v>
      </c>
      <c r="U98" s="24">
        <f>IF($B98="","",ABS(
SUMIFS(BaseFinanceira[Valor Previsto],
IF('DRE Financeira'!$B$3=Configurações!$D$7,BaseFinanceira[Mês Caixa],BaseFinanceira[Mês Comp.]),U$6,
BaseFinanceira[Plano Contas],'DRE Financeira'!$C98,
BaseFinanceira[Centro Custo],IF($B$2=Configurações!$B$7,"&lt;&gt;""",'DRE Financeira'!$B$2))))</f>
        <v>0</v>
      </c>
      <c r="V98" s="26">
        <f>IF($B98="","",ABS(
SUMIFS(BaseFinanceira[Valor Realizado],
IF('DRE Financeira'!$B$3=Configurações!$D$7,BaseFinanceira[Mês Caixa],BaseFinanceira[Mês Comp.]),V$6,
BaseFinanceira[Plano Contas],'DRE Financeira'!$C98,
BaseFinanceira[Centro Custo],IF($B$2=Configurações!$B$7,"&lt;&gt;""",'DRE Financeira'!$B$2))))</f>
        <v>0</v>
      </c>
      <c r="W98" s="24">
        <f>IF($B98="","",ABS(
SUMIFS(BaseFinanceira[Valor Previsto],
IF('DRE Financeira'!$B$3=Configurações!$D$7,BaseFinanceira[Mês Caixa],BaseFinanceira[Mês Comp.]),W$6,
BaseFinanceira[Plano Contas],'DRE Financeira'!$C98,
BaseFinanceira[Centro Custo],IF($B$2=Configurações!$B$7,"&lt;&gt;""",'DRE Financeira'!$B$2))))</f>
        <v>0</v>
      </c>
      <c r="X98" s="26">
        <f>IF($B98="","",ABS(
SUMIFS(BaseFinanceira[Valor Realizado],
IF('DRE Financeira'!$B$3=Configurações!$D$7,BaseFinanceira[Mês Caixa],BaseFinanceira[Mês Comp.]),X$6,
BaseFinanceira[Plano Contas],'DRE Financeira'!$C98,
BaseFinanceira[Centro Custo],IF($B$2=Configurações!$B$7,"&lt;&gt;""",'DRE Financeira'!$B$2))))</f>
        <v>0</v>
      </c>
      <c r="Y98" s="24">
        <f>IF($B98="","",ABS(
SUMIFS(BaseFinanceira[Valor Previsto],
IF('DRE Financeira'!$B$3=Configurações!$D$7,BaseFinanceira[Mês Caixa],BaseFinanceira[Mês Comp.]),Y$6,
BaseFinanceira[Plano Contas],'DRE Financeira'!$C98,
BaseFinanceira[Centro Custo],IF($B$2=Configurações!$B$7,"&lt;&gt;""",'DRE Financeira'!$B$2))))</f>
        <v>0</v>
      </c>
      <c r="Z98" s="26">
        <f>IF($B98="","",ABS(
SUMIFS(BaseFinanceira[Valor Realizado],
IF('DRE Financeira'!$B$3=Configurações!$D$7,BaseFinanceira[Mês Caixa],BaseFinanceira[Mês Comp.]),Z$6,
BaseFinanceira[Plano Contas],'DRE Financeira'!$C98,
BaseFinanceira[Centro Custo],IF($B$2=Configurações!$B$7,"&lt;&gt;""",'DRE Financeira'!$B$2))))</f>
        <v>0</v>
      </c>
      <c r="AA98" s="24">
        <f>IF($B98="","",ABS(
SUMIFS(BaseFinanceira[Valor Previsto],
IF('DRE Financeira'!$B$3=Configurações!$D$7,BaseFinanceira[Mês Caixa],BaseFinanceira[Mês Comp.]),AA$6,
BaseFinanceira[Plano Contas],'DRE Financeira'!$C98,
BaseFinanceira[Centro Custo],IF($B$2=Configurações!$B$7,"&lt;&gt;""",'DRE Financeira'!$B$2))))</f>
        <v>0</v>
      </c>
      <c r="AB98" s="26">
        <f>IF($B98="","",ABS(
SUMIFS(BaseFinanceira[Valor Realizado],
IF('DRE Financeira'!$B$3=Configurações!$D$7,BaseFinanceira[Mês Caixa],BaseFinanceira[Mês Comp.]),AB$6,
BaseFinanceira[Plano Contas],'DRE Financeira'!$C98,
BaseFinanceira[Centro Custo],IF($B$2=Configurações!$B$7,"&lt;&gt;""",'DRE Financeira'!$B$2))))</f>
        <v>0</v>
      </c>
      <c r="AD98" s="24">
        <f t="shared" si="147"/>
        <v>0</v>
      </c>
      <c r="AE98" s="26">
        <f t="shared" si="147"/>
        <v>0</v>
      </c>
      <c r="AF98" s="39">
        <f t="shared" si="119"/>
        <v>0</v>
      </c>
      <c r="AH98" s="24">
        <f t="shared" si="148"/>
        <v>0</v>
      </c>
      <c r="AI98" s="26">
        <f t="shared" si="148"/>
        <v>0</v>
      </c>
    </row>
    <row r="99" spans="2:35" s="2" customFormat="1" ht="20.100000000000001" hidden="1" customHeight="1" x14ac:dyDescent="0.25">
      <c r="B99" s="23" t="str">
        <f>IF('Plano Contas'!G12="","",'Plano Contas'!G12)</f>
        <v/>
      </c>
      <c r="C99" s="46" t="str">
        <f>B73&amp;B95&amp;B99</f>
        <v>Deduções ReceitasGrupo Extra 2</v>
      </c>
      <c r="D99" s="20"/>
      <c r="E99" s="24" t="str">
        <f>IF($B99="","",ABS(
SUMIFS(BaseFinanceira[Valor Previsto],
IF('DRE Financeira'!$B$3=Configurações!$D$7,BaseFinanceira[Mês Caixa],BaseFinanceira[Mês Comp.]),E$6,
BaseFinanceira[Plano Contas],'DRE Financeira'!$C99,
BaseFinanceira[Centro Custo],IF($B$2=Configurações!$B$7,"&lt;&gt;""",'DRE Financeira'!$B$2))))</f>
        <v/>
      </c>
      <c r="F99" s="26" t="str">
        <f>IF($B99="","",ABS(
SUMIFS(BaseFinanceira[Valor Realizado],
IF('DRE Financeira'!$B$3=Configurações!$D$7,BaseFinanceira[Mês Caixa],BaseFinanceira[Mês Comp.]),F$6,
BaseFinanceira[Plano Contas],'DRE Financeira'!$C99,
BaseFinanceira[Centro Custo],IF($B$2=Configurações!$B$7,"&lt;&gt;""",'DRE Financeira'!$B$2))))</f>
        <v/>
      </c>
      <c r="G99" s="24" t="str">
        <f>IF($B99="","",ABS(
SUMIFS(BaseFinanceira[Valor Previsto],
IF('DRE Financeira'!$B$3=Configurações!$D$7,BaseFinanceira[Mês Caixa],BaseFinanceira[Mês Comp.]),G$6,
BaseFinanceira[Plano Contas],'DRE Financeira'!$C99,
BaseFinanceira[Centro Custo],IF($B$2=Configurações!$B$7,"&lt;&gt;""",'DRE Financeira'!$B$2))))</f>
        <v/>
      </c>
      <c r="H99" s="26" t="str">
        <f>IF($B99="","",ABS(
SUMIFS(BaseFinanceira[Valor Realizado],
IF('DRE Financeira'!$B$3=Configurações!$D$7,BaseFinanceira[Mês Caixa],BaseFinanceira[Mês Comp.]),H$6,
BaseFinanceira[Plano Contas],'DRE Financeira'!$C99,
BaseFinanceira[Centro Custo],IF($B$2=Configurações!$B$7,"&lt;&gt;""",'DRE Financeira'!$B$2))))</f>
        <v/>
      </c>
      <c r="I99" s="24" t="str">
        <f>IF($B99="","",ABS(
SUMIFS(BaseFinanceira[Valor Previsto],
IF('DRE Financeira'!$B$3=Configurações!$D$7,BaseFinanceira[Mês Caixa],BaseFinanceira[Mês Comp.]),I$6,
BaseFinanceira[Plano Contas],'DRE Financeira'!$C99,
BaseFinanceira[Centro Custo],IF($B$2=Configurações!$B$7,"&lt;&gt;""",'DRE Financeira'!$B$2))))</f>
        <v/>
      </c>
      <c r="J99" s="26" t="str">
        <f>IF($B99="","",ABS(
SUMIFS(BaseFinanceira[Valor Realizado],
IF('DRE Financeira'!$B$3=Configurações!$D$7,BaseFinanceira[Mês Caixa],BaseFinanceira[Mês Comp.]),J$6,
BaseFinanceira[Plano Contas],'DRE Financeira'!$C99,
BaseFinanceira[Centro Custo],IF($B$2=Configurações!$B$7,"&lt;&gt;""",'DRE Financeira'!$B$2))))</f>
        <v/>
      </c>
      <c r="K99" s="24" t="str">
        <f>IF($B99="","",ABS(
SUMIFS(BaseFinanceira[Valor Previsto],
IF('DRE Financeira'!$B$3=Configurações!$D$7,BaseFinanceira[Mês Caixa],BaseFinanceira[Mês Comp.]),K$6,
BaseFinanceira[Plano Contas],'DRE Financeira'!$C99,
BaseFinanceira[Centro Custo],IF($B$2=Configurações!$B$7,"&lt;&gt;""",'DRE Financeira'!$B$2))))</f>
        <v/>
      </c>
      <c r="L99" s="26" t="str">
        <f>IF($B99="","",ABS(
SUMIFS(BaseFinanceira[Valor Realizado],
IF('DRE Financeira'!$B$3=Configurações!$D$7,BaseFinanceira[Mês Caixa],BaseFinanceira[Mês Comp.]),L$6,
BaseFinanceira[Plano Contas],'DRE Financeira'!$C99,
BaseFinanceira[Centro Custo],IF($B$2=Configurações!$B$7,"&lt;&gt;""",'DRE Financeira'!$B$2))))</f>
        <v/>
      </c>
      <c r="M99" s="24" t="str">
        <f>IF($B99="","",ABS(
SUMIFS(BaseFinanceira[Valor Previsto],
IF('DRE Financeira'!$B$3=Configurações!$D$7,BaseFinanceira[Mês Caixa],BaseFinanceira[Mês Comp.]),M$6,
BaseFinanceira[Plano Contas],'DRE Financeira'!$C99,
BaseFinanceira[Centro Custo],IF($B$2=Configurações!$B$7,"&lt;&gt;""",'DRE Financeira'!$B$2))))</f>
        <v/>
      </c>
      <c r="N99" s="26" t="str">
        <f>IF($B99="","",ABS(
SUMIFS(BaseFinanceira[Valor Realizado],
IF('DRE Financeira'!$B$3=Configurações!$D$7,BaseFinanceira[Mês Caixa],BaseFinanceira[Mês Comp.]),N$6,
BaseFinanceira[Plano Contas],'DRE Financeira'!$C99,
BaseFinanceira[Centro Custo],IF($B$2=Configurações!$B$7,"&lt;&gt;""",'DRE Financeira'!$B$2))))</f>
        <v/>
      </c>
      <c r="O99" s="24" t="str">
        <f>IF($B99="","",ABS(
SUMIFS(BaseFinanceira[Valor Previsto],
IF('DRE Financeira'!$B$3=Configurações!$D$7,BaseFinanceira[Mês Caixa],BaseFinanceira[Mês Comp.]),O$6,
BaseFinanceira[Plano Contas],'DRE Financeira'!$C99,
BaseFinanceira[Centro Custo],IF($B$2=Configurações!$B$7,"&lt;&gt;""",'DRE Financeira'!$B$2))))</f>
        <v/>
      </c>
      <c r="P99" s="26" t="str">
        <f>IF($B99="","",ABS(
SUMIFS(BaseFinanceira[Valor Realizado],
IF('DRE Financeira'!$B$3=Configurações!$D$7,BaseFinanceira[Mês Caixa],BaseFinanceira[Mês Comp.]),P$6,
BaseFinanceira[Plano Contas],'DRE Financeira'!$C99,
BaseFinanceira[Centro Custo],IF($B$2=Configurações!$B$7,"&lt;&gt;""",'DRE Financeira'!$B$2))))</f>
        <v/>
      </c>
      <c r="Q99" s="24" t="str">
        <f>IF($B99="","",ABS(
SUMIFS(BaseFinanceira[Valor Previsto],
IF('DRE Financeira'!$B$3=Configurações!$D$7,BaseFinanceira[Mês Caixa],BaseFinanceira[Mês Comp.]),Q$6,
BaseFinanceira[Plano Contas],'DRE Financeira'!$C99,
BaseFinanceira[Centro Custo],IF($B$2=Configurações!$B$7,"&lt;&gt;""",'DRE Financeira'!$B$2))))</f>
        <v/>
      </c>
      <c r="R99" s="26" t="str">
        <f>IF($B99="","",ABS(
SUMIFS(BaseFinanceira[Valor Realizado],
IF('DRE Financeira'!$B$3=Configurações!$D$7,BaseFinanceira[Mês Caixa],BaseFinanceira[Mês Comp.]),R$6,
BaseFinanceira[Plano Contas],'DRE Financeira'!$C99,
BaseFinanceira[Centro Custo],IF($B$2=Configurações!$B$7,"&lt;&gt;""",'DRE Financeira'!$B$2))))</f>
        <v/>
      </c>
      <c r="S99" s="24" t="str">
        <f>IF($B99="","",ABS(
SUMIFS(BaseFinanceira[Valor Previsto],
IF('DRE Financeira'!$B$3=Configurações!$D$7,BaseFinanceira[Mês Caixa],BaseFinanceira[Mês Comp.]),S$6,
BaseFinanceira[Plano Contas],'DRE Financeira'!$C99,
BaseFinanceira[Centro Custo],IF($B$2=Configurações!$B$7,"&lt;&gt;""",'DRE Financeira'!$B$2))))</f>
        <v/>
      </c>
      <c r="T99" s="26" t="str">
        <f>IF($B99="","",ABS(
SUMIFS(BaseFinanceira[Valor Realizado],
IF('DRE Financeira'!$B$3=Configurações!$D$7,BaseFinanceira[Mês Caixa],BaseFinanceira[Mês Comp.]),T$6,
BaseFinanceira[Plano Contas],'DRE Financeira'!$C99,
BaseFinanceira[Centro Custo],IF($B$2=Configurações!$B$7,"&lt;&gt;""",'DRE Financeira'!$B$2))))</f>
        <v/>
      </c>
      <c r="U99" s="24" t="str">
        <f>IF($B99="","",ABS(
SUMIFS(BaseFinanceira[Valor Previsto],
IF('DRE Financeira'!$B$3=Configurações!$D$7,BaseFinanceira[Mês Caixa],BaseFinanceira[Mês Comp.]),U$6,
BaseFinanceira[Plano Contas],'DRE Financeira'!$C99,
BaseFinanceira[Centro Custo],IF($B$2=Configurações!$B$7,"&lt;&gt;""",'DRE Financeira'!$B$2))))</f>
        <v/>
      </c>
      <c r="V99" s="26" t="str">
        <f>IF($B99="","",ABS(
SUMIFS(BaseFinanceira[Valor Realizado],
IF('DRE Financeira'!$B$3=Configurações!$D$7,BaseFinanceira[Mês Caixa],BaseFinanceira[Mês Comp.]),V$6,
BaseFinanceira[Plano Contas],'DRE Financeira'!$C99,
BaseFinanceira[Centro Custo],IF($B$2=Configurações!$B$7,"&lt;&gt;""",'DRE Financeira'!$B$2))))</f>
        <v/>
      </c>
      <c r="W99" s="24" t="str">
        <f>IF($B99="","",ABS(
SUMIFS(BaseFinanceira[Valor Previsto],
IF('DRE Financeira'!$B$3=Configurações!$D$7,BaseFinanceira[Mês Caixa],BaseFinanceira[Mês Comp.]),W$6,
BaseFinanceira[Plano Contas],'DRE Financeira'!$C99,
BaseFinanceira[Centro Custo],IF($B$2=Configurações!$B$7,"&lt;&gt;""",'DRE Financeira'!$B$2))))</f>
        <v/>
      </c>
      <c r="X99" s="26" t="str">
        <f>IF($B99="","",ABS(
SUMIFS(BaseFinanceira[Valor Realizado],
IF('DRE Financeira'!$B$3=Configurações!$D$7,BaseFinanceira[Mês Caixa],BaseFinanceira[Mês Comp.]),X$6,
BaseFinanceira[Plano Contas],'DRE Financeira'!$C99,
BaseFinanceira[Centro Custo],IF($B$2=Configurações!$B$7,"&lt;&gt;""",'DRE Financeira'!$B$2))))</f>
        <v/>
      </c>
      <c r="Y99" s="24" t="str">
        <f>IF($B99="","",ABS(
SUMIFS(BaseFinanceira[Valor Previsto],
IF('DRE Financeira'!$B$3=Configurações!$D$7,BaseFinanceira[Mês Caixa],BaseFinanceira[Mês Comp.]),Y$6,
BaseFinanceira[Plano Contas],'DRE Financeira'!$C99,
BaseFinanceira[Centro Custo],IF($B$2=Configurações!$B$7,"&lt;&gt;""",'DRE Financeira'!$B$2))))</f>
        <v/>
      </c>
      <c r="Z99" s="26" t="str">
        <f>IF($B99="","",ABS(
SUMIFS(BaseFinanceira[Valor Realizado],
IF('DRE Financeira'!$B$3=Configurações!$D$7,BaseFinanceira[Mês Caixa],BaseFinanceira[Mês Comp.]),Z$6,
BaseFinanceira[Plano Contas],'DRE Financeira'!$C99,
BaseFinanceira[Centro Custo],IF($B$2=Configurações!$B$7,"&lt;&gt;""",'DRE Financeira'!$B$2))))</f>
        <v/>
      </c>
      <c r="AA99" s="24" t="str">
        <f>IF($B99="","",ABS(
SUMIFS(BaseFinanceira[Valor Previsto],
IF('DRE Financeira'!$B$3=Configurações!$D$7,BaseFinanceira[Mês Caixa],BaseFinanceira[Mês Comp.]),AA$6,
BaseFinanceira[Plano Contas],'DRE Financeira'!$C99,
BaseFinanceira[Centro Custo],IF($B$2=Configurações!$B$7,"&lt;&gt;""",'DRE Financeira'!$B$2))))</f>
        <v/>
      </c>
      <c r="AB99" s="26" t="str">
        <f>IF($B99="","",ABS(
SUMIFS(BaseFinanceira[Valor Realizado],
IF('DRE Financeira'!$B$3=Configurações!$D$7,BaseFinanceira[Mês Caixa],BaseFinanceira[Mês Comp.]),AB$6,
BaseFinanceira[Plano Contas],'DRE Financeira'!$C99,
BaseFinanceira[Centro Custo],IF($B$2=Configurações!$B$7,"&lt;&gt;""",'DRE Financeira'!$B$2))))</f>
        <v/>
      </c>
      <c r="AD99" s="24">
        <f t="shared" si="147"/>
        <v>0</v>
      </c>
      <c r="AE99" s="26">
        <f t="shared" si="147"/>
        <v>0</v>
      </c>
      <c r="AF99" s="39">
        <f t="shared" si="119"/>
        <v>0</v>
      </c>
      <c r="AH99" s="24">
        <f t="shared" si="148"/>
        <v>0</v>
      </c>
      <c r="AI99" s="26">
        <f t="shared" si="148"/>
        <v>0</v>
      </c>
    </row>
    <row r="100" spans="2:35" s="2" customFormat="1" ht="20.100000000000001" hidden="1" customHeight="1" x14ac:dyDescent="0.25">
      <c r="B100" s="23" t="str">
        <f>IF('Plano Contas'!G13="","",'Plano Contas'!G13)</f>
        <v/>
      </c>
      <c r="C100" s="46" t="str">
        <f>B73&amp;B95&amp;B100</f>
        <v>Deduções ReceitasGrupo Extra 2</v>
      </c>
      <c r="D100" s="20"/>
      <c r="E100" s="24" t="str">
        <f>IF($B100="","",ABS(
SUMIFS(BaseFinanceira[Valor Previsto],
IF('DRE Financeira'!$B$3=Configurações!$D$7,BaseFinanceira[Mês Caixa],BaseFinanceira[Mês Comp.]),E$6,
BaseFinanceira[Plano Contas],'DRE Financeira'!$C100,
BaseFinanceira[Centro Custo],IF($B$2=Configurações!$B$7,"&lt;&gt;""",'DRE Financeira'!$B$2))))</f>
        <v/>
      </c>
      <c r="F100" s="26" t="str">
        <f>IF($B100="","",ABS(
SUMIFS(BaseFinanceira[Valor Realizado],
IF('DRE Financeira'!$B$3=Configurações!$D$7,BaseFinanceira[Mês Caixa],BaseFinanceira[Mês Comp.]),F$6,
BaseFinanceira[Plano Contas],'DRE Financeira'!$C100,
BaseFinanceira[Centro Custo],IF($B$2=Configurações!$B$7,"&lt;&gt;""",'DRE Financeira'!$B$2))))</f>
        <v/>
      </c>
      <c r="G100" s="24" t="str">
        <f>IF($B100="","",ABS(
SUMIFS(BaseFinanceira[Valor Previsto],
IF('DRE Financeira'!$B$3=Configurações!$D$7,BaseFinanceira[Mês Caixa],BaseFinanceira[Mês Comp.]),G$6,
BaseFinanceira[Plano Contas],'DRE Financeira'!$C100,
BaseFinanceira[Centro Custo],IF($B$2=Configurações!$B$7,"&lt;&gt;""",'DRE Financeira'!$B$2))))</f>
        <v/>
      </c>
      <c r="H100" s="26" t="str">
        <f>IF($B100="","",ABS(
SUMIFS(BaseFinanceira[Valor Realizado],
IF('DRE Financeira'!$B$3=Configurações!$D$7,BaseFinanceira[Mês Caixa],BaseFinanceira[Mês Comp.]),H$6,
BaseFinanceira[Plano Contas],'DRE Financeira'!$C100,
BaseFinanceira[Centro Custo],IF($B$2=Configurações!$B$7,"&lt;&gt;""",'DRE Financeira'!$B$2))))</f>
        <v/>
      </c>
      <c r="I100" s="24" t="str">
        <f>IF($B100="","",ABS(
SUMIFS(BaseFinanceira[Valor Previsto],
IF('DRE Financeira'!$B$3=Configurações!$D$7,BaseFinanceira[Mês Caixa],BaseFinanceira[Mês Comp.]),I$6,
BaseFinanceira[Plano Contas],'DRE Financeira'!$C100,
BaseFinanceira[Centro Custo],IF($B$2=Configurações!$B$7,"&lt;&gt;""",'DRE Financeira'!$B$2))))</f>
        <v/>
      </c>
      <c r="J100" s="26" t="str">
        <f>IF($B100="","",ABS(
SUMIFS(BaseFinanceira[Valor Realizado],
IF('DRE Financeira'!$B$3=Configurações!$D$7,BaseFinanceira[Mês Caixa],BaseFinanceira[Mês Comp.]),J$6,
BaseFinanceira[Plano Contas],'DRE Financeira'!$C100,
BaseFinanceira[Centro Custo],IF($B$2=Configurações!$B$7,"&lt;&gt;""",'DRE Financeira'!$B$2))))</f>
        <v/>
      </c>
      <c r="K100" s="24" t="str">
        <f>IF($B100="","",ABS(
SUMIFS(BaseFinanceira[Valor Previsto],
IF('DRE Financeira'!$B$3=Configurações!$D$7,BaseFinanceira[Mês Caixa],BaseFinanceira[Mês Comp.]),K$6,
BaseFinanceira[Plano Contas],'DRE Financeira'!$C100,
BaseFinanceira[Centro Custo],IF($B$2=Configurações!$B$7,"&lt;&gt;""",'DRE Financeira'!$B$2))))</f>
        <v/>
      </c>
      <c r="L100" s="26" t="str">
        <f>IF($B100="","",ABS(
SUMIFS(BaseFinanceira[Valor Realizado],
IF('DRE Financeira'!$B$3=Configurações!$D$7,BaseFinanceira[Mês Caixa],BaseFinanceira[Mês Comp.]),L$6,
BaseFinanceira[Plano Contas],'DRE Financeira'!$C100,
BaseFinanceira[Centro Custo],IF($B$2=Configurações!$B$7,"&lt;&gt;""",'DRE Financeira'!$B$2))))</f>
        <v/>
      </c>
      <c r="M100" s="24" t="str">
        <f>IF($B100="","",ABS(
SUMIFS(BaseFinanceira[Valor Previsto],
IF('DRE Financeira'!$B$3=Configurações!$D$7,BaseFinanceira[Mês Caixa],BaseFinanceira[Mês Comp.]),M$6,
BaseFinanceira[Plano Contas],'DRE Financeira'!$C100,
BaseFinanceira[Centro Custo],IF($B$2=Configurações!$B$7,"&lt;&gt;""",'DRE Financeira'!$B$2))))</f>
        <v/>
      </c>
      <c r="N100" s="26" t="str">
        <f>IF($B100="","",ABS(
SUMIFS(BaseFinanceira[Valor Realizado],
IF('DRE Financeira'!$B$3=Configurações!$D$7,BaseFinanceira[Mês Caixa],BaseFinanceira[Mês Comp.]),N$6,
BaseFinanceira[Plano Contas],'DRE Financeira'!$C100,
BaseFinanceira[Centro Custo],IF($B$2=Configurações!$B$7,"&lt;&gt;""",'DRE Financeira'!$B$2))))</f>
        <v/>
      </c>
      <c r="O100" s="24" t="str">
        <f>IF($B100="","",ABS(
SUMIFS(BaseFinanceira[Valor Previsto],
IF('DRE Financeira'!$B$3=Configurações!$D$7,BaseFinanceira[Mês Caixa],BaseFinanceira[Mês Comp.]),O$6,
BaseFinanceira[Plano Contas],'DRE Financeira'!$C100,
BaseFinanceira[Centro Custo],IF($B$2=Configurações!$B$7,"&lt;&gt;""",'DRE Financeira'!$B$2))))</f>
        <v/>
      </c>
      <c r="P100" s="26" t="str">
        <f>IF($B100="","",ABS(
SUMIFS(BaseFinanceira[Valor Realizado],
IF('DRE Financeira'!$B$3=Configurações!$D$7,BaseFinanceira[Mês Caixa],BaseFinanceira[Mês Comp.]),P$6,
BaseFinanceira[Plano Contas],'DRE Financeira'!$C100,
BaseFinanceira[Centro Custo],IF($B$2=Configurações!$B$7,"&lt;&gt;""",'DRE Financeira'!$B$2))))</f>
        <v/>
      </c>
      <c r="Q100" s="24" t="str">
        <f>IF($B100="","",ABS(
SUMIFS(BaseFinanceira[Valor Previsto],
IF('DRE Financeira'!$B$3=Configurações!$D$7,BaseFinanceira[Mês Caixa],BaseFinanceira[Mês Comp.]),Q$6,
BaseFinanceira[Plano Contas],'DRE Financeira'!$C100,
BaseFinanceira[Centro Custo],IF($B$2=Configurações!$B$7,"&lt;&gt;""",'DRE Financeira'!$B$2))))</f>
        <v/>
      </c>
      <c r="R100" s="26" t="str">
        <f>IF($B100="","",ABS(
SUMIFS(BaseFinanceira[Valor Realizado],
IF('DRE Financeira'!$B$3=Configurações!$D$7,BaseFinanceira[Mês Caixa],BaseFinanceira[Mês Comp.]),R$6,
BaseFinanceira[Plano Contas],'DRE Financeira'!$C100,
BaseFinanceira[Centro Custo],IF($B$2=Configurações!$B$7,"&lt;&gt;""",'DRE Financeira'!$B$2))))</f>
        <v/>
      </c>
      <c r="S100" s="24" t="str">
        <f>IF($B100="","",ABS(
SUMIFS(BaseFinanceira[Valor Previsto],
IF('DRE Financeira'!$B$3=Configurações!$D$7,BaseFinanceira[Mês Caixa],BaseFinanceira[Mês Comp.]),S$6,
BaseFinanceira[Plano Contas],'DRE Financeira'!$C100,
BaseFinanceira[Centro Custo],IF($B$2=Configurações!$B$7,"&lt;&gt;""",'DRE Financeira'!$B$2))))</f>
        <v/>
      </c>
      <c r="T100" s="26" t="str">
        <f>IF($B100="","",ABS(
SUMIFS(BaseFinanceira[Valor Realizado],
IF('DRE Financeira'!$B$3=Configurações!$D$7,BaseFinanceira[Mês Caixa],BaseFinanceira[Mês Comp.]),T$6,
BaseFinanceira[Plano Contas],'DRE Financeira'!$C100,
BaseFinanceira[Centro Custo],IF($B$2=Configurações!$B$7,"&lt;&gt;""",'DRE Financeira'!$B$2))))</f>
        <v/>
      </c>
      <c r="U100" s="24" t="str">
        <f>IF($B100="","",ABS(
SUMIFS(BaseFinanceira[Valor Previsto],
IF('DRE Financeira'!$B$3=Configurações!$D$7,BaseFinanceira[Mês Caixa],BaseFinanceira[Mês Comp.]),U$6,
BaseFinanceira[Plano Contas],'DRE Financeira'!$C100,
BaseFinanceira[Centro Custo],IF($B$2=Configurações!$B$7,"&lt;&gt;""",'DRE Financeira'!$B$2))))</f>
        <v/>
      </c>
      <c r="V100" s="26" t="str">
        <f>IF($B100="","",ABS(
SUMIFS(BaseFinanceira[Valor Realizado],
IF('DRE Financeira'!$B$3=Configurações!$D$7,BaseFinanceira[Mês Caixa],BaseFinanceira[Mês Comp.]),V$6,
BaseFinanceira[Plano Contas],'DRE Financeira'!$C100,
BaseFinanceira[Centro Custo],IF($B$2=Configurações!$B$7,"&lt;&gt;""",'DRE Financeira'!$B$2))))</f>
        <v/>
      </c>
      <c r="W100" s="24" t="str">
        <f>IF($B100="","",ABS(
SUMIFS(BaseFinanceira[Valor Previsto],
IF('DRE Financeira'!$B$3=Configurações!$D$7,BaseFinanceira[Mês Caixa],BaseFinanceira[Mês Comp.]),W$6,
BaseFinanceira[Plano Contas],'DRE Financeira'!$C100,
BaseFinanceira[Centro Custo],IF($B$2=Configurações!$B$7,"&lt;&gt;""",'DRE Financeira'!$B$2))))</f>
        <v/>
      </c>
      <c r="X100" s="26" t="str">
        <f>IF($B100="","",ABS(
SUMIFS(BaseFinanceira[Valor Realizado],
IF('DRE Financeira'!$B$3=Configurações!$D$7,BaseFinanceira[Mês Caixa],BaseFinanceira[Mês Comp.]),X$6,
BaseFinanceira[Plano Contas],'DRE Financeira'!$C100,
BaseFinanceira[Centro Custo],IF($B$2=Configurações!$B$7,"&lt;&gt;""",'DRE Financeira'!$B$2))))</f>
        <v/>
      </c>
      <c r="Y100" s="24" t="str">
        <f>IF($B100="","",ABS(
SUMIFS(BaseFinanceira[Valor Previsto],
IF('DRE Financeira'!$B$3=Configurações!$D$7,BaseFinanceira[Mês Caixa],BaseFinanceira[Mês Comp.]),Y$6,
BaseFinanceira[Plano Contas],'DRE Financeira'!$C100,
BaseFinanceira[Centro Custo],IF($B$2=Configurações!$B$7,"&lt;&gt;""",'DRE Financeira'!$B$2))))</f>
        <v/>
      </c>
      <c r="Z100" s="26" t="str">
        <f>IF($B100="","",ABS(
SUMIFS(BaseFinanceira[Valor Realizado],
IF('DRE Financeira'!$B$3=Configurações!$D$7,BaseFinanceira[Mês Caixa],BaseFinanceira[Mês Comp.]),Z$6,
BaseFinanceira[Plano Contas],'DRE Financeira'!$C100,
BaseFinanceira[Centro Custo],IF($B$2=Configurações!$B$7,"&lt;&gt;""",'DRE Financeira'!$B$2))))</f>
        <v/>
      </c>
      <c r="AA100" s="24" t="str">
        <f>IF($B100="","",ABS(
SUMIFS(BaseFinanceira[Valor Previsto],
IF('DRE Financeira'!$B$3=Configurações!$D$7,BaseFinanceira[Mês Caixa],BaseFinanceira[Mês Comp.]),AA$6,
BaseFinanceira[Plano Contas],'DRE Financeira'!$C100,
BaseFinanceira[Centro Custo],IF($B$2=Configurações!$B$7,"&lt;&gt;""",'DRE Financeira'!$B$2))))</f>
        <v/>
      </c>
      <c r="AB100" s="26" t="str">
        <f>IF($B100="","",ABS(
SUMIFS(BaseFinanceira[Valor Realizado],
IF('DRE Financeira'!$B$3=Configurações!$D$7,BaseFinanceira[Mês Caixa],BaseFinanceira[Mês Comp.]),AB$6,
BaseFinanceira[Plano Contas],'DRE Financeira'!$C100,
BaseFinanceira[Centro Custo],IF($B$2=Configurações!$B$7,"&lt;&gt;""",'DRE Financeira'!$B$2))))</f>
        <v/>
      </c>
      <c r="AD100" s="24">
        <f t="shared" si="147"/>
        <v>0</v>
      </c>
      <c r="AE100" s="26">
        <f t="shared" si="147"/>
        <v>0</v>
      </c>
      <c r="AF100" s="39">
        <f t="shared" si="119"/>
        <v>0</v>
      </c>
      <c r="AH100" s="24">
        <f t="shared" si="148"/>
        <v>0</v>
      </c>
      <c r="AI100" s="26">
        <f t="shared" si="148"/>
        <v>0</v>
      </c>
    </row>
    <row r="101" spans="2:35" s="2" customFormat="1" ht="20.100000000000001" hidden="1" customHeight="1" x14ac:dyDescent="0.25">
      <c r="B101" s="23" t="str">
        <f>IF('Plano Contas'!G14="","",'Plano Contas'!G14)</f>
        <v/>
      </c>
      <c r="C101" s="46" t="str">
        <f>B73&amp;B95&amp;B101</f>
        <v>Deduções ReceitasGrupo Extra 2</v>
      </c>
      <c r="D101" s="20"/>
      <c r="E101" s="24" t="str">
        <f>IF($B101="","",ABS(
SUMIFS(BaseFinanceira[Valor Previsto],
IF('DRE Financeira'!$B$3=Configurações!$D$7,BaseFinanceira[Mês Caixa],BaseFinanceira[Mês Comp.]),E$6,
BaseFinanceira[Plano Contas],'DRE Financeira'!$C101,
BaseFinanceira[Centro Custo],IF($B$2=Configurações!$B$7,"&lt;&gt;""",'DRE Financeira'!$B$2))))</f>
        <v/>
      </c>
      <c r="F101" s="26" t="str">
        <f>IF($B101="","",ABS(
SUMIFS(BaseFinanceira[Valor Realizado],
IF('DRE Financeira'!$B$3=Configurações!$D$7,BaseFinanceira[Mês Caixa],BaseFinanceira[Mês Comp.]),F$6,
BaseFinanceira[Plano Contas],'DRE Financeira'!$C101,
BaseFinanceira[Centro Custo],IF($B$2=Configurações!$B$7,"&lt;&gt;""",'DRE Financeira'!$B$2))))</f>
        <v/>
      </c>
      <c r="G101" s="24" t="str">
        <f>IF($B101="","",ABS(
SUMIFS(BaseFinanceira[Valor Previsto],
IF('DRE Financeira'!$B$3=Configurações!$D$7,BaseFinanceira[Mês Caixa],BaseFinanceira[Mês Comp.]),G$6,
BaseFinanceira[Plano Contas],'DRE Financeira'!$C101,
BaseFinanceira[Centro Custo],IF($B$2=Configurações!$B$7,"&lt;&gt;""",'DRE Financeira'!$B$2))))</f>
        <v/>
      </c>
      <c r="H101" s="26" t="str">
        <f>IF($B101="","",ABS(
SUMIFS(BaseFinanceira[Valor Realizado],
IF('DRE Financeira'!$B$3=Configurações!$D$7,BaseFinanceira[Mês Caixa],BaseFinanceira[Mês Comp.]),H$6,
BaseFinanceira[Plano Contas],'DRE Financeira'!$C101,
BaseFinanceira[Centro Custo],IF($B$2=Configurações!$B$7,"&lt;&gt;""",'DRE Financeira'!$B$2))))</f>
        <v/>
      </c>
      <c r="I101" s="24" t="str">
        <f>IF($B101="","",ABS(
SUMIFS(BaseFinanceira[Valor Previsto],
IF('DRE Financeira'!$B$3=Configurações!$D$7,BaseFinanceira[Mês Caixa],BaseFinanceira[Mês Comp.]),I$6,
BaseFinanceira[Plano Contas],'DRE Financeira'!$C101,
BaseFinanceira[Centro Custo],IF($B$2=Configurações!$B$7,"&lt;&gt;""",'DRE Financeira'!$B$2))))</f>
        <v/>
      </c>
      <c r="J101" s="26" t="str">
        <f>IF($B101="","",ABS(
SUMIFS(BaseFinanceira[Valor Realizado],
IF('DRE Financeira'!$B$3=Configurações!$D$7,BaseFinanceira[Mês Caixa],BaseFinanceira[Mês Comp.]),J$6,
BaseFinanceira[Plano Contas],'DRE Financeira'!$C101,
BaseFinanceira[Centro Custo],IF($B$2=Configurações!$B$7,"&lt;&gt;""",'DRE Financeira'!$B$2))))</f>
        <v/>
      </c>
      <c r="K101" s="24" t="str">
        <f>IF($B101="","",ABS(
SUMIFS(BaseFinanceira[Valor Previsto],
IF('DRE Financeira'!$B$3=Configurações!$D$7,BaseFinanceira[Mês Caixa],BaseFinanceira[Mês Comp.]),K$6,
BaseFinanceira[Plano Contas],'DRE Financeira'!$C101,
BaseFinanceira[Centro Custo],IF($B$2=Configurações!$B$7,"&lt;&gt;""",'DRE Financeira'!$B$2))))</f>
        <v/>
      </c>
      <c r="L101" s="26" t="str">
        <f>IF($B101="","",ABS(
SUMIFS(BaseFinanceira[Valor Realizado],
IF('DRE Financeira'!$B$3=Configurações!$D$7,BaseFinanceira[Mês Caixa],BaseFinanceira[Mês Comp.]),L$6,
BaseFinanceira[Plano Contas],'DRE Financeira'!$C101,
BaseFinanceira[Centro Custo],IF($B$2=Configurações!$B$7,"&lt;&gt;""",'DRE Financeira'!$B$2))))</f>
        <v/>
      </c>
      <c r="M101" s="24" t="str">
        <f>IF($B101="","",ABS(
SUMIFS(BaseFinanceira[Valor Previsto],
IF('DRE Financeira'!$B$3=Configurações!$D$7,BaseFinanceira[Mês Caixa],BaseFinanceira[Mês Comp.]),M$6,
BaseFinanceira[Plano Contas],'DRE Financeira'!$C101,
BaseFinanceira[Centro Custo],IF($B$2=Configurações!$B$7,"&lt;&gt;""",'DRE Financeira'!$B$2))))</f>
        <v/>
      </c>
      <c r="N101" s="26" t="str">
        <f>IF($B101="","",ABS(
SUMIFS(BaseFinanceira[Valor Realizado],
IF('DRE Financeira'!$B$3=Configurações!$D$7,BaseFinanceira[Mês Caixa],BaseFinanceira[Mês Comp.]),N$6,
BaseFinanceira[Plano Contas],'DRE Financeira'!$C101,
BaseFinanceira[Centro Custo],IF($B$2=Configurações!$B$7,"&lt;&gt;""",'DRE Financeira'!$B$2))))</f>
        <v/>
      </c>
      <c r="O101" s="24" t="str">
        <f>IF($B101="","",ABS(
SUMIFS(BaseFinanceira[Valor Previsto],
IF('DRE Financeira'!$B$3=Configurações!$D$7,BaseFinanceira[Mês Caixa],BaseFinanceira[Mês Comp.]),O$6,
BaseFinanceira[Plano Contas],'DRE Financeira'!$C101,
BaseFinanceira[Centro Custo],IF($B$2=Configurações!$B$7,"&lt;&gt;""",'DRE Financeira'!$B$2))))</f>
        <v/>
      </c>
      <c r="P101" s="26" t="str">
        <f>IF($B101="","",ABS(
SUMIFS(BaseFinanceira[Valor Realizado],
IF('DRE Financeira'!$B$3=Configurações!$D$7,BaseFinanceira[Mês Caixa],BaseFinanceira[Mês Comp.]),P$6,
BaseFinanceira[Plano Contas],'DRE Financeira'!$C101,
BaseFinanceira[Centro Custo],IF($B$2=Configurações!$B$7,"&lt;&gt;""",'DRE Financeira'!$B$2))))</f>
        <v/>
      </c>
      <c r="Q101" s="24" t="str">
        <f>IF($B101="","",ABS(
SUMIFS(BaseFinanceira[Valor Previsto],
IF('DRE Financeira'!$B$3=Configurações!$D$7,BaseFinanceira[Mês Caixa],BaseFinanceira[Mês Comp.]),Q$6,
BaseFinanceira[Plano Contas],'DRE Financeira'!$C101,
BaseFinanceira[Centro Custo],IF($B$2=Configurações!$B$7,"&lt;&gt;""",'DRE Financeira'!$B$2))))</f>
        <v/>
      </c>
      <c r="R101" s="26" t="str">
        <f>IF($B101="","",ABS(
SUMIFS(BaseFinanceira[Valor Realizado],
IF('DRE Financeira'!$B$3=Configurações!$D$7,BaseFinanceira[Mês Caixa],BaseFinanceira[Mês Comp.]),R$6,
BaseFinanceira[Plano Contas],'DRE Financeira'!$C101,
BaseFinanceira[Centro Custo],IF($B$2=Configurações!$B$7,"&lt;&gt;""",'DRE Financeira'!$B$2))))</f>
        <v/>
      </c>
      <c r="S101" s="24" t="str">
        <f>IF($B101="","",ABS(
SUMIFS(BaseFinanceira[Valor Previsto],
IF('DRE Financeira'!$B$3=Configurações!$D$7,BaseFinanceira[Mês Caixa],BaseFinanceira[Mês Comp.]),S$6,
BaseFinanceira[Plano Contas],'DRE Financeira'!$C101,
BaseFinanceira[Centro Custo],IF($B$2=Configurações!$B$7,"&lt;&gt;""",'DRE Financeira'!$B$2))))</f>
        <v/>
      </c>
      <c r="T101" s="26" t="str">
        <f>IF($B101="","",ABS(
SUMIFS(BaseFinanceira[Valor Realizado],
IF('DRE Financeira'!$B$3=Configurações!$D$7,BaseFinanceira[Mês Caixa],BaseFinanceira[Mês Comp.]),T$6,
BaseFinanceira[Plano Contas],'DRE Financeira'!$C101,
BaseFinanceira[Centro Custo],IF($B$2=Configurações!$B$7,"&lt;&gt;""",'DRE Financeira'!$B$2))))</f>
        <v/>
      </c>
      <c r="U101" s="24" t="str">
        <f>IF($B101="","",ABS(
SUMIFS(BaseFinanceira[Valor Previsto],
IF('DRE Financeira'!$B$3=Configurações!$D$7,BaseFinanceira[Mês Caixa],BaseFinanceira[Mês Comp.]),U$6,
BaseFinanceira[Plano Contas],'DRE Financeira'!$C101,
BaseFinanceira[Centro Custo],IF($B$2=Configurações!$B$7,"&lt;&gt;""",'DRE Financeira'!$B$2))))</f>
        <v/>
      </c>
      <c r="V101" s="26" t="str">
        <f>IF($B101="","",ABS(
SUMIFS(BaseFinanceira[Valor Realizado],
IF('DRE Financeira'!$B$3=Configurações!$D$7,BaseFinanceira[Mês Caixa],BaseFinanceira[Mês Comp.]),V$6,
BaseFinanceira[Plano Contas],'DRE Financeira'!$C101,
BaseFinanceira[Centro Custo],IF($B$2=Configurações!$B$7,"&lt;&gt;""",'DRE Financeira'!$B$2))))</f>
        <v/>
      </c>
      <c r="W101" s="24" t="str">
        <f>IF($B101="","",ABS(
SUMIFS(BaseFinanceira[Valor Previsto],
IF('DRE Financeira'!$B$3=Configurações!$D$7,BaseFinanceira[Mês Caixa],BaseFinanceira[Mês Comp.]),W$6,
BaseFinanceira[Plano Contas],'DRE Financeira'!$C101,
BaseFinanceira[Centro Custo],IF($B$2=Configurações!$B$7,"&lt;&gt;""",'DRE Financeira'!$B$2))))</f>
        <v/>
      </c>
      <c r="X101" s="26" t="str">
        <f>IF($B101="","",ABS(
SUMIFS(BaseFinanceira[Valor Realizado],
IF('DRE Financeira'!$B$3=Configurações!$D$7,BaseFinanceira[Mês Caixa],BaseFinanceira[Mês Comp.]),X$6,
BaseFinanceira[Plano Contas],'DRE Financeira'!$C101,
BaseFinanceira[Centro Custo],IF($B$2=Configurações!$B$7,"&lt;&gt;""",'DRE Financeira'!$B$2))))</f>
        <v/>
      </c>
      <c r="Y101" s="24" t="str">
        <f>IF($B101="","",ABS(
SUMIFS(BaseFinanceira[Valor Previsto],
IF('DRE Financeira'!$B$3=Configurações!$D$7,BaseFinanceira[Mês Caixa],BaseFinanceira[Mês Comp.]),Y$6,
BaseFinanceira[Plano Contas],'DRE Financeira'!$C101,
BaseFinanceira[Centro Custo],IF($B$2=Configurações!$B$7,"&lt;&gt;""",'DRE Financeira'!$B$2))))</f>
        <v/>
      </c>
      <c r="Z101" s="26" t="str">
        <f>IF($B101="","",ABS(
SUMIFS(BaseFinanceira[Valor Realizado],
IF('DRE Financeira'!$B$3=Configurações!$D$7,BaseFinanceira[Mês Caixa],BaseFinanceira[Mês Comp.]),Z$6,
BaseFinanceira[Plano Contas],'DRE Financeira'!$C101,
BaseFinanceira[Centro Custo],IF($B$2=Configurações!$B$7,"&lt;&gt;""",'DRE Financeira'!$B$2))))</f>
        <v/>
      </c>
      <c r="AA101" s="24" t="str">
        <f>IF($B101="","",ABS(
SUMIFS(BaseFinanceira[Valor Previsto],
IF('DRE Financeira'!$B$3=Configurações!$D$7,BaseFinanceira[Mês Caixa],BaseFinanceira[Mês Comp.]),AA$6,
BaseFinanceira[Plano Contas],'DRE Financeira'!$C101,
BaseFinanceira[Centro Custo],IF($B$2=Configurações!$B$7,"&lt;&gt;""",'DRE Financeira'!$B$2))))</f>
        <v/>
      </c>
      <c r="AB101" s="26" t="str">
        <f>IF($B101="","",ABS(
SUMIFS(BaseFinanceira[Valor Realizado],
IF('DRE Financeira'!$B$3=Configurações!$D$7,BaseFinanceira[Mês Caixa],BaseFinanceira[Mês Comp.]),AB$6,
BaseFinanceira[Plano Contas],'DRE Financeira'!$C101,
BaseFinanceira[Centro Custo],IF($B$2=Configurações!$B$7,"&lt;&gt;""",'DRE Financeira'!$B$2))))</f>
        <v/>
      </c>
      <c r="AD101" s="24">
        <f t="shared" si="147"/>
        <v>0</v>
      </c>
      <c r="AE101" s="26">
        <f t="shared" si="147"/>
        <v>0</v>
      </c>
      <c r="AF101" s="39">
        <f t="shared" si="119"/>
        <v>0</v>
      </c>
      <c r="AH101" s="24">
        <f t="shared" si="148"/>
        <v>0</v>
      </c>
      <c r="AI101" s="26">
        <f t="shared" si="148"/>
        <v>0</v>
      </c>
    </row>
    <row r="102" spans="2:35" s="2" customFormat="1" ht="19.5" hidden="1" customHeight="1" x14ac:dyDescent="0.25">
      <c r="B102" s="23" t="str">
        <f>IF('Plano Contas'!G15="","",'Plano Contas'!G15)</f>
        <v/>
      </c>
      <c r="C102" s="46" t="str">
        <f>B73&amp;B95&amp;B102</f>
        <v>Deduções ReceitasGrupo Extra 2</v>
      </c>
      <c r="D102" s="20"/>
      <c r="E102" s="24" t="str">
        <f>IF($B102="","",ABS(
SUMIFS(BaseFinanceira[Valor Previsto],
IF('DRE Financeira'!$B$3=Configurações!$D$7,BaseFinanceira[Mês Caixa],BaseFinanceira[Mês Comp.]),E$6,
BaseFinanceira[Plano Contas],'DRE Financeira'!$C102,
BaseFinanceira[Centro Custo],IF($B$2=Configurações!$B$7,"&lt;&gt;""",'DRE Financeira'!$B$2))))</f>
        <v/>
      </c>
      <c r="F102" s="26" t="str">
        <f>IF($B102="","",ABS(
SUMIFS(BaseFinanceira[Valor Realizado],
IF('DRE Financeira'!$B$3=Configurações!$D$7,BaseFinanceira[Mês Caixa],BaseFinanceira[Mês Comp.]),F$6,
BaseFinanceira[Plano Contas],'DRE Financeira'!$C102,
BaseFinanceira[Centro Custo],IF($B$2=Configurações!$B$7,"&lt;&gt;""",'DRE Financeira'!$B$2))))</f>
        <v/>
      </c>
      <c r="G102" s="24" t="str">
        <f>IF($B102="","",ABS(
SUMIFS(BaseFinanceira[Valor Previsto],
IF('DRE Financeira'!$B$3=Configurações!$D$7,BaseFinanceira[Mês Caixa],BaseFinanceira[Mês Comp.]),G$6,
BaseFinanceira[Plano Contas],'DRE Financeira'!$C102,
BaseFinanceira[Centro Custo],IF($B$2=Configurações!$B$7,"&lt;&gt;""",'DRE Financeira'!$B$2))))</f>
        <v/>
      </c>
      <c r="H102" s="26" t="str">
        <f>IF($B102="","",ABS(
SUMIFS(BaseFinanceira[Valor Realizado],
IF('DRE Financeira'!$B$3=Configurações!$D$7,BaseFinanceira[Mês Caixa],BaseFinanceira[Mês Comp.]),H$6,
BaseFinanceira[Plano Contas],'DRE Financeira'!$C102,
BaseFinanceira[Centro Custo],IF($B$2=Configurações!$B$7,"&lt;&gt;""",'DRE Financeira'!$B$2))))</f>
        <v/>
      </c>
      <c r="I102" s="24" t="str">
        <f>IF($B102="","",ABS(
SUMIFS(BaseFinanceira[Valor Previsto],
IF('DRE Financeira'!$B$3=Configurações!$D$7,BaseFinanceira[Mês Caixa],BaseFinanceira[Mês Comp.]),I$6,
BaseFinanceira[Plano Contas],'DRE Financeira'!$C102,
BaseFinanceira[Centro Custo],IF($B$2=Configurações!$B$7,"&lt;&gt;""",'DRE Financeira'!$B$2))))</f>
        <v/>
      </c>
      <c r="J102" s="26" t="str">
        <f>IF($B102="","",ABS(
SUMIFS(BaseFinanceira[Valor Realizado],
IF('DRE Financeira'!$B$3=Configurações!$D$7,BaseFinanceira[Mês Caixa],BaseFinanceira[Mês Comp.]),J$6,
BaseFinanceira[Plano Contas],'DRE Financeira'!$C102,
BaseFinanceira[Centro Custo],IF($B$2=Configurações!$B$7,"&lt;&gt;""",'DRE Financeira'!$B$2))))</f>
        <v/>
      </c>
      <c r="K102" s="24" t="str">
        <f>IF($B102="","",ABS(
SUMIFS(BaseFinanceira[Valor Previsto],
IF('DRE Financeira'!$B$3=Configurações!$D$7,BaseFinanceira[Mês Caixa],BaseFinanceira[Mês Comp.]),K$6,
BaseFinanceira[Plano Contas],'DRE Financeira'!$C102,
BaseFinanceira[Centro Custo],IF($B$2=Configurações!$B$7,"&lt;&gt;""",'DRE Financeira'!$B$2))))</f>
        <v/>
      </c>
      <c r="L102" s="26" t="str">
        <f>IF($B102="","",ABS(
SUMIFS(BaseFinanceira[Valor Realizado],
IF('DRE Financeira'!$B$3=Configurações!$D$7,BaseFinanceira[Mês Caixa],BaseFinanceira[Mês Comp.]),L$6,
BaseFinanceira[Plano Contas],'DRE Financeira'!$C102,
BaseFinanceira[Centro Custo],IF($B$2=Configurações!$B$7,"&lt;&gt;""",'DRE Financeira'!$B$2))))</f>
        <v/>
      </c>
      <c r="M102" s="24" t="str">
        <f>IF($B102="","",ABS(
SUMIFS(BaseFinanceira[Valor Previsto],
IF('DRE Financeira'!$B$3=Configurações!$D$7,BaseFinanceira[Mês Caixa],BaseFinanceira[Mês Comp.]),M$6,
BaseFinanceira[Plano Contas],'DRE Financeira'!$C102,
BaseFinanceira[Centro Custo],IF($B$2=Configurações!$B$7,"&lt;&gt;""",'DRE Financeira'!$B$2))))</f>
        <v/>
      </c>
      <c r="N102" s="26" t="str">
        <f>IF($B102="","",ABS(
SUMIFS(BaseFinanceira[Valor Realizado],
IF('DRE Financeira'!$B$3=Configurações!$D$7,BaseFinanceira[Mês Caixa],BaseFinanceira[Mês Comp.]),N$6,
BaseFinanceira[Plano Contas],'DRE Financeira'!$C102,
BaseFinanceira[Centro Custo],IF($B$2=Configurações!$B$7,"&lt;&gt;""",'DRE Financeira'!$B$2))))</f>
        <v/>
      </c>
      <c r="O102" s="24" t="str">
        <f>IF($B102="","",ABS(
SUMIFS(BaseFinanceira[Valor Previsto],
IF('DRE Financeira'!$B$3=Configurações!$D$7,BaseFinanceira[Mês Caixa],BaseFinanceira[Mês Comp.]),O$6,
BaseFinanceira[Plano Contas],'DRE Financeira'!$C102,
BaseFinanceira[Centro Custo],IF($B$2=Configurações!$B$7,"&lt;&gt;""",'DRE Financeira'!$B$2))))</f>
        <v/>
      </c>
      <c r="P102" s="26" t="str">
        <f>IF($B102="","",ABS(
SUMIFS(BaseFinanceira[Valor Realizado],
IF('DRE Financeira'!$B$3=Configurações!$D$7,BaseFinanceira[Mês Caixa],BaseFinanceira[Mês Comp.]),P$6,
BaseFinanceira[Plano Contas],'DRE Financeira'!$C102,
BaseFinanceira[Centro Custo],IF($B$2=Configurações!$B$7,"&lt;&gt;""",'DRE Financeira'!$B$2))))</f>
        <v/>
      </c>
      <c r="Q102" s="24" t="str">
        <f>IF($B102="","",ABS(
SUMIFS(BaseFinanceira[Valor Previsto],
IF('DRE Financeira'!$B$3=Configurações!$D$7,BaseFinanceira[Mês Caixa],BaseFinanceira[Mês Comp.]),Q$6,
BaseFinanceira[Plano Contas],'DRE Financeira'!$C102,
BaseFinanceira[Centro Custo],IF($B$2=Configurações!$B$7,"&lt;&gt;""",'DRE Financeira'!$B$2))))</f>
        <v/>
      </c>
      <c r="R102" s="26" t="str">
        <f>IF($B102="","",ABS(
SUMIFS(BaseFinanceira[Valor Realizado],
IF('DRE Financeira'!$B$3=Configurações!$D$7,BaseFinanceira[Mês Caixa],BaseFinanceira[Mês Comp.]),R$6,
BaseFinanceira[Plano Contas],'DRE Financeira'!$C102,
BaseFinanceira[Centro Custo],IF($B$2=Configurações!$B$7,"&lt;&gt;""",'DRE Financeira'!$B$2))))</f>
        <v/>
      </c>
      <c r="S102" s="24" t="str">
        <f>IF($B102="","",ABS(
SUMIFS(BaseFinanceira[Valor Previsto],
IF('DRE Financeira'!$B$3=Configurações!$D$7,BaseFinanceira[Mês Caixa],BaseFinanceira[Mês Comp.]),S$6,
BaseFinanceira[Plano Contas],'DRE Financeira'!$C102,
BaseFinanceira[Centro Custo],IF($B$2=Configurações!$B$7,"&lt;&gt;""",'DRE Financeira'!$B$2))))</f>
        <v/>
      </c>
      <c r="T102" s="26" t="str">
        <f>IF($B102="","",ABS(
SUMIFS(BaseFinanceira[Valor Realizado],
IF('DRE Financeira'!$B$3=Configurações!$D$7,BaseFinanceira[Mês Caixa],BaseFinanceira[Mês Comp.]),T$6,
BaseFinanceira[Plano Contas],'DRE Financeira'!$C102,
BaseFinanceira[Centro Custo],IF($B$2=Configurações!$B$7,"&lt;&gt;""",'DRE Financeira'!$B$2))))</f>
        <v/>
      </c>
      <c r="U102" s="24" t="str">
        <f>IF($B102="","",ABS(
SUMIFS(BaseFinanceira[Valor Previsto],
IF('DRE Financeira'!$B$3=Configurações!$D$7,BaseFinanceira[Mês Caixa],BaseFinanceira[Mês Comp.]),U$6,
BaseFinanceira[Plano Contas],'DRE Financeira'!$C102,
BaseFinanceira[Centro Custo],IF($B$2=Configurações!$B$7,"&lt;&gt;""",'DRE Financeira'!$B$2))))</f>
        <v/>
      </c>
      <c r="V102" s="26" t="str">
        <f>IF($B102="","",ABS(
SUMIFS(BaseFinanceira[Valor Realizado],
IF('DRE Financeira'!$B$3=Configurações!$D$7,BaseFinanceira[Mês Caixa],BaseFinanceira[Mês Comp.]),V$6,
BaseFinanceira[Plano Contas],'DRE Financeira'!$C102,
BaseFinanceira[Centro Custo],IF($B$2=Configurações!$B$7,"&lt;&gt;""",'DRE Financeira'!$B$2))))</f>
        <v/>
      </c>
      <c r="W102" s="24" t="str">
        <f>IF($B102="","",ABS(
SUMIFS(BaseFinanceira[Valor Previsto],
IF('DRE Financeira'!$B$3=Configurações!$D$7,BaseFinanceira[Mês Caixa],BaseFinanceira[Mês Comp.]),W$6,
BaseFinanceira[Plano Contas],'DRE Financeira'!$C102,
BaseFinanceira[Centro Custo],IF($B$2=Configurações!$B$7,"&lt;&gt;""",'DRE Financeira'!$B$2))))</f>
        <v/>
      </c>
      <c r="X102" s="26" t="str">
        <f>IF($B102="","",ABS(
SUMIFS(BaseFinanceira[Valor Realizado],
IF('DRE Financeira'!$B$3=Configurações!$D$7,BaseFinanceira[Mês Caixa],BaseFinanceira[Mês Comp.]),X$6,
BaseFinanceira[Plano Contas],'DRE Financeira'!$C102,
BaseFinanceira[Centro Custo],IF($B$2=Configurações!$B$7,"&lt;&gt;""",'DRE Financeira'!$B$2))))</f>
        <v/>
      </c>
      <c r="Y102" s="24" t="str">
        <f>IF($B102="","",ABS(
SUMIFS(BaseFinanceira[Valor Previsto],
IF('DRE Financeira'!$B$3=Configurações!$D$7,BaseFinanceira[Mês Caixa],BaseFinanceira[Mês Comp.]),Y$6,
BaseFinanceira[Plano Contas],'DRE Financeira'!$C102,
BaseFinanceira[Centro Custo],IF($B$2=Configurações!$B$7,"&lt;&gt;""",'DRE Financeira'!$B$2))))</f>
        <v/>
      </c>
      <c r="Z102" s="26" t="str">
        <f>IF($B102="","",ABS(
SUMIFS(BaseFinanceira[Valor Realizado],
IF('DRE Financeira'!$B$3=Configurações!$D$7,BaseFinanceira[Mês Caixa],BaseFinanceira[Mês Comp.]),Z$6,
BaseFinanceira[Plano Contas],'DRE Financeira'!$C102,
BaseFinanceira[Centro Custo],IF($B$2=Configurações!$B$7,"&lt;&gt;""",'DRE Financeira'!$B$2))))</f>
        <v/>
      </c>
      <c r="AA102" s="24" t="str">
        <f>IF($B102="","",ABS(
SUMIFS(BaseFinanceira[Valor Previsto],
IF('DRE Financeira'!$B$3=Configurações!$D$7,BaseFinanceira[Mês Caixa],BaseFinanceira[Mês Comp.]),AA$6,
BaseFinanceira[Plano Contas],'DRE Financeira'!$C102,
BaseFinanceira[Centro Custo],IF($B$2=Configurações!$B$7,"&lt;&gt;""",'DRE Financeira'!$B$2))))</f>
        <v/>
      </c>
      <c r="AB102" s="26" t="str">
        <f>IF($B102="","",ABS(
SUMIFS(BaseFinanceira[Valor Realizado],
IF('DRE Financeira'!$B$3=Configurações!$D$7,BaseFinanceira[Mês Caixa],BaseFinanceira[Mês Comp.]),AB$6,
BaseFinanceira[Plano Contas],'DRE Financeira'!$C102,
BaseFinanceira[Centro Custo],IF($B$2=Configurações!$B$7,"&lt;&gt;""",'DRE Financeira'!$B$2))))</f>
        <v/>
      </c>
      <c r="AD102" s="24">
        <f t="shared" si="147"/>
        <v>0</v>
      </c>
      <c r="AE102" s="26">
        <f t="shared" si="147"/>
        <v>0</v>
      </c>
      <c r="AF102" s="39">
        <f t="shared" si="119"/>
        <v>0</v>
      </c>
      <c r="AH102" s="24">
        <f t="shared" si="148"/>
        <v>0</v>
      </c>
      <c r="AI102" s="26">
        <f t="shared" si="148"/>
        <v>0</v>
      </c>
    </row>
    <row r="103" spans="2:35" s="2" customFormat="1" ht="19.5" hidden="1" customHeight="1" x14ac:dyDescent="0.25">
      <c r="B103" s="23" t="str">
        <f>IF('Plano Contas'!G16="","",'Plano Contas'!G16)</f>
        <v/>
      </c>
      <c r="C103" s="46" t="str">
        <f>B73&amp;B95&amp;B103</f>
        <v>Deduções ReceitasGrupo Extra 2</v>
      </c>
      <c r="D103" s="20"/>
      <c r="E103" s="24" t="str">
        <f>IF($B103="","",ABS(
SUMIFS(BaseFinanceira[Valor Previsto],
IF('DRE Financeira'!$B$3=Configurações!$D$7,BaseFinanceira[Mês Caixa],BaseFinanceira[Mês Comp.]),E$6,
BaseFinanceira[Plano Contas],'DRE Financeira'!$C103,
BaseFinanceira[Centro Custo],IF($B$2=Configurações!$B$7,"&lt;&gt;""",'DRE Financeira'!$B$2))))</f>
        <v/>
      </c>
      <c r="F103" s="26" t="str">
        <f>IF($B103="","",ABS(
SUMIFS(BaseFinanceira[Valor Realizado],
IF('DRE Financeira'!$B$3=Configurações!$D$7,BaseFinanceira[Mês Caixa],BaseFinanceira[Mês Comp.]),F$6,
BaseFinanceira[Plano Contas],'DRE Financeira'!$C103,
BaseFinanceira[Centro Custo],IF($B$2=Configurações!$B$7,"&lt;&gt;""",'DRE Financeira'!$B$2))))</f>
        <v/>
      </c>
      <c r="G103" s="24" t="str">
        <f>IF($B103="","",ABS(
SUMIFS(BaseFinanceira[Valor Previsto],
IF('DRE Financeira'!$B$3=Configurações!$D$7,BaseFinanceira[Mês Caixa],BaseFinanceira[Mês Comp.]),G$6,
BaseFinanceira[Plano Contas],'DRE Financeira'!$C103,
BaseFinanceira[Centro Custo],IF($B$2=Configurações!$B$7,"&lt;&gt;""",'DRE Financeira'!$B$2))))</f>
        <v/>
      </c>
      <c r="H103" s="26" t="str">
        <f>IF($B103="","",ABS(
SUMIFS(BaseFinanceira[Valor Realizado],
IF('DRE Financeira'!$B$3=Configurações!$D$7,BaseFinanceira[Mês Caixa],BaseFinanceira[Mês Comp.]),H$6,
BaseFinanceira[Plano Contas],'DRE Financeira'!$C103,
BaseFinanceira[Centro Custo],IF($B$2=Configurações!$B$7,"&lt;&gt;""",'DRE Financeira'!$B$2))))</f>
        <v/>
      </c>
      <c r="I103" s="24" t="str">
        <f>IF($B103="","",ABS(
SUMIFS(BaseFinanceira[Valor Previsto],
IF('DRE Financeira'!$B$3=Configurações!$D$7,BaseFinanceira[Mês Caixa],BaseFinanceira[Mês Comp.]),I$6,
BaseFinanceira[Plano Contas],'DRE Financeira'!$C103,
BaseFinanceira[Centro Custo],IF($B$2=Configurações!$B$7,"&lt;&gt;""",'DRE Financeira'!$B$2))))</f>
        <v/>
      </c>
      <c r="J103" s="26" t="str">
        <f>IF($B103="","",ABS(
SUMIFS(BaseFinanceira[Valor Realizado],
IF('DRE Financeira'!$B$3=Configurações!$D$7,BaseFinanceira[Mês Caixa],BaseFinanceira[Mês Comp.]),J$6,
BaseFinanceira[Plano Contas],'DRE Financeira'!$C103,
BaseFinanceira[Centro Custo],IF($B$2=Configurações!$B$7,"&lt;&gt;""",'DRE Financeira'!$B$2))))</f>
        <v/>
      </c>
      <c r="K103" s="24" t="str">
        <f>IF($B103="","",ABS(
SUMIFS(BaseFinanceira[Valor Previsto],
IF('DRE Financeira'!$B$3=Configurações!$D$7,BaseFinanceira[Mês Caixa],BaseFinanceira[Mês Comp.]),K$6,
BaseFinanceira[Plano Contas],'DRE Financeira'!$C103,
BaseFinanceira[Centro Custo],IF($B$2=Configurações!$B$7,"&lt;&gt;""",'DRE Financeira'!$B$2))))</f>
        <v/>
      </c>
      <c r="L103" s="26" t="str">
        <f>IF($B103="","",ABS(
SUMIFS(BaseFinanceira[Valor Realizado],
IF('DRE Financeira'!$B$3=Configurações!$D$7,BaseFinanceira[Mês Caixa],BaseFinanceira[Mês Comp.]),L$6,
BaseFinanceira[Plano Contas],'DRE Financeira'!$C103,
BaseFinanceira[Centro Custo],IF($B$2=Configurações!$B$7,"&lt;&gt;""",'DRE Financeira'!$B$2))))</f>
        <v/>
      </c>
      <c r="M103" s="24" t="str">
        <f>IF($B103="","",ABS(
SUMIFS(BaseFinanceira[Valor Previsto],
IF('DRE Financeira'!$B$3=Configurações!$D$7,BaseFinanceira[Mês Caixa],BaseFinanceira[Mês Comp.]),M$6,
BaseFinanceira[Plano Contas],'DRE Financeira'!$C103,
BaseFinanceira[Centro Custo],IF($B$2=Configurações!$B$7,"&lt;&gt;""",'DRE Financeira'!$B$2))))</f>
        <v/>
      </c>
      <c r="N103" s="26" t="str">
        <f>IF($B103="","",ABS(
SUMIFS(BaseFinanceira[Valor Realizado],
IF('DRE Financeira'!$B$3=Configurações!$D$7,BaseFinanceira[Mês Caixa],BaseFinanceira[Mês Comp.]),N$6,
BaseFinanceira[Plano Contas],'DRE Financeira'!$C103,
BaseFinanceira[Centro Custo],IF($B$2=Configurações!$B$7,"&lt;&gt;""",'DRE Financeira'!$B$2))))</f>
        <v/>
      </c>
      <c r="O103" s="24" t="str">
        <f>IF($B103="","",ABS(
SUMIFS(BaseFinanceira[Valor Previsto],
IF('DRE Financeira'!$B$3=Configurações!$D$7,BaseFinanceira[Mês Caixa],BaseFinanceira[Mês Comp.]),O$6,
BaseFinanceira[Plano Contas],'DRE Financeira'!$C103,
BaseFinanceira[Centro Custo],IF($B$2=Configurações!$B$7,"&lt;&gt;""",'DRE Financeira'!$B$2))))</f>
        <v/>
      </c>
      <c r="P103" s="26" t="str">
        <f>IF($B103="","",ABS(
SUMIFS(BaseFinanceira[Valor Realizado],
IF('DRE Financeira'!$B$3=Configurações!$D$7,BaseFinanceira[Mês Caixa],BaseFinanceira[Mês Comp.]),P$6,
BaseFinanceira[Plano Contas],'DRE Financeira'!$C103,
BaseFinanceira[Centro Custo],IF($B$2=Configurações!$B$7,"&lt;&gt;""",'DRE Financeira'!$B$2))))</f>
        <v/>
      </c>
      <c r="Q103" s="24" t="str">
        <f>IF($B103="","",ABS(
SUMIFS(BaseFinanceira[Valor Previsto],
IF('DRE Financeira'!$B$3=Configurações!$D$7,BaseFinanceira[Mês Caixa],BaseFinanceira[Mês Comp.]),Q$6,
BaseFinanceira[Plano Contas],'DRE Financeira'!$C103,
BaseFinanceira[Centro Custo],IF($B$2=Configurações!$B$7,"&lt;&gt;""",'DRE Financeira'!$B$2))))</f>
        <v/>
      </c>
      <c r="R103" s="26" t="str">
        <f>IF($B103="","",ABS(
SUMIFS(BaseFinanceira[Valor Realizado],
IF('DRE Financeira'!$B$3=Configurações!$D$7,BaseFinanceira[Mês Caixa],BaseFinanceira[Mês Comp.]),R$6,
BaseFinanceira[Plano Contas],'DRE Financeira'!$C103,
BaseFinanceira[Centro Custo],IF($B$2=Configurações!$B$7,"&lt;&gt;""",'DRE Financeira'!$B$2))))</f>
        <v/>
      </c>
      <c r="S103" s="24" t="str">
        <f>IF($B103="","",ABS(
SUMIFS(BaseFinanceira[Valor Previsto],
IF('DRE Financeira'!$B$3=Configurações!$D$7,BaseFinanceira[Mês Caixa],BaseFinanceira[Mês Comp.]),S$6,
BaseFinanceira[Plano Contas],'DRE Financeira'!$C103,
BaseFinanceira[Centro Custo],IF($B$2=Configurações!$B$7,"&lt;&gt;""",'DRE Financeira'!$B$2))))</f>
        <v/>
      </c>
      <c r="T103" s="26" t="str">
        <f>IF($B103="","",ABS(
SUMIFS(BaseFinanceira[Valor Realizado],
IF('DRE Financeira'!$B$3=Configurações!$D$7,BaseFinanceira[Mês Caixa],BaseFinanceira[Mês Comp.]),T$6,
BaseFinanceira[Plano Contas],'DRE Financeira'!$C103,
BaseFinanceira[Centro Custo],IF($B$2=Configurações!$B$7,"&lt;&gt;""",'DRE Financeira'!$B$2))))</f>
        <v/>
      </c>
      <c r="U103" s="24" t="str">
        <f>IF($B103="","",ABS(
SUMIFS(BaseFinanceira[Valor Previsto],
IF('DRE Financeira'!$B$3=Configurações!$D$7,BaseFinanceira[Mês Caixa],BaseFinanceira[Mês Comp.]),U$6,
BaseFinanceira[Plano Contas],'DRE Financeira'!$C103,
BaseFinanceira[Centro Custo],IF($B$2=Configurações!$B$7,"&lt;&gt;""",'DRE Financeira'!$B$2))))</f>
        <v/>
      </c>
      <c r="V103" s="26" t="str">
        <f>IF($B103="","",ABS(
SUMIFS(BaseFinanceira[Valor Realizado],
IF('DRE Financeira'!$B$3=Configurações!$D$7,BaseFinanceira[Mês Caixa],BaseFinanceira[Mês Comp.]),V$6,
BaseFinanceira[Plano Contas],'DRE Financeira'!$C103,
BaseFinanceira[Centro Custo],IF($B$2=Configurações!$B$7,"&lt;&gt;""",'DRE Financeira'!$B$2))))</f>
        <v/>
      </c>
      <c r="W103" s="24" t="str">
        <f>IF($B103="","",ABS(
SUMIFS(BaseFinanceira[Valor Previsto],
IF('DRE Financeira'!$B$3=Configurações!$D$7,BaseFinanceira[Mês Caixa],BaseFinanceira[Mês Comp.]),W$6,
BaseFinanceira[Plano Contas],'DRE Financeira'!$C103,
BaseFinanceira[Centro Custo],IF($B$2=Configurações!$B$7,"&lt;&gt;""",'DRE Financeira'!$B$2))))</f>
        <v/>
      </c>
      <c r="X103" s="26" t="str">
        <f>IF($B103="","",ABS(
SUMIFS(BaseFinanceira[Valor Realizado],
IF('DRE Financeira'!$B$3=Configurações!$D$7,BaseFinanceira[Mês Caixa],BaseFinanceira[Mês Comp.]),X$6,
BaseFinanceira[Plano Contas],'DRE Financeira'!$C103,
BaseFinanceira[Centro Custo],IF($B$2=Configurações!$B$7,"&lt;&gt;""",'DRE Financeira'!$B$2))))</f>
        <v/>
      </c>
      <c r="Y103" s="24" t="str">
        <f>IF($B103="","",ABS(
SUMIFS(BaseFinanceira[Valor Previsto],
IF('DRE Financeira'!$B$3=Configurações!$D$7,BaseFinanceira[Mês Caixa],BaseFinanceira[Mês Comp.]),Y$6,
BaseFinanceira[Plano Contas],'DRE Financeira'!$C103,
BaseFinanceira[Centro Custo],IF($B$2=Configurações!$B$7,"&lt;&gt;""",'DRE Financeira'!$B$2))))</f>
        <v/>
      </c>
      <c r="Z103" s="26" t="str">
        <f>IF($B103="","",ABS(
SUMIFS(BaseFinanceira[Valor Realizado],
IF('DRE Financeira'!$B$3=Configurações!$D$7,BaseFinanceira[Mês Caixa],BaseFinanceira[Mês Comp.]),Z$6,
BaseFinanceira[Plano Contas],'DRE Financeira'!$C103,
BaseFinanceira[Centro Custo],IF($B$2=Configurações!$B$7,"&lt;&gt;""",'DRE Financeira'!$B$2))))</f>
        <v/>
      </c>
      <c r="AA103" s="24" t="str">
        <f>IF($B103="","",ABS(
SUMIFS(BaseFinanceira[Valor Previsto],
IF('DRE Financeira'!$B$3=Configurações!$D$7,BaseFinanceira[Mês Caixa],BaseFinanceira[Mês Comp.]),AA$6,
BaseFinanceira[Plano Contas],'DRE Financeira'!$C103,
BaseFinanceira[Centro Custo],IF($B$2=Configurações!$B$7,"&lt;&gt;""",'DRE Financeira'!$B$2))))</f>
        <v/>
      </c>
      <c r="AB103" s="26" t="str">
        <f>IF($B103="","",ABS(
SUMIFS(BaseFinanceira[Valor Realizado],
IF('DRE Financeira'!$B$3=Configurações!$D$7,BaseFinanceira[Mês Caixa],BaseFinanceira[Mês Comp.]),AB$6,
BaseFinanceira[Plano Contas],'DRE Financeira'!$C103,
BaseFinanceira[Centro Custo],IF($B$2=Configurações!$B$7,"&lt;&gt;""",'DRE Financeira'!$B$2))))</f>
        <v/>
      </c>
      <c r="AD103" s="24">
        <f t="shared" si="147"/>
        <v>0</v>
      </c>
      <c r="AE103" s="26">
        <f t="shared" si="147"/>
        <v>0</v>
      </c>
      <c r="AF103" s="39">
        <f t="shared" si="119"/>
        <v>0</v>
      </c>
      <c r="AH103" s="24">
        <f t="shared" si="148"/>
        <v>0</v>
      </c>
      <c r="AI103" s="26">
        <f t="shared" si="148"/>
        <v>0</v>
      </c>
    </row>
    <row r="104" spans="2:35" s="2" customFormat="1" ht="20.100000000000001" hidden="1" customHeight="1" x14ac:dyDescent="0.25">
      <c r="B104" s="23" t="str">
        <f>IF('Plano Contas'!G17="","",'Plano Contas'!G17)</f>
        <v/>
      </c>
      <c r="C104" s="46" t="str">
        <f>B73&amp;B95&amp;B104</f>
        <v>Deduções ReceitasGrupo Extra 2</v>
      </c>
      <c r="D104" s="20"/>
      <c r="E104" s="24" t="str">
        <f>IF($B104="","",ABS(
SUMIFS(BaseFinanceira[Valor Previsto],
IF('DRE Financeira'!$B$3=Configurações!$D$7,BaseFinanceira[Mês Caixa],BaseFinanceira[Mês Comp.]),E$6,
BaseFinanceira[Plano Contas],'DRE Financeira'!$C104,
BaseFinanceira[Centro Custo],IF($B$2=Configurações!$B$7,"&lt;&gt;""",'DRE Financeira'!$B$2))))</f>
        <v/>
      </c>
      <c r="F104" s="26" t="str">
        <f>IF($B104="","",ABS(
SUMIFS(BaseFinanceira[Valor Realizado],
IF('DRE Financeira'!$B$3=Configurações!$D$7,BaseFinanceira[Mês Caixa],BaseFinanceira[Mês Comp.]),F$6,
BaseFinanceira[Plano Contas],'DRE Financeira'!$C104,
BaseFinanceira[Centro Custo],IF($B$2=Configurações!$B$7,"&lt;&gt;""",'DRE Financeira'!$B$2))))</f>
        <v/>
      </c>
      <c r="G104" s="24" t="str">
        <f>IF($B104="","",ABS(
SUMIFS(BaseFinanceira[Valor Previsto],
IF('DRE Financeira'!$B$3=Configurações!$D$7,BaseFinanceira[Mês Caixa],BaseFinanceira[Mês Comp.]),G$6,
BaseFinanceira[Plano Contas],'DRE Financeira'!$C104,
BaseFinanceira[Centro Custo],IF($B$2=Configurações!$B$7,"&lt;&gt;""",'DRE Financeira'!$B$2))))</f>
        <v/>
      </c>
      <c r="H104" s="26" t="str">
        <f>IF($B104="","",ABS(
SUMIFS(BaseFinanceira[Valor Realizado],
IF('DRE Financeira'!$B$3=Configurações!$D$7,BaseFinanceira[Mês Caixa],BaseFinanceira[Mês Comp.]),H$6,
BaseFinanceira[Plano Contas],'DRE Financeira'!$C104,
BaseFinanceira[Centro Custo],IF($B$2=Configurações!$B$7,"&lt;&gt;""",'DRE Financeira'!$B$2))))</f>
        <v/>
      </c>
      <c r="I104" s="24" t="str">
        <f>IF($B104="","",ABS(
SUMIFS(BaseFinanceira[Valor Previsto],
IF('DRE Financeira'!$B$3=Configurações!$D$7,BaseFinanceira[Mês Caixa],BaseFinanceira[Mês Comp.]),I$6,
BaseFinanceira[Plano Contas],'DRE Financeira'!$C104,
BaseFinanceira[Centro Custo],IF($B$2=Configurações!$B$7,"&lt;&gt;""",'DRE Financeira'!$B$2))))</f>
        <v/>
      </c>
      <c r="J104" s="26" t="str">
        <f>IF($B104="","",ABS(
SUMIFS(BaseFinanceira[Valor Realizado],
IF('DRE Financeira'!$B$3=Configurações!$D$7,BaseFinanceira[Mês Caixa],BaseFinanceira[Mês Comp.]),J$6,
BaseFinanceira[Plano Contas],'DRE Financeira'!$C104,
BaseFinanceira[Centro Custo],IF($B$2=Configurações!$B$7,"&lt;&gt;""",'DRE Financeira'!$B$2))))</f>
        <v/>
      </c>
      <c r="K104" s="24" t="str">
        <f>IF($B104="","",ABS(
SUMIFS(BaseFinanceira[Valor Previsto],
IF('DRE Financeira'!$B$3=Configurações!$D$7,BaseFinanceira[Mês Caixa],BaseFinanceira[Mês Comp.]),K$6,
BaseFinanceira[Plano Contas],'DRE Financeira'!$C104,
BaseFinanceira[Centro Custo],IF($B$2=Configurações!$B$7,"&lt;&gt;""",'DRE Financeira'!$B$2))))</f>
        <v/>
      </c>
      <c r="L104" s="26" t="str">
        <f>IF($B104="","",ABS(
SUMIFS(BaseFinanceira[Valor Realizado],
IF('DRE Financeira'!$B$3=Configurações!$D$7,BaseFinanceira[Mês Caixa],BaseFinanceira[Mês Comp.]),L$6,
BaseFinanceira[Plano Contas],'DRE Financeira'!$C104,
BaseFinanceira[Centro Custo],IF($B$2=Configurações!$B$7,"&lt;&gt;""",'DRE Financeira'!$B$2))))</f>
        <v/>
      </c>
      <c r="M104" s="24" t="str">
        <f>IF($B104="","",ABS(
SUMIFS(BaseFinanceira[Valor Previsto],
IF('DRE Financeira'!$B$3=Configurações!$D$7,BaseFinanceira[Mês Caixa],BaseFinanceira[Mês Comp.]),M$6,
BaseFinanceira[Plano Contas],'DRE Financeira'!$C104,
BaseFinanceira[Centro Custo],IF($B$2=Configurações!$B$7,"&lt;&gt;""",'DRE Financeira'!$B$2))))</f>
        <v/>
      </c>
      <c r="N104" s="26" t="str">
        <f>IF($B104="","",ABS(
SUMIFS(BaseFinanceira[Valor Realizado],
IF('DRE Financeira'!$B$3=Configurações!$D$7,BaseFinanceira[Mês Caixa],BaseFinanceira[Mês Comp.]),N$6,
BaseFinanceira[Plano Contas],'DRE Financeira'!$C104,
BaseFinanceira[Centro Custo],IF($B$2=Configurações!$B$7,"&lt;&gt;""",'DRE Financeira'!$B$2))))</f>
        <v/>
      </c>
      <c r="O104" s="24" t="str">
        <f>IF($B104="","",ABS(
SUMIFS(BaseFinanceira[Valor Previsto],
IF('DRE Financeira'!$B$3=Configurações!$D$7,BaseFinanceira[Mês Caixa],BaseFinanceira[Mês Comp.]),O$6,
BaseFinanceira[Plano Contas],'DRE Financeira'!$C104,
BaseFinanceira[Centro Custo],IF($B$2=Configurações!$B$7,"&lt;&gt;""",'DRE Financeira'!$B$2))))</f>
        <v/>
      </c>
      <c r="P104" s="26" t="str">
        <f>IF($B104="","",ABS(
SUMIFS(BaseFinanceira[Valor Realizado],
IF('DRE Financeira'!$B$3=Configurações!$D$7,BaseFinanceira[Mês Caixa],BaseFinanceira[Mês Comp.]),P$6,
BaseFinanceira[Plano Contas],'DRE Financeira'!$C104,
BaseFinanceira[Centro Custo],IF($B$2=Configurações!$B$7,"&lt;&gt;""",'DRE Financeira'!$B$2))))</f>
        <v/>
      </c>
      <c r="Q104" s="24" t="str">
        <f>IF($B104="","",ABS(
SUMIFS(BaseFinanceira[Valor Previsto],
IF('DRE Financeira'!$B$3=Configurações!$D$7,BaseFinanceira[Mês Caixa],BaseFinanceira[Mês Comp.]),Q$6,
BaseFinanceira[Plano Contas],'DRE Financeira'!$C104,
BaseFinanceira[Centro Custo],IF($B$2=Configurações!$B$7,"&lt;&gt;""",'DRE Financeira'!$B$2))))</f>
        <v/>
      </c>
      <c r="R104" s="26" t="str">
        <f>IF($B104="","",ABS(
SUMIFS(BaseFinanceira[Valor Realizado],
IF('DRE Financeira'!$B$3=Configurações!$D$7,BaseFinanceira[Mês Caixa],BaseFinanceira[Mês Comp.]),R$6,
BaseFinanceira[Plano Contas],'DRE Financeira'!$C104,
BaseFinanceira[Centro Custo],IF($B$2=Configurações!$B$7,"&lt;&gt;""",'DRE Financeira'!$B$2))))</f>
        <v/>
      </c>
      <c r="S104" s="24" t="str">
        <f>IF($B104="","",ABS(
SUMIFS(BaseFinanceira[Valor Previsto],
IF('DRE Financeira'!$B$3=Configurações!$D$7,BaseFinanceira[Mês Caixa],BaseFinanceira[Mês Comp.]),S$6,
BaseFinanceira[Plano Contas],'DRE Financeira'!$C104,
BaseFinanceira[Centro Custo],IF($B$2=Configurações!$B$7,"&lt;&gt;""",'DRE Financeira'!$B$2))))</f>
        <v/>
      </c>
      <c r="T104" s="26" t="str">
        <f>IF($B104="","",ABS(
SUMIFS(BaseFinanceira[Valor Realizado],
IF('DRE Financeira'!$B$3=Configurações!$D$7,BaseFinanceira[Mês Caixa],BaseFinanceira[Mês Comp.]),T$6,
BaseFinanceira[Plano Contas],'DRE Financeira'!$C104,
BaseFinanceira[Centro Custo],IF($B$2=Configurações!$B$7,"&lt;&gt;""",'DRE Financeira'!$B$2))))</f>
        <v/>
      </c>
      <c r="U104" s="24" t="str">
        <f>IF($B104="","",ABS(
SUMIFS(BaseFinanceira[Valor Previsto],
IF('DRE Financeira'!$B$3=Configurações!$D$7,BaseFinanceira[Mês Caixa],BaseFinanceira[Mês Comp.]),U$6,
BaseFinanceira[Plano Contas],'DRE Financeira'!$C104,
BaseFinanceira[Centro Custo],IF($B$2=Configurações!$B$7,"&lt;&gt;""",'DRE Financeira'!$B$2))))</f>
        <v/>
      </c>
      <c r="V104" s="26" t="str">
        <f>IF($B104="","",ABS(
SUMIFS(BaseFinanceira[Valor Realizado],
IF('DRE Financeira'!$B$3=Configurações!$D$7,BaseFinanceira[Mês Caixa],BaseFinanceira[Mês Comp.]),V$6,
BaseFinanceira[Plano Contas],'DRE Financeira'!$C104,
BaseFinanceira[Centro Custo],IF($B$2=Configurações!$B$7,"&lt;&gt;""",'DRE Financeira'!$B$2))))</f>
        <v/>
      </c>
      <c r="W104" s="24" t="str">
        <f>IF($B104="","",ABS(
SUMIFS(BaseFinanceira[Valor Previsto],
IF('DRE Financeira'!$B$3=Configurações!$D$7,BaseFinanceira[Mês Caixa],BaseFinanceira[Mês Comp.]),W$6,
BaseFinanceira[Plano Contas],'DRE Financeira'!$C104,
BaseFinanceira[Centro Custo],IF($B$2=Configurações!$B$7,"&lt;&gt;""",'DRE Financeira'!$B$2))))</f>
        <v/>
      </c>
      <c r="X104" s="26" t="str">
        <f>IF($B104="","",ABS(
SUMIFS(BaseFinanceira[Valor Realizado],
IF('DRE Financeira'!$B$3=Configurações!$D$7,BaseFinanceira[Mês Caixa],BaseFinanceira[Mês Comp.]),X$6,
BaseFinanceira[Plano Contas],'DRE Financeira'!$C104,
BaseFinanceira[Centro Custo],IF($B$2=Configurações!$B$7,"&lt;&gt;""",'DRE Financeira'!$B$2))))</f>
        <v/>
      </c>
      <c r="Y104" s="24" t="str">
        <f>IF($B104="","",ABS(
SUMIFS(BaseFinanceira[Valor Previsto],
IF('DRE Financeira'!$B$3=Configurações!$D$7,BaseFinanceira[Mês Caixa],BaseFinanceira[Mês Comp.]),Y$6,
BaseFinanceira[Plano Contas],'DRE Financeira'!$C104,
BaseFinanceira[Centro Custo],IF($B$2=Configurações!$B$7,"&lt;&gt;""",'DRE Financeira'!$B$2))))</f>
        <v/>
      </c>
      <c r="Z104" s="26" t="str">
        <f>IF($B104="","",ABS(
SUMIFS(BaseFinanceira[Valor Realizado],
IF('DRE Financeira'!$B$3=Configurações!$D$7,BaseFinanceira[Mês Caixa],BaseFinanceira[Mês Comp.]),Z$6,
BaseFinanceira[Plano Contas],'DRE Financeira'!$C104,
BaseFinanceira[Centro Custo],IF($B$2=Configurações!$B$7,"&lt;&gt;""",'DRE Financeira'!$B$2))))</f>
        <v/>
      </c>
      <c r="AA104" s="24" t="str">
        <f>IF($B104="","",ABS(
SUMIFS(BaseFinanceira[Valor Previsto],
IF('DRE Financeira'!$B$3=Configurações!$D$7,BaseFinanceira[Mês Caixa],BaseFinanceira[Mês Comp.]),AA$6,
BaseFinanceira[Plano Contas],'DRE Financeira'!$C104,
BaseFinanceira[Centro Custo],IF($B$2=Configurações!$B$7,"&lt;&gt;""",'DRE Financeira'!$B$2))))</f>
        <v/>
      </c>
      <c r="AB104" s="26" t="str">
        <f>IF($B104="","",ABS(
SUMIFS(BaseFinanceira[Valor Realizado],
IF('DRE Financeira'!$B$3=Configurações!$D$7,BaseFinanceira[Mês Caixa],BaseFinanceira[Mês Comp.]),AB$6,
BaseFinanceira[Plano Contas],'DRE Financeira'!$C104,
BaseFinanceira[Centro Custo],IF($B$2=Configurações!$B$7,"&lt;&gt;""",'DRE Financeira'!$B$2))))</f>
        <v/>
      </c>
      <c r="AD104" s="24">
        <f t="shared" si="147"/>
        <v>0</v>
      </c>
      <c r="AE104" s="26">
        <f t="shared" si="147"/>
        <v>0</v>
      </c>
      <c r="AF104" s="39">
        <f t="shared" si="119"/>
        <v>0</v>
      </c>
      <c r="AH104" s="24">
        <f t="shared" si="148"/>
        <v>0</v>
      </c>
      <c r="AI104" s="26">
        <f t="shared" si="148"/>
        <v>0</v>
      </c>
    </row>
    <row r="105" spans="2:35" s="2" customFormat="1" ht="20.100000000000001" hidden="1" customHeight="1" x14ac:dyDescent="0.25">
      <c r="B105" s="23" t="str">
        <f>IF('Plano Contas'!G18="","",'Plano Contas'!G18)</f>
        <v/>
      </c>
      <c r="C105" s="46" t="str">
        <f>B73&amp;B95&amp;B105</f>
        <v>Deduções ReceitasGrupo Extra 2</v>
      </c>
      <c r="D105" s="20"/>
      <c r="E105" s="24" t="str">
        <f>IF($B105="","",ABS(
SUMIFS(BaseFinanceira[Valor Previsto],
IF('DRE Financeira'!$B$3=Configurações!$D$7,BaseFinanceira[Mês Caixa],BaseFinanceira[Mês Comp.]),E$6,
BaseFinanceira[Plano Contas],'DRE Financeira'!$C105,
BaseFinanceira[Centro Custo],IF($B$2=Configurações!$B$7,"&lt;&gt;""",'DRE Financeira'!$B$2))))</f>
        <v/>
      </c>
      <c r="F105" s="26" t="str">
        <f>IF($B105="","",ABS(
SUMIFS(BaseFinanceira[Valor Realizado],
IF('DRE Financeira'!$B$3=Configurações!$D$7,BaseFinanceira[Mês Caixa],BaseFinanceira[Mês Comp.]),F$6,
BaseFinanceira[Plano Contas],'DRE Financeira'!$C105,
BaseFinanceira[Centro Custo],IF($B$2=Configurações!$B$7,"&lt;&gt;""",'DRE Financeira'!$B$2))))</f>
        <v/>
      </c>
      <c r="G105" s="24" t="str">
        <f>IF($B105="","",ABS(
SUMIFS(BaseFinanceira[Valor Previsto],
IF('DRE Financeira'!$B$3=Configurações!$D$7,BaseFinanceira[Mês Caixa],BaseFinanceira[Mês Comp.]),G$6,
BaseFinanceira[Plano Contas],'DRE Financeira'!$C105,
BaseFinanceira[Centro Custo],IF($B$2=Configurações!$B$7,"&lt;&gt;""",'DRE Financeira'!$B$2))))</f>
        <v/>
      </c>
      <c r="H105" s="26" t="str">
        <f>IF($B105="","",ABS(
SUMIFS(BaseFinanceira[Valor Realizado],
IF('DRE Financeira'!$B$3=Configurações!$D$7,BaseFinanceira[Mês Caixa],BaseFinanceira[Mês Comp.]),H$6,
BaseFinanceira[Plano Contas],'DRE Financeira'!$C105,
BaseFinanceira[Centro Custo],IF($B$2=Configurações!$B$7,"&lt;&gt;""",'DRE Financeira'!$B$2))))</f>
        <v/>
      </c>
      <c r="I105" s="24" t="str">
        <f>IF($B105="","",ABS(
SUMIFS(BaseFinanceira[Valor Previsto],
IF('DRE Financeira'!$B$3=Configurações!$D$7,BaseFinanceira[Mês Caixa],BaseFinanceira[Mês Comp.]),I$6,
BaseFinanceira[Plano Contas],'DRE Financeira'!$C105,
BaseFinanceira[Centro Custo],IF($B$2=Configurações!$B$7,"&lt;&gt;""",'DRE Financeira'!$B$2))))</f>
        <v/>
      </c>
      <c r="J105" s="26" t="str">
        <f>IF($B105="","",ABS(
SUMIFS(BaseFinanceira[Valor Realizado],
IF('DRE Financeira'!$B$3=Configurações!$D$7,BaseFinanceira[Mês Caixa],BaseFinanceira[Mês Comp.]),J$6,
BaseFinanceira[Plano Contas],'DRE Financeira'!$C105,
BaseFinanceira[Centro Custo],IF($B$2=Configurações!$B$7,"&lt;&gt;""",'DRE Financeira'!$B$2))))</f>
        <v/>
      </c>
      <c r="K105" s="24" t="str">
        <f>IF($B105="","",ABS(
SUMIFS(BaseFinanceira[Valor Previsto],
IF('DRE Financeira'!$B$3=Configurações!$D$7,BaseFinanceira[Mês Caixa],BaseFinanceira[Mês Comp.]),K$6,
BaseFinanceira[Plano Contas],'DRE Financeira'!$C105,
BaseFinanceira[Centro Custo],IF($B$2=Configurações!$B$7,"&lt;&gt;""",'DRE Financeira'!$B$2))))</f>
        <v/>
      </c>
      <c r="L105" s="26" t="str">
        <f>IF($B105="","",ABS(
SUMIFS(BaseFinanceira[Valor Realizado],
IF('DRE Financeira'!$B$3=Configurações!$D$7,BaseFinanceira[Mês Caixa],BaseFinanceira[Mês Comp.]),L$6,
BaseFinanceira[Plano Contas],'DRE Financeira'!$C105,
BaseFinanceira[Centro Custo],IF($B$2=Configurações!$B$7,"&lt;&gt;""",'DRE Financeira'!$B$2))))</f>
        <v/>
      </c>
      <c r="M105" s="24" t="str">
        <f>IF($B105="","",ABS(
SUMIFS(BaseFinanceira[Valor Previsto],
IF('DRE Financeira'!$B$3=Configurações!$D$7,BaseFinanceira[Mês Caixa],BaseFinanceira[Mês Comp.]),M$6,
BaseFinanceira[Plano Contas],'DRE Financeira'!$C105,
BaseFinanceira[Centro Custo],IF($B$2=Configurações!$B$7,"&lt;&gt;""",'DRE Financeira'!$B$2))))</f>
        <v/>
      </c>
      <c r="N105" s="26" t="str">
        <f>IF($B105="","",ABS(
SUMIFS(BaseFinanceira[Valor Realizado],
IF('DRE Financeira'!$B$3=Configurações!$D$7,BaseFinanceira[Mês Caixa],BaseFinanceira[Mês Comp.]),N$6,
BaseFinanceira[Plano Contas],'DRE Financeira'!$C105,
BaseFinanceira[Centro Custo],IF($B$2=Configurações!$B$7,"&lt;&gt;""",'DRE Financeira'!$B$2))))</f>
        <v/>
      </c>
      <c r="O105" s="24" t="str">
        <f>IF($B105="","",ABS(
SUMIFS(BaseFinanceira[Valor Previsto],
IF('DRE Financeira'!$B$3=Configurações!$D$7,BaseFinanceira[Mês Caixa],BaseFinanceira[Mês Comp.]),O$6,
BaseFinanceira[Plano Contas],'DRE Financeira'!$C105,
BaseFinanceira[Centro Custo],IF($B$2=Configurações!$B$7,"&lt;&gt;""",'DRE Financeira'!$B$2))))</f>
        <v/>
      </c>
      <c r="P105" s="26" t="str">
        <f>IF($B105="","",ABS(
SUMIFS(BaseFinanceira[Valor Realizado],
IF('DRE Financeira'!$B$3=Configurações!$D$7,BaseFinanceira[Mês Caixa],BaseFinanceira[Mês Comp.]),P$6,
BaseFinanceira[Plano Contas],'DRE Financeira'!$C105,
BaseFinanceira[Centro Custo],IF($B$2=Configurações!$B$7,"&lt;&gt;""",'DRE Financeira'!$B$2))))</f>
        <v/>
      </c>
      <c r="Q105" s="24" t="str">
        <f>IF($B105="","",ABS(
SUMIFS(BaseFinanceira[Valor Previsto],
IF('DRE Financeira'!$B$3=Configurações!$D$7,BaseFinanceira[Mês Caixa],BaseFinanceira[Mês Comp.]),Q$6,
BaseFinanceira[Plano Contas],'DRE Financeira'!$C105,
BaseFinanceira[Centro Custo],IF($B$2=Configurações!$B$7,"&lt;&gt;""",'DRE Financeira'!$B$2))))</f>
        <v/>
      </c>
      <c r="R105" s="26" t="str">
        <f>IF($B105="","",ABS(
SUMIFS(BaseFinanceira[Valor Realizado],
IF('DRE Financeira'!$B$3=Configurações!$D$7,BaseFinanceira[Mês Caixa],BaseFinanceira[Mês Comp.]),R$6,
BaseFinanceira[Plano Contas],'DRE Financeira'!$C105,
BaseFinanceira[Centro Custo],IF($B$2=Configurações!$B$7,"&lt;&gt;""",'DRE Financeira'!$B$2))))</f>
        <v/>
      </c>
      <c r="S105" s="24" t="str">
        <f>IF($B105="","",ABS(
SUMIFS(BaseFinanceira[Valor Previsto],
IF('DRE Financeira'!$B$3=Configurações!$D$7,BaseFinanceira[Mês Caixa],BaseFinanceira[Mês Comp.]),S$6,
BaseFinanceira[Plano Contas],'DRE Financeira'!$C105,
BaseFinanceira[Centro Custo],IF($B$2=Configurações!$B$7,"&lt;&gt;""",'DRE Financeira'!$B$2))))</f>
        <v/>
      </c>
      <c r="T105" s="26" t="str">
        <f>IF($B105="","",ABS(
SUMIFS(BaseFinanceira[Valor Realizado],
IF('DRE Financeira'!$B$3=Configurações!$D$7,BaseFinanceira[Mês Caixa],BaseFinanceira[Mês Comp.]),T$6,
BaseFinanceira[Plano Contas],'DRE Financeira'!$C105,
BaseFinanceira[Centro Custo],IF($B$2=Configurações!$B$7,"&lt;&gt;""",'DRE Financeira'!$B$2))))</f>
        <v/>
      </c>
      <c r="U105" s="24" t="str">
        <f>IF($B105="","",ABS(
SUMIFS(BaseFinanceira[Valor Previsto],
IF('DRE Financeira'!$B$3=Configurações!$D$7,BaseFinanceira[Mês Caixa],BaseFinanceira[Mês Comp.]),U$6,
BaseFinanceira[Plano Contas],'DRE Financeira'!$C105,
BaseFinanceira[Centro Custo],IF($B$2=Configurações!$B$7,"&lt;&gt;""",'DRE Financeira'!$B$2))))</f>
        <v/>
      </c>
      <c r="V105" s="26" t="str">
        <f>IF($B105="","",ABS(
SUMIFS(BaseFinanceira[Valor Realizado],
IF('DRE Financeira'!$B$3=Configurações!$D$7,BaseFinanceira[Mês Caixa],BaseFinanceira[Mês Comp.]),V$6,
BaseFinanceira[Plano Contas],'DRE Financeira'!$C105,
BaseFinanceira[Centro Custo],IF($B$2=Configurações!$B$7,"&lt;&gt;""",'DRE Financeira'!$B$2))))</f>
        <v/>
      </c>
      <c r="W105" s="24" t="str">
        <f>IF($B105="","",ABS(
SUMIFS(BaseFinanceira[Valor Previsto],
IF('DRE Financeira'!$B$3=Configurações!$D$7,BaseFinanceira[Mês Caixa],BaseFinanceira[Mês Comp.]),W$6,
BaseFinanceira[Plano Contas],'DRE Financeira'!$C105,
BaseFinanceira[Centro Custo],IF($B$2=Configurações!$B$7,"&lt;&gt;""",'DRE Financeira'!$B$2))))</f>
        <v/>
      </c>
      <c r="X105" s="26" t="str">
        <f>IF($B105="","",ABS(
SUMIFS(BaseFinanceira[Valor Realizado],
IF('DRE Financeira'!$B$3=Configurações!$D$7,BaseFinanceira[Mês Caixa],BaseFinanceira[Mês Comp.]),X$6,
BaseFinanceira[Plano Contas],'DRE Financeira'!$C105,
BaseFinanceira[Centro Custo],IF($B$2=Configurações!$B$7,"&lt;&gt;""",'DRE Financeira'!$B$2))))</f>
        <v/>
      </c>
      <c r="Y105" s="24" t="str">
        <f>IF($B105="","",ABS(
SUMIFS(BaseFinanceira[Valor Previsto],
IF('DRE Financeira'!$B$3=Configurações!$D$7,BaseFinanceira[Mês Caixa],BaseFinanceira[Mês Comp.]),Y$6,
BaseFinanceira[Plano Contas],'DRE Financeira'!$C105,
BaseFinanceira[Centro Custo],IF($B$2=Configurações!$B$7,"&lt;&gt;""",'DRE Financeira'!$B$2))))</f>
        <v/>
      </c>
      <c r="Z105" s="26" t="str">
        <f>IF($B105="","",ABS(
SUMIFS(BaseFinanceira[Valor Realizado],
IF('DRE Financeira'!$B$3=Configurações!$D$7,BaseFinanceira[Mês Caixa],BaseFinanceira[Mês Comp.]),Z$6,
BaseFinanceira[Plano Contas],'DRE Financeira'!$C105,
BaseFinanceira[Centro Custo],IF($B$2=Configurações!$B$7,"&lt;&gt;""",'DRE Financeira'!$B$2))))</f>
        <v/>
      </c>
      <c r="AA105" s="24" t="str">
        <f>IF($B105="","",ABS(
SUMIFS(BaseFinanceira[Valor Previsto],
IF('DRE Financeira'!$B$3=Configurações!$D$7,BaseFinanceira[Mês Caixa],BaseFinanceira[Mês Comp.]),AA$6,
BaseFinanceira[Plano Contas],'DRE Financeira'!$C105,
BaseFinanceira[Centro Custo],IF($B$2=Configurações!$B$7,"&lt;&gt;""",'DRE Financeira'!$B$2))))</f>
        <v/>
      </c>
      <c r="AB105" s="26" t="str">
        <f>IF($B105="","",ABS(
SUMIFS(BaseFinanceira[Valor Realizado],
IF('DRE Financeira'!$B$3=Configurações!$D$7,BaseFinanceira[Mês Caixa],BaseFinanceira[Mês Comp.]),AB$6,
BaseFinanceira[Plano Contas],'DRE Financeira'!$C105,
BaseFinanceira[Centro Custo],IF($B$2=Configurações!$B$7,"&lt;&gt;""",'DRE Financeira'!$B$2))))</f>
        <v/>
      </c>
      <c r="AD105" s="24">
        <f t="shared" si="147"/>
        <v>0</v>
      </c>
      <c r="AE105" s="26">
        <f t="shared" si="147"/>
        <v>0</v>
      </c>
      <c r="AF105" s="39">
        <f t="shared" si="119"/>
        <v>0</v>
      </c>
      <c r="AH105" s="24">
        <f t="shared" si="148"/>
        <v>0</v>
      </c>
      <c r="AI105" s="26">
        <f t="shared" si="148"/>
        <v>0</v>
      </c>
    </row>
    <row r="106" spans="2:35" s="2" customFormat="1" ht="20.100000000000001" hidden="1" customHeight="1" x14ac:dyDescent="0.25">
      <c r="B106" s="23" t="str">
        <f>IF('Plano Contas'!G19="","",'Plano Contas'!G19)</f>
        <v/>
      </c>
      <c r="C106" s="46" t="str">
        <f>B73&amp;B95&amp;B106</f>
        <v>Deduções ReceitasGrupo Extra 2</v>
      </c>
      <c r="D106" s="20"/>
      <c r="E106" s="24" t="str">
        <f>IF($B106="","",ABS(
SUMIFS(BaseFinanceira[Valor Previsto],
IF('DRE Financeira'!$B$3=Configurações!$D$7,BaseFinanceira[Mês Caixa],BaseFinanceira[Mês Comp.]),E$6,
BaseFinanceira[Plano Contas],'DRE Financeira'!$C106,
BaseFinanceira[Centro Custo],IF($B$2=Configurações!$B$7,"&lt;&gt;""",'DRE Financeira'!$B$2))))</f>
        <v/>
      </c>
      <c r="F106" s="26" t="str">
        <f>IF($B106="","",ABS(
SUMIFS(BaseFinanceira[Valor Realizado],
IF('DRE Financeira'!$B$3=Configurações!$D$7,BaseFinanceira[Mês Caixa],BaseFinanceira[Mês Comp.]),F$6,
BaseFinanceira[Plano Contas],'DRE Financeira'!$C106,
BaseFinanceira[Centro Custo],IF($B$2=Configurações!$B$7,"&lt;&gt;""",'DRE Financeira'!$B$2))))</f>
        <v/>
      </c>
      <c r="G106" s="24" t="str">
        <f>IF($B106="","",ABS(
SUMIFS(BaseFinanceira[Valor Previsto],
IF('DRE Financeira'!$B$3=Configurações!$D$7,BaseFinanceira[Mês Caixa],BaseFinanceira[Mês Comp.]),G$6,
BaseFinanceira[Plano Contas],'DRE Financeira'!$C106,
BaseFinanceira[Centro Custo],IF($B$2=Configurações!$B$7,"&lt;&gt;""",'DRE Financeira'!$B$2))))</f>
        <v/>
      </c>
      <c r="H106" s="26" t="str">
        <f>IF($B106="","",ABS(
SUMIFS(BaseFinanceira[Valor Realizado],
IF('DRE Financeira'!$B$3=Configurações!$D$7,BaseFinanceira[Mês Caixa],BaseFinanceira[Mês Comp.]),H$6,
BaseFinanceira[Plano Contas],'DRE Financeira'!$C106,
BaseFinanceira[Centro Custo],IF($B$2=Configurações!$B$7,"&lt;&gt;""",'DRE Financeira'!$B$2))))</f>
        <v/>
      </c>
      <c r="I106" s="24" t="str">
        <f>IF($B106="","",ABS(
SUMIFS(BaseFinanceira[Valor Previsto],
IF('DRE Financeira'!$B$3=Configurações!$D$7,BaseFinanceira[Mês Caixa],BaseFinanceira[Mês Comp.]),I$6,
BaseFinanceira[Plano Contas],'DRE Financeira'!$C106,
BaseFinanceira[Centro Custo],IF($B$2=Configurações!$B$7,"&lt;&gt;""",'DRE Financeira'!$B$2))))</f>
        <v/>
      </c>
      <c r="J106" s="26" t="str">
        <f>IF($B106="","",ABS(
SUMIFS(BaseFinanceira[Valor Realizado],
IF('DRE Financeira'!$B$3=Configurações!$D$7,BaseFinanceira[Mês Caixa],BaseFinanceira[Mês Comp.]),J$6,
BaseFinanceira[Plano Contas],'DRE Financeira'!$C106,
BaseFinanceira[Centro Custo],IF($B$2=Configurações!$B$7,"&lt;&gt;""",'DRE Financeira'!$B$2))))</f>
        <v/>
      </c>
      <c r="K106" s="24" t="str">
        <f>IF($B106="","",ABS(
SUMIFS(BaseFinanceira[Valor Previsto],
IF('DRE Financeira'!$B$3=Configurações!$D$7,BaseFinanceira[Mês Caixa],BaseFinanceira[Mês Comp.]),K$6,
BaseFinanceira[Plano Contas],'DRE Financeira'!$C106,
BaseFinanceira[Centro Custo],IF($B$2=Configurações!$B$7,"&lt;&gt;""",'DRE Financeira'!$B$2))))</f>
        <v/>
      </c>
      <c r="L106" s="26" t="str">
        <f>IF($B106="","",ABS(
SUMIFS(BaseFinanceira[Valor Realizado],
IF('DRE Financeira'!$B$3=Configurações!$D$7,BaseFinanceira[Mês Caixa],BaseFinanceira[Mês Comp.]),L$6,
BaseFinanceira[Plano Contas],'DRE Financeira'!$C106,
BaseFinanceira[Centro Custo],IF($B$2=Configurações!$B$7,"&lt;&gt;""",'DRE Financeira'!$B$2))))</f>
        <v/>
      </c>
      <c r="M106" s="24" t="str">
        <f>IF($B106="","",ABS(
SUMIFS(BaseFinanceira[Valor Previsto],
IF('DRE Financeira'!$B$3=Configurações!$D$7,BaseFinanceira[Mês Caixa],BaseFinanceira[Mês Comp.]),M$6,
BaseFinanceira[Plano Contas],'DRE Financeira'!$C106,
BaseFinanceira[Centro Custo],IF($B$2=Configurações!$B$7,"&lt;&gt;""",'DRE Financeira'!$B$2))))</f>
        <v/>
      </c>
      <c r="N106" s="26" t="str">
        <f>IF($B106="","",ABS(
SUMIFS(BaseFinanceira[Valor Realizado],
IF('DRE Financeira'!$B$3=Configurações!$D$7,BaseFinanceira[Mês Caixa],BaseFinanceira[Mês Comp.]),N$6,
BaseFinanceira[Plano Contas],'DRE Financeira'!$C106,
BaseFinanceira[Centro Custo],IF($B$2=Configurações!$B$7,"&lt;&gt;""",'DRE Financeira'!$B$2))))</f>
        <v/>
      </c>
      <c r="O106" s="24" t="str">
        <f>IF($B106="","",ABS(
SUMIFS(BaseFinanceira[Valor Previsto],
IF('DRE Financeira'!$B$3=Configurações!$D$7,BaseFinanceira[Mês Caixa],BaseFinanceira[Mês Comp.]),O$6,
BaseFinanceira[Plano Contas],'DRE Financeira'!$C106,
BaseFinanceira[Centro Custo],IF($B$2=Configurações!$B$7,"&lt;&gt;""",'DRE Financeira'!$B$2))))</f>
        <v/>
      </c>
      <c r="P106" s="26" t="str">
        <f>IF($B106="","",ABS(
SUMIFS(BaseFinanceira[Valor Realizado],
IF('DRE Financeira'!$B$3=Configurações!$D$7,BaseFinanceira[Mês Caixa],BaseFinanceira[Mês Comp.]),P$6,
BaseFinanceira[Plano Contas],'DRE Financeira'!$C106,
BaseFinanceira[Centro Custo],IF($B$2=Configurações!$B$7,"&lt;&gt;""",'DRE Financeira'!$B$2))))</f>
        <v/>
      </c>
      <c r="Q106" s="24" t="str">
        <f>IF($B106="","",ABS(
SUMIFS(BaseFinanceira[Valor Previsto],
IF('DRE Financeira'!$B$3=Configurações!$D$7,BaseFinanceira[Mês Caixa],BaseFinanceira[Mês Comp.]),Q$6,
BaseFinanceira[Plano Contas],'DRE Financeira'!$C106,
BaseFinanceira[Centro Custo],IF($B$2=Configurações!$B$7,"&lt;&gt;""",'DRE Financeira'!$B$2))))</f>
        <v/>
      </c>
      <c r="R106" s="26" t="str">
        <f>IF($B106="","",ABS(
SUMIFS(BaseFinanceira[Valor Realizado],
IF('DRE Financeira'!$B$3=Configurações!$D$7,BaseFinanceira[Mês Caixa],BaseFinanceira[Mês Comp.]),R$6,
BaseFinanceira[Plano Contas],'DRE Financeira'!$C106,
BaseFinanceira[Centro Custo],IF($B$2=Configurações!$B$7,"&lt;&gt;""",'DRE Financeira'!$B$2))))</f>
        <v/>
      </c>
      <c r="S106" s="24" t="str">
        <f>IF($B106="","",ABS(
SUMIFS(BaseFinanceira[Valor Previsto],
IF('DRE Financeira'!$B$3=Configurações!$D$7,BaseFinanceira[Mês Caixa],BaseFinanceira[Mês Comp.]),S$6,
BaseFinanceira[Plano Contas],'DRE Financeira'!$C106,
BaseFinanceira[Centro Custo],IF($B$2=Configurações!$B$7,"&lt;&gt;""",'DRE Financeira'!$B$2))))</f>
        <v/>
      </c>
      <c r="T106" s="26" t="str">
        <f>IF($B106="","",ABS(
SUMIFS(BaseFinanceira[Valor Realizado],
IF('DRE Financeira'!$B$3=Configurações!$D$7,BaseFinanceira[Mês Caixa],BaseFinanceira[Mês Comp.]),T$6,
BaseFinanceira[Plano Contas],'DRE Financeira'!$C106,
BaseFinanceira[Centro Custo],IF($B$2=Configurações!$B$7,"&lt;&gt;""",'DRE Financeira'!$B$2))))</f>
        <v/>
      </c>
      <c r="U106" s="24" t="str">
        <f>IF($B106="","",ABS(
SUMIFS(BaseFinanceira[Valor Previsto],
IF('DRE Financeira'!$B$3=Configurações!$D$7,BaseFinanceira[Mês Caixa],BaseFinanceira[Mês Comp.]),U$6,
BaseFinanceira[Plano Contas],'DRE Financeira'!$C106,
BaseFinanceira[Centro Custo],IF($B$2=Configurações!$B$7,"&lt;&gt;""",'DRE Financeira'!$B$2))))</f>
        <v/>
      </c>
      <c r="V106" s="26" t="str">
        <f>IF($B106="","",ABS(
SUMIFS(BaseFinanceira[Valor Realizado],
IF('DRE Financeira'!$B$3=Configurações!$D$7,BaseFinanceira[Mês Caixa],BaseFinanceira[Mês Comp.]),V$6,
BaseFinanceira[Plano Contas],'DRE Financeira'!$C106,
BaseFinanceira[Centro Custo],IF($B$2=Configurações!$B$7,"&lt;&gt;""",'DRE Financeira'!$B$2))))</f>
        <v/>
      </c>
      <c r="W106" s="24" t="str">
        <f>IF($B106="","",ABS(
SUMIFS(BaseFinanceira[Valor Previsto],
IF('DRE Financeira'!$B$3=Configurações!$D$7,BaseFinanceira[Mês Caixa],BaseFinanceira[Mês Comp.]),W$6,
BaseFinanceira[Plano Contas],'DRE Financeira'!$C106,
BaseFinanceira[Centro Custo],IF($B$2=Configurações!$B$7,"&lt;&gt;""",'DRE Financeira'!$B$2))))</f>
        <v/>
      </c>
      <c r="X106" s="26" t="str">
        <f>IF($B106="","",ABS(
SUMIFS(BaseFinanceira[Valor Realizado],
IF('DRE Financeira'!$B$3=Configurações!$D$7,BaseFinanceira[Mês Caixa],BaseFinanceira[Mês Comp.]),X$6,
BaseFinanceira[Plano Contas],'DRE Financeira'!$C106,
BaseFinanceira[Centro Custo],IF($B$2=Configurações!$B$7,"&lt;&gt;""",'DRE Financeira'!$B$2))))</f>
        <v/>
      </c>
      <c r="Y106" s="24" t="str">
        <f>IF($B106="","",ABS(
SUMIFS(BaseFinanceira[Valor Previsto],
IF('DRE Financeira'!$B$3=Configurações!$D$7,BaseFinanceira[Mês Caixa],BaseFinanceira[Mês Comp.]),Y$6,
BaseFinanceira[Plano Contas],'DRE Financeira'!$C106,
BaseFinanceira[Centro Custo],IF($B$2=Configurações!$B$7,"&lt;&gt;""",'DRE Financeira'!$B$2))))</f>
        <v/>
      </c>
      <c r="Z106" s="26" t="str">
        <f>IF($B106="","",ABS(
SUMIFS(BaseFinanceira[Valor Realizado],
IF('DRE Financeira'!$B$3=Configurações!$D$7,BaseFinanceira[Mês Caixa],BaseFinanceira[Mês Comp.]),Z$6,
BaseFinanceira[Plano Contas],'DRE Financeira'!$C106,
BaseFinanceira[Centro Custo],IF($B$2=Configurações!$B$7,"&lt;&gt;""",'DRE Financeira'!$B$2))))</f>
        <v/>
      </c>
      <c r="AA106" s="24" t="str">
        <f>IF($B106="","",ABS(
SUMIFS(BaseFinanceira[Valor Previsto],
IF('DRE Financeira'!$B$3=Configurações!$D$7,BaseFinanceira[Mês Caixa],BaseFinanceira[Mês Comp.]),AA$6,
BaseFinanceira[Plano Contas],'DRE Financeira'!$C106,
BaseFinanceira[Centro Custo],IF($B$2=Configurações!$B$7,"&lt;&gt;""",'DRE Financeira'!$B$2))))</f>
        <v/>
      </c>
      <c r="AB106" s="26" t="str">
        <f>IF($B106="","",ABS(
SUMIFS(BaseFinanceira[Valor Realizado],
IF('DRE Financeira'!$B$3=Configurações!$D$7,BaseFinanceira[Mês Caixa],BaseFinanceira[Mês Comp.]),AB$6,
BaseFinanceira[Plano Contas],'DRE Financeira'!$C106,
BaseFinanceira[Centro Custo],IF($B$2=Configurações!$B$7,"&lt;&gt;""",'DRE Financeira'!$B$2))))</f>
        <v/>
      </c>
      <c r="AD106" s="24">
        <f t="shared" si="147"/>
        <v>0</v>
      </c>
      <c r="AE106" s="26">
        <f t="shared" si="147"/>
        <v>0</v>
      </c>
      <c r="AF106" s="39">
        <f t="shared" si="119"/>
        <v>0</v>
      </c>
      <c r="AH106" s="24">
        <f t="shared" si="148"/>
        <v>0</v>
      </c>
      <c r="AI106" s="26">
        <f t="shared" si="148"/>
        <v>0</v>
      </c>
    </row>
    <row r="107" spans="2:35" s="2" customFormat="1" ht="20.100000000000001" hidden="1" customHeight="1" x14ac:dyDescent="0.25">
      <c r="B107" s="23" t="str">
        <f>IF('Plano Contas'!G20="","",'Plano Contas'!G20)</f>
        <v/>
      </c>
      <c r="C107" s="46" t="str">
        <f>B73&amp;B95&amp;B107</f>
        <v>Deduções ReceitasGrupo Extra 2</v>
      </c>
      <c r="D107" s="20"/>
      <c r="E107" s="24" t="str">
        <f>IF($B107="","",ABS(
SUMIFS(BaseFinanceira[Valor Previsto],
IF('DRE Financeira'!$B$3=Configurações!$D$7,BaseFinanceira[Mês Caixa],BaseFinanceira[Mês Comp.]),E$6,
BaseFinanceira[Plano Contas],'DRE Financeira'!$C107,
BaseFinanceira[Centro Custo],IF($B$2=Configurações!$B$7,"&lt;&gt;""",'DRE Financeira'!$B$2))))</f>
        <v/>
      </c>
      <c r="F107" s="26" t="str">
        <f>IF($B107="","",ABS(
SUMIFS(BaseFinanceira[Valor Realizado],
IF('DRE Financeira'!$B$3=Configurações!$D$7,BaseFinanceira[Mês Caixa],BaseFinanceira[Mês Comp.]),F$6,
BaseFinanceira[Plano Contas],'DRE Financeira'!$C107,
BaseFinanceira[Centro Custo],IF($B$2=Configurações!$B$7,"&lt;&gt;""",'DRE Financeira'!$B$2))))</f>
        <v/>
      </c>
      <c r="G107" s="24" t="str">
        <f>IF($B107="","",ABS(
SUMIFS(BaseFinanceira[Valor Previsto],
IF('DRE Financeira'!$B$3=Configurações!$D$7,BaseFinanceira[Mês Caixa],BaseFinanceira[Mês Comp.]),G$6,
BaseFinanceira[Plano Contas],'DRE Financeira'!$C107,
BaseFinanceira[Centro Custo],IF($B$2=Configurações!$B$7,"&lt;&gt;""",'DRE Financeira'!$B$2))))</f>
        <v/>
      </c>
      <c r="H107" s="26" t="str">
        <f>IF($B107="","",ABS(
SUMIFS(BaseFinanceira[Valor Realizado],
IF('DRE Financeira'!$B$3=Configurações!$D$7,BaseFinanceira[Mês Caixa],BaseFinanceira[Mês Comp.]),H$6,
BaseFinanceira[Plano Contas],'DRE Financeira'!$C107,
BaseFinanceira[Centro Custo],IF($B$2=Configurações!$B$7,"&lt;&gt;""",'DRE Financeira'!$B$2))))</f>
        <v/>
      </c>
      <c r="I107" s="24" t="str">
        <f>IF($B107="","",ABS(
SUMIFS(BaseFinanceira[Valor Previsto],
IF('DRE Financeira'!$B$3=Configurações!$D$7,BaseFinanceira[Mês Caixa],BaseFinanceira[Mês Comp.]),I$6,
BaseFinanceira[Plano Contas],'DRE Financeira'!$C107,
BaseFinanceira[Centro Custo],IF($B$2=Configurações!$B$7,"&lt;&gt;""",'DRE Financeira'!$B$2))))</f>
        <v/>
      </c>
      <c r="J107" s="26" t="str">
        <f>IF($B107="","",ABS(
SUMIFS(BaseFinanceira[Valor Realizado],
IF('DRE Financeira'!$B$3=Configurações!$D$7,BaseFinanceira[Mês Caixa],BaseFinanceira[Mês Comp.]),J$6,
BaseFinanceira[Plano Contas],'DRE Financeira'!$C107,
BaseFinanceira[Centro Custo],IF($B$2=Configurações!$B$7,"&lt;&gt;""",'DRE Financeira'!$B$2))))</f>
        <v/>
      </c>
      <c r="K107" s="24" t="str">
        <f>IF($B107="","",ABS(
SUMIFS(BaseFinanceira[Valor Previsto],
IF('DRE Financeira'!$B$3=Configurações!$D$7,BaseFinanceira[Mês Caixa],BaseFinanceira[Mês Comp.]),K$6,
BaseFinanceira[Plano Contas],'DRE Financeira'!$C107,
BaseFinanceira[Centro Custo],IF($B$2=Configurações!$B$7,"&lt;&gt;""",'DRE Financeira'!$B$2))))</f>
        <v/>
      </c>
      <c r="L107" s="26" t="str">
        <f>IF($B107="","",ABS(
SUMIFS(BaseFinanceira[Valor Realizado],
IF('DRE Financeira'!$B$3=Configurações!$D$7,BaseFinanceira[Mês Caixa],BaseFinanceira[Mês Comp.]),L$6,
BaseFinanceira[Plano Contas],'DRE Financeira'!$C107,
BaseFinanceira[Centro Custo],IF($B$2=Configurações!$B$7,"&lt;&gt;""",'DRE Financeira'!$B$2))))</f>
        <v/>
      </c>
      <c r="M107" s="24" t="str">
        <f>IF($B107="","",ABS(
SUMIFS(BaseFinanceira[Valor Previsto],
IF('DRE Financeira'!$B$3=Configurações!$D$7,BaseFinanceira[Mês Caixa],BaseFinanceira[Mês Comp.]),M$6,
BaseFinanceira[Plano Contas],'DRE Financeira'!$C107,
BaseFinanceira[Centro Custo],IF($B$2=Configurações!$B$7,"&lt;&gt;""",'DRE Financeira'!$B$2))))</f>
        <v/>
      </c>
      <c r="N107" s="26" t="str">
        <f>IF($B107="","",ABS(
SUMIFS(BaseFinanceira[Valor Realizado],
IF('DRE Financeira'!$B$3=Configurações!$D$7,BaseFinanceira[Mês Caixa],BaseFinanceira[Mês Comp.]),N$6,
BaseFinanceira[Plano Contas],'DRE Financeira'!$C107,
BaseFinanceira[Centro Custo],IF($B$2=Configurações!$B$7,"&lt;&gt;""",'DRE Financeira'!$B$2))))</f>
        <v/>
      </c>
      <c r="O107" s="24" t="str">
        <f>IF($B107="","",ABS(
SUMIFS(BaseFinanceira[Valor Previsto],
IF('DRE Financeira'!$B$3=Configurações!$D$7,BaseFinanceira[Mês Caixa],BaseFinanceira[Mês Comp.]),O$6,
BaseFinanceira[Plano Contas],'DRE Financeira'!$C107,
BaseFinanceira[Centro Custo],IF($B$2=Configurações!$B$7,"&lt;&gt;""",'DRE Financeira'!$B$2))))</f>
        <v/>
      </c>
      <c r="P107" s="26" t="str">
        <f>IF($B107="","",ABS(
SUMIFS(BaseFinanceira[Valor Realizado],
IF('DRE Financeira'!$B$3=Configurações!$D$7,BaseFinanceira[Mês Caixa],BaseFinanceira[Mês Comp.]),P$6,
BaseFinanceira[Plano Contas],'DRE Financeira'!$C107,
BaseFinanceira[Centro Custo],IF($B$2=Configurações!$B$7,"&lt;&gt;""",'DRE Financeira'!$B$2))))</f>
        <v/>
      </c>
      <c r="Q107" s="24" t="str">
        <f>IF($B107="","",ABS(
SUMIFS(BaseFinanceira[Valor Previsto],
IF('DRE Financeira'!$B$3=Configurações!$D$7,BaseFinanceira[Mês Caixa],BaseFinanceira[Mês Comp.]),Q$6,
BaseFinanceira[Plano Contas],'DRE Financeira'!$C107,
BaseFinanceira[Centro Custo],IF($B$2=Configurações!$B$7,"&lt;&gt;""",'DRE Financeira'!$B$2))))</f>
        <v/>
      </c>
      <c r="R107" s="26" t="str">
        <f>IF($B107="","",ABS(
SUMIFS(BaseFinanceira[Valor Realizado],
IF('DRE Financeira'!$B$3=Configurações!$D$7,BaseFinanceira[Mês Caixa],BaseFinanceira[Mês Comp.]),R$6,
BaseFinanceira[Plano Contas],'DRE Financeira'!$C107,
BaseFinanceira[Centro Custo],IF($B$2=Configurações!$B$7,"&lt;&gt;""",'DRE Financeira'!$B$2))))</f>
        <v/>
      </c>
      <c r="S107" s="24" t="str">
        <f>IF($B107="","",ABS(
SUMIFS(BaseFinanceira[Valor Previsto],
IF('DRE Financeira'!$B$3=Configurações!$D$7,BaseFinanceira[Mês Caixa],BaseFinanceira[Mês Comp.]),S$6,
BaseFinanceira[Plano Contas],'DRE Financeira'!$C107,
BaseFinanceira[Centro Custo],IF($B$2=Configurações!$B$7,"&lt;&gt;""",'DRE Financeira'!$B$2))))</f>
        <v/>
      </c>
      <c r="T107" s="26" t="str">
        <f>IF($B107="","",ABS(
SUMIFS(BaseFinanceira[Valor Realizado],
IF('DRE Financeira'!$B$3=Configurações!$D$7,BaseFinanceira[Mês Caixa],BaseFinanceira[Mês Comp.]),T$6,
BaseFinanceira[Plano Contas],'DRE Financeira'!$C107,
BaseFinanceira[Centro Custo],IF($B$2=Configurações!$B$7,"&lt;&gt;""",'DRE Financeira'!$B$2))))</f>
        <v/>
      </c>
      <c r="U107" s="24" t="str">
        <f>IF($B107="","",ABS(
SUMIFS(BaseFinanceira[Valor Previsto],
IF('DRE Financeira'!$B$3=Configurações!$D$7,BaseFinanceira[Mês Caixa],BaseFinanceira[Mês Comp.]),U$6,
BaseFinanceira[Plano Contas],'DRE Financeira'!$C107,
BaseFinanceira[Centro Custo],IF($B$2=Configurações!$B$7,"&lt;&gt;""",'DRE Financeira'!$B$2))))</f>
        <v/>
      </c>
      <c r="V107" s="26" t="str">
        <f>IF($B107="","",ABS(
SUMIFS(BaseFinanceira[Valor Realizado],
IF('DRE Financeira'!$B$3=Configurações!$D$7,BaseFinanceira[Mês Caixa],BaseFinanceira[Mês Comp.]),V$6,
BaseFinanceira[Plano Contas],'DRE Financeira'!$C107,
BaseFinanceira[Centro Custo],IF($B$2=Configurações!$B$7,"&lt;&gt;""",'DRE Financeira'!$B$2))))</f>
        <v/>
      </c>
      <c r="W107" s="24" t="str">
        <f>IF($B107="","",ABS(
SUMIFS(BaseFinanceira[Valor Previsto],
IF('DRE Financeira'!$B$3=Configurações!$D$7,BaseFinanceira[Mês Caixa],BaseFinanceira[Mês Comp.]),W$6,
BaseFinanceira[Plano Contas],'DRE Financeira'!$C107,
BaseFinanceira[Centro Custo],IF($B$2=Configurações!$B$7,"&lt;&gt;""",'DRE Financeira'!$B$2))))</f>
        <v/>
      </c>
      <c r="X107" s="26" t="str">
        <f>IF($B107="","",ABS(
SUMIFS(BaseFinanceira[Valor Realizado],
IF('DRE Financeira'!$B$3=Configurações!$D$7,BaseFinanceira[Mês Caixa],BaseFinanceira[Mês Comp.]),X$6,
BaseFinanceira[Plano Contas],'DRE Financeira'!$C107,
BaseFinanceira[Centro Custo],IF($B$2=Configurações!$B$7,"&lt;&gt;""",'DRE Financeira'!$B$2))))</f>
        <v/>
      </c>
      <c r="Y107" s="24" t="str">
        <f>IF($B107="","",ABS(
SUMIFS(BaseFinanceira[Valor Previsto],
IF('DRE Financeira'!$B$3=Configurações!$D$7,BaseFinanceira[Mês Caixa],BaseFinanceira[Mês Comp.]),Y$6,
BaseFinanceira[Plano Contas],'DRE Financeira'!$C107,
BaseFinanceira[Centro Custo],IF($B$2=Configurações!$B$7,"&lt;&gt;""",'DRE Financeira'!$B$2))))</f>
        <v/>
      </c>
      <c r="Z107" s="26" t="str">
        <f>IF($B107="","",ABS(
SUMIFS(BaseFinanceira[Valor Realizado],
IF('DRE Financeira'!$B$3=Configurações!$D$7,BaseFinanceira[Mês Caixa],BaseFinanceira[Mês Comp.]),Z$6,
BaseFinanceira[Plano Contas],'DRE Financeira'!$C107,
BaseFinanceira[Centro Custo],IF($B$2=Configurações!$B$7,"&lt;&gt;""",'DRE Financeira'!$B$2))))</f>
        <v/>
      </c>
      <c r="AA107" s="24" t="str">
        <f>IF($B107="","",ABS(
SUMIFS(BaseFinanceira[Valor Previsto],
IF('DRE Financeira'!$B$3=Configurações!$D$7,BaseFinanceira[Mês Caixa],BaseFinanceira[Mês Comp.]),AA$6,
BaseFinanceira[Plano Contas],'DRE Financeira'!$C107,
BaseFinanceira[Centro Custo],IF($B$2=Configurações!$B$7,"&lt;&gt;""",'DRE Financeira'!$B$2))))</f>
        <v/>
      </c>
      <c r="AB107" s="26" t="str">
        <f>IF($B107="","",ABS(
SUMIFS(BaseFinanceira[Valor Realizado],
IF('DRE Financeira'!$B$3=Configurações!$D$7,BaseFinanceira[Mês Caixa],BaseFinanceira[Mês Comp.]),AB$6,
BaseFinanceira[Plano Contas],'DRE Financeira'!$C107,
BaseFinanceira[Centro Custo],IF($B$2=Configurações!$B$7,"&lt;&gt;""",'DRE Financeira'!$B$2))))</f>
        <v/>
      </c>
      <c r="AD107" s="24">
        <f t="shared" si="147"/>
        <v>0</v>
      </c>
      <c r="AE107" s="26">
        <f t="shared" si="147"/>
        <v>0</v>
      </c>
      <c r="AF107" s="39">
        <f t="shared" si="119"/>
        <v>0</v>
      </c>
      <c r="AH107" s="24">
        <f t="shared" si="148"/>
        <v>0</v>
      </c>
      <c r="AI107" s="26">
        <f t="shared" si="148"/>
        <v>0</v>
      </c>
    </row>
    <row r="108" spans="2:35" s="2" customFormat="1" ht="20.100000000000001" hidden="1" customHeight="1" x14ac:dyDescent="0.25">
      <c r="B108" s="23" t="str">
        <f>IF('Plano Contas'!G21="","",'Plano Contas'!G21)</f>
        <v/>
      </c>
      <c r="C108" s="46" t="str">
        <f>B73&amp;B95&amp;B108</f>
        <v>Deduções ReceitasGrupo Extra 2</v>
      </c>
      <c r="D108" s="20"/>
      <c r="E108" s="24" t="str">
        <f>IF($B108="","",ABS(
SUMIFS(BaseFinanceira[Valor Previsto],
IF('DRE Financeira'!$B$3=Configurações!$D$7,BaseFinanceira[Mês Caixa],BaseFinanceira[Mês Comp.]),E$6,
BaseFinanceira[Plano Contas],'DRE Financeira'!$C108,
BaseFinanceira[Centro Custo],IF($B$2=Configurações!$B$7,"&lt;&gt;""",'DRE Financeira'!$B$2))))</f>
        <v/>
      </c>
      <c r="F108" s="26" t="str">
        <f>IF($B108="","",ABS(
SUMIFS(BaseFinanceira[Valor Realizado],
IF('DRE Financeira'!$B$3=Configurações!$D$7,BaseFinanceira[Mês Caixa],BaseFinanceira[Mês Comp.]),F$6,
BaseFinanceira[Plano Contas],'DRE Financeira'!$C108,
BaseFinanceira[Centro Custo],IF($B$2=Configurações!$B$7,"&lt;&gt;""",'DRE Financeira'!$B$2))))</f>
        <v/>
      </c>
      <c r="G108" s="24" t="str">
        <f>IF($B108="","",ABS(
SUMIFS(BaseFinanceira[Valor Previsto],
IF('DRE Financeira'!$B$3=Configurações!$D$7,BaseFinanceira[Mês Caixa],BaseFinanceira[Mês Comp.]),G$6,
BaseFinanceira[Plano Contas],'DRE Financeira'!$C108,
BaseFinanceira[Centro Custo],IF($B$2=Configurações!$B$7,"&lt;&gt;""",'DRE Financeira'!$B$2))))</f>
        <v/>
      </c>
      <c r="H108" s="26" t="str">
        <f>IF($B108="","",ABS(
SUMIFS(BaseFinanceira[Valor Realizado],
IF('DRE Financeira'!$B$3=Configurações!$D$7,BaseFinanceira[Mês Caixa],BaseFinanceira[Mês Comp.]),H$6,
BaseFinanceira[Plano Contas],'DRE Financeira'!$C108,
BaseFinanceira[Centro Custo],IF($B$2=Configurações!$B$7,"&lt;&gt;""",'DRE Financeira'!$B$2))))</f>
        <v/>
      </c>
      <c r="I108" s="24" t="str">
        <f>IF($B108="","",ABS(
SUMIFS(BaseFinanceira[Valor Previsto],
IF('DRE Financeira'!$B$3=Configurações!$D$7,BaseFinanceira[Mês Caixa],BaseFinanceira[Mês Comp.]),I$6,
BaseFinanceira[Plano Contas],'DRE Financeira'!$C108,
BaseFinanceira[Centro Custo],IF($B$2=Configurações!$B$7,"&lt;&gt;""",'DRE Financeira'!$B$2))))</f>
        <v/>
      </c>
      <c r="J108" s="26" t="str">
        <f>IF($B108="","",ABS(
SUMIFS(BaseFinanceira[Valor Realizado],
IF('DRE Financeira'!$B$3=Configurações!$D$7,BaseFinanceira[Mês Caixa],BaseFinanceira[Mês Comp.]),J$6,
BaseFinanceira[Plano Contas],'DRE Financeira'!$C108,
BaseFinanceira[Centro Custo],IF($B$2=Configurações!$B$7,"&lt;&gt;""",'DRE Financeira'!$B$2))))</f>
        <v/>
      </c>
      <c r="K108" s="24" t="str">
        <f>IF($B108="","",ABS(
SUMIFS(BaseFinanceira[Valor Previsto],
IF('DRE Financeira'!$B$3=Configurações!$D$7,BaseFinanceira[Mês Caixa],BaseFinanceira[Mês Comp.]),K$6,
BaseFinanceira[Plano Contas],'DRE Financeira'!$C108,
BaseFinanceira[Centro Custo],IF($B$2=Configurações!$B$7,"&lt;&gt;""",'DRE Financeira'!$B$2))))</f>
        <v/>
      </c>
      <c r="L108" s="26" t="str">
        <f>IF($B108="","",ABS(
SUMIFS(BaseFinanceira[Valor Realizado],
IF('DRE Financeira'!$B$3=Configurações!$D$7,BaseFinanceira[Mês Caixa],BaseFinanceira[Mês Comp.]),L$6,
BaseFinanceira[Plano Contas],'DRE Financeira'!$C108,
BaseFinanceira[Centro Custo],IF($B$2=Configurações!$B$7,"&lt;&gt;""",'DRE Financeira'!$B$2))))</f>
        <v/>
      </c>
      <c r="M108" s="24" t="str">
        <f>IF($B108="","",ABS(
SUMIFS(BaseFinanceira[Valor Previsto],
IF('DRE Financeira'!$B$3=Configurações!$D$7,BaseFinanceira[Mês Caixa],BaseFinanceira[Mês Comp.]),M$6,
BaseFinanceira[Plano Contas],'DRE Financeira'!$C108,
BaseFinanceira[Centro Custo],IF($B$2=Configurações!$B$7,"&lt;&gt;""",'DRE Financeira'!$B$2))))</f>
        <v/>
      </c>
      <c r="N108" s="26" t="str">
        <f>IF($B108="","",ABS(
SUMIFS(BaseFinanceira[Valor Realizado],
IF('DRE Financeira'!$B$3=Configurações!$D$7,BaseFinanceira[Mês Caixa],BaseFinanceira[Mês Comp.]),N$6,
BaseFinanceira[Plano Contas],'DRE Financeira'!$C108,
BaseFinanceira[Centro Custo],IF($B$2=Configurações!$B$7,"&lt;&gt;""",'DRE Financeira'!$B$2))))</f>
        <v/>
      </c>
      <c r="O108" s="24" t="str">
        <f>IF($B108="","",ABS(
SUMIFS(BaseFinanceira[Valor Previsto],
IF('DRE Financeira'!$B$3=Configurações!$D$7,BaseFinanceira[Mês Caixa],BaseFinanceira[Mês Comp.]),O$6,
BaseFinanceira[Plano Contas],'DRE Financeira'!$C108,
BaseFinanceira[Centro Custo],IF($B$2=Configurações!$B$7,"&lt;&gt;""",'DRE Financeira'!$B$2))))</f>
        <v/>
      </c>
      <c r="P108" s="26" t="str">
        <f>IF($B108="","",ABS(
SUMIFS(BaseFinanceira[Valor Realizado],
IF('DRE Financeira'!$B$3=Configurações!$D$7,BaseFinanceira[Mês Caixa],BaseFinanceira[Mês Comp.]),P$6,
BaseFinanceira[Plano Contas],'DRE Financeira'!$C108,
BaseFinanceira[Centro Custo],IF($B$2=Configurações!$B$7,"&lt;&gt;""",'DRE Financeira'!$B$2))))</f>
        <v/>
      </c>
      <c r="Q108" s="24" t="str">
        <f>IF($B108="","",ABS(
SUMIFS(BaseFinanceira[Valor Previsto],
IF('DRE Financeira'!$B$3=Configurações!$D$7,BaseFinanceira[Mês Caixa],BaseFinanceira[Mês Comp.]),Q$6,
BaseFinanceira[Plano Contas],'DRE Financeira'!$C108,
BaseFinanceira[Centro Custo],IF($B$2=Configurações!$B$7,"&lt;&gt;""",'DRE Financeira'!$B$2))))</f>
        <v/>
      </c>
      <c r="R108" s="26" t="str">
        <f>IF($B108="","",ABS(
SUMIFS(BaseFinanceira[Valor Realizado],
IF('DRE Financeira'!$B$3=Configurações!$D$7,BaseFinanceira[Mês Caixa],BaseFinanceira[Mês Comp.]),R$6,
BaseFinanceira[Plano Contas],'DRE Financeira'!$C108,
BaseFinanceira[Centro Custo],IF($B$2=Configurações!$B$7,"&lt;&gt;""",'DRE Financeira'!$B$2))))</f>
        <v/>
      </c>
      <c r="S108" s="24" t="str">
        <f>IF($B108="","",ABS(
SUMIFS(BaseFinanceira[Valor Previsto],
IF('DRE Financeira'!$B$3=Configurações!$D$7,BaseFinanceira[Mês Caixa],BaseFinanceira[Mês Comp.]),S$6,
BaseFinanceira[Plano Contas],'DRE Financeira'!$C108,
BaseFinanceira[Centro Custo],IF($B$2=Configurações!$B$7,"&lt;&gt;""",'DRE Financeira'!$B$2))))</f>
        <v/>
      </c>
      <c r="T108" s="26" t="str">
        <f>IF($B108="","",ABS(
SUMIFS(BaseFinanceira[Valor Realizado],
IF('DRE Financeira'!$B$3=Configurações!$D$7,BaseFinanceira[Mês Caixa],BaseFinanceira[Mês Comp.]),T$6,
BaseFinanceira[Plano Contas],'DRE Financeira'!$C108,
BaseFinanceira[Centro Custo],IF($B$2=Configurações!$B$7,"&lt;&gt;""",'DRE Financeira'!$B$2))))</f>
        <v/>
      </c>
      <c r="U108" s="24" t="str">
        <f>IF($B108="","",ABS(
SUMIFS(BaseFinanceira[Valor Previsto],
IF('DRE Financeira'!$B$3=Configurações!$D$7,BaseFinanceira[Mês Caixa],BaseFinanceira[Mês Comp.]),U$6,
BaseFinanceira[Plano Contas],'DRE Financeira'!$C108,
BaseFinanceira[Centro Custo],IF($B$2=Configurações!$B$7,"&lt;&gt;""",'DRE Financeira'!$B$2))))</f>
        <v/>
      </c>
      <c r="V108" s="26" t="str">
        <f>IF($B108="","",ABS(
SUMIFS(BaseFinanceira[Valor Realizado],
IF('DRE Financeira'!$B$3=Configurações!$D$7,BaseFinanceira[Mês Caixa],BaseFinanceira[Mês Comp.]),V$6,
BaseFinanceira[Plano Contas],'DRE Financeira'!$C108,
BaseFinanceira[Centro Custo],IF($B$2=Configurações!$B$7,"&lt;&gt;""",'DRE Financeira'!$B$2))))</f>
        <v/>
      </c>
      <c r="W108" s="24" t="str">
        <f>IF($B108="","",ABS(
SUMIFS(BaseFinanceira[Valor Previsto],
IF('DRE Financeira'!$B$3=Configurações!$D$7,BaseFinanceira[Mês Caixa],BaseFinanceira[Mês Comp.]),W$6,
BaseFinanceira[Plano Contas],'DRE Financeira'!$C108,
BaseFinanceira[Centro Custo],IF($B$2=Configurações!$B$7,"&lt;&gt;""",'DRE Financeira'!$B$2))))</f>
        <v/>
      </c>
      <c r="X108" s="26" t="str">
        <f>IF($B108="","",ABS(
SUMIFS(BaseFinanceira[Valor Realizado],
IF('DRE Financeira'!$B$3=Configurações!$D$7,BaseFinanceira[Mês Caixa],BaseFinanceira[Mês Comp.]),X$6,
BaseFinanceira[Plano Contas],'DRE Financeira'!$C108,
BaseFinanceira[Centro Custo],IF($B$2=Configurações!$B$7,"&lt;&gt;""",'DRE Financeira'!$B$2))))</f>
        <v/>
      </c>
      <c r="Y108" s="24" t="str">
        <f>IF($B108="","",ABS(
SUMIFS(BaseFinanceira[Valor Previsto],
IF('DRE Financeira'!$B$3=Configurações!$D$7,BaseFinanceira[Mês Caixa],BaseFinanceira[Mês Comp.]),Y$6,
BaseFinanceira[Plano Contas],'DRE Financeira'!$C108,
BaseFinanceira[Centro Custo],IF($B$2=Configurações!$B$7,"&lt;&gt;""",'DRE Financeira'!$B$2))))</f>
        <v/>
      </c>
      <c r="Z108" s="26" t="str">
        <f>IF($B108="","",ABS(
SUMIFS(BaseFinanceira[Valor Realizado],
IF('DRE Financeira'!$B$3=Configurações!$D$7,BaseFinanceira[Mês Caixa],BaseFinanceira[Mês Comp.]),Z$6,
BaseFinanceira[Plano Contas],'DRE Financeira'!$C108,
BaseFinanceira[Centro Custo],IF($B$2=Configurações!$B$7,"&lt;&gt;""",'DRE Financeira'!$B$2))))</f>
        <v/>
      </c>
      <c r="AA108" s="24" t="str">
        <f>IF($B108="","",ABS(
SUMIFS(BaseFinanceira[Valor Previsto],
IF('DRE Financeira'!$B$3=Configurações!$D$7,BaseFinanceira[Mês Caixa],BaseFinanceira[Mês Comp.]),AA$6,
BaseFinanceira[Plano Contas],'DRE Financeira'!$C108,
BaseFinanceira[Centro Custo],IF($B$2=Configurações!$B$7,"&lt;&gt;""",'DRE Financeira'!$B$2))))</f>
        <v/>
      </c>
      <c r="AB108" s="26" t="str">
        <f>IF($B108="","",ABS(
SUMIFS(BaseFinanceira[Valor Realizado],
IF('DRE Financeira'!$B$3=Configurações!$D$7,BaseFinanceira[Mês Caixa],BaseFinanceira[Mês Comp.]),AB$6,
BaseFinanceira[Plano Contas],'DRE Financeira'!$C108,
BaseFinanceira[Centro Custo],IF($B$2=Configurações!$B$7,"&lt;&gt;""",'DRE Financeira'!$B$2))))</f>
        <v/>
      </c>
      <c r="AD108" s="24">
        <f t="shared" si="147"/>
        <v>0</v>
      </c>
      <c r="AE108" s="26">
        <f t="shared" si="147"/>
        <v>0</v>
      </c>
      <c r="AF108" s="39">
        <f t="shared" si="119"/>
        <v>0</v>
      </c>
      <c r="AH108" s="24">
        <f t="shared" si="148"/>
        <v>0</v>
      </c>
      <c r="AI108" s="26">
        <f t="shared" si="148"/>
        <v>0</v>
      </c>
    </row>
    <row r="109" spans="2:35" s="2" customFormat="1" ht="20.100000000000001" hidden="1" customHeight="1" x14ac:dyDescent="0.25">
      <c r="B109" s="23" t="str">
        <f>IF('Plano Contas'!G22="","",'Plano Contas'!G22)</f>
        <v/>
      </c>
      <c r="C109" s="46" t="str">
        <f>B73&amp;B95&amp;B109</f>
        <v>Deduções ReceitasGrupo Extra 2</v>
      </c>
      <c r="D109" s="20"/>
      <c r="E109" s="24" t="str">
        <f>IF($B109="","",ABS(
SUMIFS(BaseFinanceira[Valor Previsto],
IF('DRE Financeira'!$B$3=Configurações!$D$7,BaseFinanceira[Mês Caixa],BaseFinanceira[Mês Comp.]),E$6,
BaseFinanceira[Plano Contas],'DRE Financeira'!$C109,
BaseFinanceira[Centro Custo],IF($B$2=Configurações!$B$7,"&lt;&gt;""",'DRE Financeira'!$B$2))))</f>
        <v/>
      </c>
      <c r="F109" s="26" t="str">
        <f>IF($B109="","",ABS(
SUMIFS(BaseFinanceira[Valor Realizado],
IF('DRE Financeira'!$B$3=Configurações!$D$7,BaseFinanceira[Mês Caixa],BaseFinanceira[Mês Comp.]),F$6,
BaseFinanceira[Plano Contas],'DRE Financeira'!$C109,
BaseFinanceira[Centro Custo],IF($B$2=Configurações!$B$7,"&lt;&gt;""",'DRE Financeira'!$B$2))))</f>
        <v/>
      </c>
      <c r="G109" s="24" t="str">
        <f>IF($B109="","",ABS(
SUMIFS(BaseFinanceira[Valor Previsto],
IF('DRE Financeira'!$B$3=Configurações!$D$7,BaseFinanceira[Mês Caixa],BaseFinanceira[Mês Comp.]),G$6,
BaseFinanceira[Plano Contas],'DRE Financeira'!$C109,
BaseFinanceira[Centro Custo],IF($B$2=Configurações!$B$7,"&lt;&gt;""",'DRE Financeira'!$B$2))))</f>
        <v/>
      </c>
      <c r="H109" s="26" t="str">
        <f>IF($B109="","",ABS(
SUMIFS(BaseFinanceira[Valor Realizado],
IF('DRE Financeira'!$B$3=Configurações!$D$7,BaseFinanceira[Mês Caixa],BaseFinanceira[Mês Comp.]),H$6,
BaseFinanceira[Plano Contas],'DRE Financeira'!$C109,
BaseFinanceira[Centro Custo],IF($B$2=Configurações!$B$7,"&lt;&gt;""",'DRE Financeira'!$B$2))))</f>
        <v/>
      </c>
      <c r="I109" s="24" t="str">
        <f>IF($B109="","",ABS(
SUMIFS(BaseFinanceira[Valor Previsto],
IF('DRE Financeira'!$B$3=Configurações!$D$7,BaseFinanceira[Mês Caixa],BaseFinanceira[Mês Comp.]),I$6,
BaseFinanceira[Plano Contas],'DRE Financeira'!$C109,
BaseFinanceira[Centro Custo],IF($B$2=Configurações!$B$7,"&lt;&gt;""",'DRE Financeira'!$B$2))))</f>
        <v/>
      </c>
      <c r="J109" s="26" t="str">
        <f>IF($B109="","",ABS(
SUMIFS(BaseFinanceira[Valor Realizado],
IF('DRE Financeira'!$B$3=Configurações!$D$7,BaseFinanceira[Mês Caixa],BaseFinanceira[Mês Comp.]),J$6,
BaseFinanceira[Plano Contas],'DRE Financeira'!$C109,
BaseFinanceira[Centro Custo],IF($B$2=Configurações!$B$7,"&lt;&gt;""",'DRE Financeira'!$B$2))))</f>
        <v/>
      </c>
      <c r="K109" s="24" t="str">
        <f>IF($B109="","",ABS(
SUMIFS(BaseFinanceira[Valor Previsto],
IF('DRE Financeira'!$B$3=Configurações!$D$7,BaseFinanceira[Mês Caixa],BaseFinanceira[Mês Comp.]),K$6,
BaseFinanceira[Plano Contas],'DRE Financeira'!$C109,
BaseFinanceira[Centro Custo],IF($B$2=Configurações!$B$7,"&lt;&gt;""",'DRE Financeira'!$B$2))))</f>
        <v/>
      </c>
      <c r="L109" s="26" t="str">
        <f>IF($B109="","",ABS(
SUMIFS(BaseFinanceira[Valor Realizado],
IF('DRE Financeira'!$B$3=Configurações!$D$7,BaseFinanceira[Mês Caixa],BaseFinanceira[Mês Comp.]),L$6,
BaseFinanceira[Plano Contas],'DRE Financeira'!$C109,
BaseFinanceira[Centro Custo],IF($B$2=Configurações!$B$7,"&lt;&gt;""",'DRE Financeira'!$B$2))))</f>
        <v/>
      </c>
      <c r="M109" s="24" t="str">
        <f>IF($B109="","",ABS(
SUMIFS(BaseFinanceira[Valor Previsto],
IF('DRE Financeira'!$B$3=Configurações!$D$7,BaseFinanceira[Mês Caixa],BaseFinanceira[Mês Comp.]),M$6,
BaseFinanceira[Plano Contas],'DRE Financeira'!$C109,
BaseFinanceira[Centro Custo],IF($B$2=Configurações!$B$7,"&lt;&gt;""",'DRE Financeira'!$B$2))))</f>
        <v/>
      </c>
      <c r="N109" s="26" t="str">
        <f>IF($B109="","",ABS(
SUMIFS(BaseFinanceira[Valor Realizado],
IF('DRE Financeira'!$B$3=Configurações!$D$7,BaseFinanceira[Mês Caixa],BaseFinanceira[Mês Comp.]),N$6,
BaseFinanceira[Plano Contas],'DRE Financeira'!$C109,
BaseFinanceira[Centro Custo],IF($B$2=Configurações!$B$7,"&lt;&gt;""",'DRE Financeira'!$B$2))))</f>
        <v/>
      </c>
      <c r="O109" s="24" t="str">
        <f>IF($B109="","",ABS(
SUMIFS(BaseFinanceira[Valor Previsto],
IF('DRE Financeira'!$B$3=Configurações!$D$7,BaseFinanceira[Mês Caixa],BaseFinanceira[Mês Comp.]),O$6,
BaseFinanceira[Plano Contas],'DRE Financeira'!$C109,
BaseFinanceira[Centro Custo],IF($B$2=Configurações!$B$7,"&lt;&gt;""",'DRE Financeira'!$B$2))))</f>
        <v/>
      </c>
      <c r="P109" s="26" t="str">
        <f>IF($B109="","",ABS(
SUMIFS(BaseFinanceira[Valor Realizado],
IF('DRE Financeira'!$B$3=Configurações!$D$7,BaseFinanceira[Mês Caixa],BaseFinanceira[Mês Comp.]),P$6,
BaseFinanceira[Plano Contas],'DRE Financeira'!$C109,
BaseFinanceira[Centro Custo],IF($B$2=Configurações!$B$7,"&lt;&gt;""",'DRE Financeira'!$B$2))))</f>
        <v/>
      </c>
      <c r="Q109" s="24" t="str">
        <f>IF($B109="","",ABS(
SUMIFS(BaseFinanceira[Valor Previsto],
IF('DRE Financeira'!$B$3=Configurações!$D$7,BaseFinanceira[Mês Caixa],BaseFinanceira[Mês Comp.]),Q$6,
BaseFinanceira[Plano Contas],'DRE Financeira'!$C109,
BaseFinanceira[Centro Custo],IF($B$2=Configurações!$B$7,"&lt;&gt;""",'DRE Financeira'!$B$2))))</f>
        <v/>
      </c>
      <c r="R109" s="26" t="str">
        <f>IF($B109="","",ABS(
SUMIFS(BaseFinanceira[Valor Realizado],
IF('DRE Financeira'!$B$3=Configurações!$D$7,BaseFinanceira[Mês Caixa],BaseFinanceira[Mês Comp.]),R$6,
BaseFinanceira[Plano Contas],'DRE Financeira'!$C109,
BaseFinanceira[Centro Custo],IF($B$2=Configurações!$B$7,"&lt;&gt;""",'DRE Financeira'!$B$2))))</f>
        <v/>
      </c>
      <c r="S109" s="24" t="str">
        <f>IF($B109="","",ABS(
SUMIFS(BaseFinanceira[Valor Previsto],
IF('DRE Financeira'!$B$3=Configurações!$D$7,BaseFinanceira[Mês Caixa],BaseFinanceira[Mês Comp.]),S$6,
BaseFinanceira[Plano Contas],'DRE Financeira'!$C109,
BaseFinanceira[Centro Custo],IF($B$2=Configurações!$B$7,"&lt;&gt;""",'DRE Financeira'!$B$2))))</f>
        <v/>
      </c>
      <c r="T109" s="26" t="str">
        <f>IF($B109="","",ABS(
SUMIFS(BaseFinanceira[Valor Realizado],
IF('DRE Financeira'!$B$3=Configurações!$D$7,BaseFinanceira[Mês Caixa],BaseFinanceira[Mês Comp.]),T$6,
BaseFinanceira[Plano Contas],'DRE Financeira'!$C109,
BaseFinanceira[Centro Custo],IF($B$2=Configurações!$B$7,"&lt;&gt;""",'DRE Financeira'!$B$2))))</f>
        <v/>
      </c>
      <c r="U109" s="24" t="str">
        <f>IF($B109="","",ABS(
SUMIFS(BaseFinanceira[Valor Previsto],
IF('DRE Financeira'!$B$3=Configurações!$D$7,BaseFinanceira[Mês Caixa],BaseFinanceira[Mês Comp.]),U$6,
BaseFinanceira[Plano Contas],'DRE Financeira'!$C109,
BaseFinanceira[Centro Custo],IF($B$2=Configurações!$B$7,"&lt;&gt;""",'DRE Financeira'!$B$2))))</f>
        <v/>
      </c>
      <c r="V109" s="26" t="str">
        <f>IF($B109="","",ABS(
SUMIFS(BaseFinanceira[Valor Realizado],
IF('DRE Financeira'!$B$3=Configurações!$D$7,BaseFinanceira[Mês Caixa],BaseFinanceira[Mês Comp.]),V$6,
BaseFinanceira[Plano Contas],'DRE Financeira'!$C109,
BaseFinanceira[Centro Custo],IF($B$2=Configurações!$B$7,"&lt;&gt;""",'DRE Financeira'!$B$2))))</f>
        <v/>
      </c>
      <c r="W109" s="24" t="str">
        <f>IF($B109="","",ABS(
SUMIFS(BaseFinanceira[Valor Previsto],
IF('DRE Financeira'!$B$3=Configurações!$D$7,BaseFinanceira[Mês Caixa],BaseFinanceira[Mês Comp.]),W$6,
BaseFinanceira[Plano Contas],'DRE Financeira'!$C109,
BaseFinanceira[Centro Custo],IF($B$2=Configurações!$B$7,"&lt;&gt;""",'DRE Financeira'!$B$2))))</f>
        <v/>
      </c>
      <c r="X109" s="26" t="str">
        <f>IF($B109="","",ABS(
SUMIFS(BaseFinanceira[Valor Realizado],
IF('DRE Financeira'!$B$3=Configurações!$D$7,BaseFinanceira[Mês Caixa],BaseFinanceira[Mês Comp.]),X$6,
BaseFinanceira[Plano Contas],'DRE Financeira'!$C109,
BaseFinanceira[Centro Custo],IF($B$2=Configurações!$B$7,"&lt;&gt;""",'DRE Financeira'!$B$2))))</f>
        <v/>
      </c>
      <c r="Y109" s="24" t="str">
        <f>IF($B109="","",ABS(
SUMIFS(BaseFinanceira[Valor Previsto],
IF('DRE Financeira'!$B$3=Configurações!$D$7,BaseFinanceira[Mês Caixa],BaseFinanceira[Mês Comp.]),Y$6,
BaseFinanceira[Plano Contas],'DRE Financeira'!$C109,
BaseFinanceira[Centro Custo],IF($B$2=Configurações!$B$7,"&lt;&gt;""",'DRE Financeira'!$B$2))))</f>
        <v/>
      </c>
      <c r="Z109" s="26" t="str">
        <f>IF($B109="","",ABS(
SUMIFS(BaseFinanceira[Valor Realizado],
IF('DRE Financeira'!$B$3=Configurações!$D$7,BaseFinanceira[Mês Caixa],BaseFinanceira[Mês Comp.]),Z$6,
BaseFinanceira[Plano Contas],'DRE Financeira'!$C109,
BaseFinanceira[Centro Custo],IF($B$2=Configurações!$B$7,"&lt;&gt;""",'DRE Financeira'!$B$2))))</f>
        <v/>
      </c>
      <c r="AA109" s="24" t="str">
        <f>IF($B109="","",ABS(
SUMIFS(BaseFinanceira[Valor Previsto],
IF('DRE Financeira'!$B$3=Configurações!$D$7,BaseFinanceira[Mês Caixa],BaseFinanceira[Mês Comp.]),AA$6,
BaseFinanceira[Plano Contas],'DRE Financeira'!$C109,
BaseFinanceira[Centro Custo],IF($B$2=Configurações!$B$7,"&lt;&gt;""",'DRE Financeira'!$B$2))))</f>
        <v/>
      </c>
      <c r="AB109" s="26" t="str">
        <f>IF($B109="","",ABS(
SUMIFS(BaseFinanceira[Valor Realizado],
IF('DRE Financeira'!$B$3=Configurações!$D$7,BaseFinanceira[Mês Caixa],BaseFinanceira[Mês Comp.]),AB$6,
BaseFinanceira[Plano Contas],'DRE Financeira'!$C109,
BaseFinanceira[Centro Custo],IF($B$2=Configurações!$B$7,"&lt;&gt;""",'DRE Financeira'!$B$2))))</f>
        <v/>
      </c>
      <c r="AD109" s="24">
        <f t="shared" si="147"/>
        <v>0</v>
      </c>
      <c r="AE109" s="26">
        <f t="shared" si="147"/>
        <v>0</v>
      </c>
      <c r="AF109" s="39">
        <f t="shared" si="119"/>
        <v>0</v>
      </c>
      <c r="AH109" s="24">
        <f t="shared" si="148"/>
        <v>0</v>
      </c>
      <c r="AI109" s="26">
        <f t="shared" si="148"/>
        <v>0</v>
      </c>
    </row>
    <row r="110" spans="2:35" s="2" customFormat="1" ht="20.100000000000001" hidden="1" customHeight="1" x14ac:dyDescent="0.25">
      <c r="B110" s="23" t="str">
        <f>IF('Plano Contas'!G23="","",'Plano Contas'!G23)</f>
        <v/>
      </c>
      <c r="C110" s="46" t="str">
        <f>B73&amp;B95&amp;B110</f>
        <v>Deduções ReceitasGrupo Extra 2</v>
      </c>
      <c r="D110" s="20"/>
      <c r="E110" s="24" t="str">
        <f>IF($B110="","",ABS(
SUMIFS(BaseFinanceira[Valor Previsto],
IF('DRE Financeira'!$B$3=Configurações!$D$7,BaseFinanceira[Mês Caixa],BaseFinanceira[Mês Comp.]),E$6,
BaseFinanceira[Plano Contas],'DRE Financeira'!$C110,
BaseFinanceira[Centro Custo],IF($B$2=Configurações!$B$7,"&lt;&gt;""",'DRE Financeira'!$B$2))))</f>
        <v/>
      </c>
      <c r="F110" s="26" t="str">
        <f>IF($B110="","",ABS(
SUMIFS(BaseFinanceira[Valor Realizado],
IF('DRE Financeira'!$B$3=Configurações!$D$7,BaseFinanceira[Mês Caixa],BaseFinanceira[Mês Comp.]),F$6,
BaseFinanceira[Plano Contas],'DRE Financeira'!$C110,
BaseFinanceira[Centro Custo],IF($B$2=Configurações!$B$7,"&lt;&gt;""",'DRE Financeira'!$B$2))))</f>
        <v/>
      </c>
      <c r="G110" s="24" t="str">
        <f>IF($B110="","",ABS(
SUMIFS(BaseFinanceira[Valor Previsto],
IF('DRE Financeira'!$B$3=Configurações!$D$7,BaseFinanceira[Mês Caixa],BaseFinanceira[Mês Comp.]),G$6,
BaseFinanceira[Plano Contas],'DRE Financeira'!$C110,
BaseFinanceira[Centro Custo],IF($B$2=Configurações!$B$7,"&lt;&gt;""",'DRE Financeira'!$B$2))))</f>
        <v/>
      </c>
      <c r="H110" s="26" t="str">
        <f>IF($B110="","",ABS(
SUMIFS(BaseFinanceira[Valor Realizado],
IF('DRE Financeira'!$B$3=Configurações!$D$7,BaseFinanceira[Mês Caixa],BaseFinanceira[Mês Comp.]),H$6,
BaseFinanceira[Plano Contas],'DRE Financeira'!$C110,
BaseFinanceira[Centro Custo],IF($B$2=Configurações!$B$7,"&lt;&gt;""",'DRE Financeira'!$B$2))))</f>
        <v/>
      </c>
      <c r="I110" s="24" t="str">
        <f>IF($B110="","",ABS(
SUMIFS(BaseFinanceira[Valor Previsto],
IF('DRE Financeira'!$B$3=Configurações!$D$7,BaseFinanceira[Mês Caixa],BaseFinanceira[Mês Comp.]),I$6,
BaseFinanceira[Plano Contas],'DRE Financeira'!$C110,
BaseFinanceira[Centro Custo],IF($B$2=Configurações!$B$7,"&lt;&gt;""",'DRE Financeira'!$B$2))))</f>
        <v/>
      </c>
      <c r="J110" s="26" t="str">
        <f>IF($B110="","",ABS(
SUMIFS(BaseFinanceira[Valor Realizado],
IF('DRE Financeira'!$B$3=Configurações!$D$7,BaseFinanceira[Mês Caixa],BaseFinanceira[Mês Comp.]),J$6,
BaseFinanceira[Plano Contas],'DRE Financeira'!$C110,
BaseFinanceira[Centro Custo],IF($B$2=Configurações!$B$7,"&lt;&gt;""",'DRE Financeira'!$B$2))))</f>
        <v/>
      </c>
      <c r="K110" s="24" t="str">
        <f>IF($B110="","",ABS(
SUMIFS(BaseFinanceira[Valor Previsto],
IF('DRE Financeira'!$B$3=Configurações!$D$7,BaseFinanceira[Mês Caixa],BaseFinanceira[Mês Comp.]),K$6,
BaseFinanceira[Plano Contas],'DRE Financeira'!$C110,
BaseFinanceira[Centro Custo],IF($B$2=Configurações!$B$7,"&lt;&gt;""",'DRE Financeira'!$B$2))))</f>
        <v/>
      </c>
      <c r="L110" s="26" t="str">
        <f>IF($B110="","",ABS(
SUMIFS(BaseFinanceira[Valor Realizado],
IF('DRE Financeira'!$B$3=Configurações!$D$7,BaseFinanceira[Mês Caixa],BaseFinanceira[Mês Comp.]),L$6,
BaseFinanceira[Plano Contas],'DRE Financeira'!$C110,
BaseFinanceira[Centro Custo],IF($B$2=Configurações!$B$7,"&lt;&gt;""",'DRE Financeira'!$B$2))))</f>
        <v/>
      </c>
      <c r="M110" s="24" t="str">
        <f>IF($B110="","",ABS(
SUMIFS(BaseFinanceira[Valor Previsto],
IF('DRE Financeira'!$B$3=Configurações!$D$7,BaseFinanceira[Mês Caixa],BaseFinanceira[Mês Comp.]),M$6,
BaseFinanceira[Plano Contas],'DRE Financeira'!$C110,
BaseFinanceira[Centro Custo],IF($B$2=Configurações!$B$7,"&lt;&gt;""",'DRE Financeira'!$B$2))))</f>
        <v/>
      </c>
      <c r="N110" s="26" t="str">
        <f>IF($B110="","",ABS(
SUMIFS(BaseFinanceira[Valor Realizado],
IF('DRE Financeira'!$B$3=Configurações!$D$7,BaseFinanceira[Mês Caixa],BaseFinanceira[Mês Comp.]),N$6,
BaseFinanceira[Plano Contas],'DRE Financeira'!$C110,
BaseFinanceira[Centro Custo],IF($B$2=Configurações!$B$7,"&lt;&gt;""",'DRE Financeira'!$B$2))))</f>
        <v/>
      </c>
      <c r="O110" s="24" t="str">
        <f>IF($B110="","",ABS(
SUMIFS(BaseFinanceira[Valor Previsto],
IF('DRE Financeira'!$B$3=Configurações!$D$7,BaseFinanceira[Mês Caixa],BaseFinanceira[Mês Comp.]),O$6,
BaseFinanceira[Plano Contas],'DRE Financeira'!$C110,
BaseFinanceira[Centro Custo],IF($B$2=Configurações!$B$7,"&lt;&gt;""",'DRE Financeira'!$B$2))))</f>
        <v/>
      </c>
      <c r="P110" s="26" t="str">
        <f>IF($B110="","",ABS(
SUMIFS(BaseFinanceira[Valor Realizado],
IF('DRE Financeira'!$B$3=Configurações!$D$7,BaseFinanceira[Mês Caixa],BaseFinanceira[Mês Comp.]),P$6,
BaseFinanceira[Plano Contas],'DRE Financeira'!$C110,
BaseFinanceira[Centro Custo],IF($B$2=Configurações!$B$7,"&lt;&gt;""",'DRE Financeira'!$B$2))))</f>
        <v/>
      </c>
      <c r="Q110" s="24" t="str">
        <f>IF($B110="","",ABS(
SUMIFS(BaseFinanceira[Valor Previsto],
IF('DRE Financeira'!$B$3=Configurações!$D$7,BaseFinanceira[Mês Caixa],BaseFinanceira[Mês Comp.]),Q$6,
BaseFinanceira[Plano Contas],'DRE Financeira'!$C110,
BaseFinanceira[Centro Custo],IF($B$2=Configurações!$B$7,"&lt;&gt;""",'DRE Financeira'!$B$2))))</f>
        <v/>
      </c>
      <c r="R110" s="26" t="str">
        <f>IF($B110="","",ABS(
SUMIFS(BaseFinanceira[Valor Realizado],
IF('DRE Financeira'!$B$3=Configurações!$D$7,BaseFinanceira[Mês Caixa],BaseFinanceira[Mês Comp.]),R$6,
BaseFinanceira[Plano Contas],'DRE Financeira'!$C110,
BaseFinanceira[Centro Custo],IF($B$2=Configurações!$B$7,"&lt;&gt;""",'DRE Financeira'!$B$2))))</f>
        <v/>
      </c>
      <c r="S110" s="24" t="str">
        <f>IF($B110="","",ABS(
SUMIFS(BaseFinanceira[Valor Previsto],
IF('DRE Financeira'!$B$3=Configurações!$D$7,BaseFinanceira[Mês Caixa],BaseFinanceira[Mês Comp.]),S$6,
BaseFinanceira[Plano Contas],'DRE Financeira'!$C110,
BaseFinanceira[Centro Custo],IF($B$2=Configurações!$B$7,"&lt;&gt;""",'DRE Financeira'!$B$2))))</f>
        <v/>
      </c>
      <c r="T110" s="26" t="str">
        <f>IF($B110="","",ABS(
SUMIFS(BaseFinanceira[Valor Realizado],
IF('DRE Financeira'!$B$3=Configurações!$D$7,BaseFinanceira[Mês Caixa],BaseFinanceira[Mês Comp.]),T$6,
BaseFinanceira[Plano Contas],'DRE Financeira'!$C110,
BaseFinanceira[Centro Custo],IF($B$2=Configurações!$B$7,"&lt;&gt;""",'DRE Financeira'!$B$2))))</f>
        <v/>
      </c>
      <c r="U110" s="24" t="str">
        <f>IF($B110="","",ABS(
SUMIFS(BaseFinanceira[Valor Previsto],
IF('DRE Financeira'!$B$3=Configurações!$D$7,BaseFinanceira[Mês Caixa],BaseFinanceira[Mês Comp.]),U$6,
BaseFinanceira[Plano Contas],'DRE Financeira'!$C110,
BaseFinanceira[Centro Custo],IF($B$2=Configurações!$B$7,"&lt;&gt;""",'DRE Financeira'!$B$2))))</f>
        <v/>
      </c>
      <c r="V110" s="26" t="str">
        <f>IF($B110="","",ABS(
SUMIFS(BaseFinanceira[Valor Realizado],
IF('DRE Financeira'!$B$3=Configurações!$D$7,BaseFinanceira[Mês Caixa],BaseFinanceira[Mês Comp.]),V$6,
BaseFinanceira[Plano Contas],'DRE Financeira'!$C110,
BaseFinanceira[Centro Custo],IF($B$2=Configurações!$B$7,"&lt;&gt;""",'DRE Financeira'!$B$2))))</f>
        <v/>
      </c>
      <c r="W110" s="24" t="str">
        <f>IF($B110="","",ABS(
SUMIFS(BaseFinanceira[Valor Previsto],
IF('DRE Financeira'!$B$3=Configurações!$D$7,BaseFinanceira[Mês Caixa],BaseFinanceira[Mês Comp.]),W$6,
BaseFinanceira[Plano Contas],'DRE Financeira'!$C110,
BaseFinanceira[Centro Custo],IF($B$2=Configurações!$B$7,"&lt;&gt;""",'DRE Financeira'!$B$2))))</f>
        <v/>
      </c>
      <c r="X110" s="26" t="str">
        <f>IF($B110="","",ABS(
SUMIFS(BaseFinanceira[Valor Realizado],
IF('DRE Financeira'!$B$3=Configurações!$D$7,BaseFinanceira[Mês Caixa],BaseFinanceira[Mês Comp.]),X$6,
BaseFinanceira[Plano Contas],'DRE Financeira'!$C110,
BaseFinanceira[Centro Custo],IF($B$2=Configurações!$B$7,"&lt;&gt;""",'DRE Financeira'!$B$2))))</f>
        <v/>
      </c>
      <c r="Y110" s="24" t="str">
        <f>IF($B110="","",ABS(
SUMIFS(BaseFinanceira[Valor Previsto],
IF('DRE Financeira'!$B$3=Configurações!$D$7,BaseFinanceira[Mês Caixa],BaseFinanceira[Mês Comp.]),Y$6,
BaseFinanceira[Plano Contas],'DRE Financeira'!$C110,
BaseFinanceira[Centro Custo],IF($B$2=Configurações!$B$7,"&lt;&gt;""",'DRE Financeira'!$B$2))))</f>
        <v/>
      </c>
      <c r="Z110" s="26" t="str">
        <f>IF($B110="","",ABS(
SUMIFS(BaseFinanceira[Valor Realizado],
IF('DRE Financeira'!$B$3=Configurações!$D$7,BaseFinanceira[Mês Caixa],BaseFinanceira[Mês Comp.]),Z$6,
BaseFinanceira[Plano Contas],'DRE Financeira'!$C110,
BaseFinanceira[Centro Custo],IF($B$2=Configurações!$B$7,"&lt;&gt;""",'DRE Financeira'!$B$2))))</f>
        <v/>
      </c>
      <c r="AA110" s="24" t="str">
        <f>IF($B110="","",ABS(
SUMIFS(BaseFinanceira[Valor Previsto],
IF('DRE Financeira'!$B$3=Configurações!$D$7,BaseFinanceira[Mês Caixa],BaseFinanceira[Mês Comp.]),AA$6,
BaseFinanceira[Plano Contas],'DRE Financeira'!$C110,
BaseFinanceira[Centro Custo],IF($B$2=Configurações!$B$7,"&lt;&gt;""",'DRE Financeira'!$B$2))))</f>
        <v/>
      </c>
      <c r="AB110" s="26" t="str">
        <f>IF($B110="","",ABS(
SUMIFS(BaseFinanceira[Valor Realizado],
IF('DRE Financeira'!$B$3=Configurações!$D$7,BaseFinanceira[Mês Caixa],BaseFinanceira[Mês Comp.]),AB$6,
BaseFinanceira[Plano Contas],'DRE Financeira'!$C110,
BaseFinanceira[Centro Custo],IF($B$2=Configurações!$B$7,"&lt;&gt;""",'DRE Financeira'!$B$2))))</f>
        <v/>
      </c>
      <c r="AD110" s="24">
        <f t="shared" si="147"/>
        <v>0</v>
      </c>
      <c r="AE110" s="26">
        <f t="shared" si="147"/>
        <v>0</v>
      </c>
      <c r="AF110" s="39">
        <f t="shared" si="119"/>
        <v>0</v>
      </c>
      <c r="AH110" s="24">
        <f t="shared" si="148"/>
        <v>0</v>
      </c>
      <c r="AI110" s="26">
        <f t="shared" si="148"/>
        <v>0</v>
      </c>
    </row>
    <row r="111" spans="2:35" s="2" customFormat="1" ht="20.100000000000001" hidden="1" customHeight="1" x14ac:dyDescent="0.25">
      <c r="B111" s="23" t="str">
        <f>IF('Plano Contas'!G24="","",'Plano Contas'!G24)</f>
        <v/>
      </c>
      <c r="C111" s="46" t="str">
        <f>B73&amp;B95&amp;B111</f>
        <v>Deduções ReceitasGrupo Extra 2</v>
      </c>
      <c r="D111" s="20"/>
      <c r="E111" s="24" t="str">
        <f>IF($B111="","",ABS(
SUMIFS(BaseFinanceira[Valor Previsto],
IF('DRE Financeira'!$B$3=Configurações!$D$7,BaseFinanceira[Mês Caixa],BaseFinanceira[Mês Comp.]),E$6,
BaseFinanceira[Plano Contas],'DRE Financeira'!$C111,
BaseFinanceira[Centro Custo],IF($B$2=Configurações!$B$7,"&lt;&gt;""",'DRE Financeira'!$B$2))))</f>
        <v/>
      </c>
      <c r="F111" s="26" t="str">
        <f>IF($B111="","",ABS(
SUMIFS(BaseFinanceira[Valor Realizado],
IF('DRE Financeira'!$B$3=Configurações!$D$7,BaseFinanceira[Mês Caixa],BaseFinanceira[Mês Comp.]),F$6,
BaseFinanceira[Plano Contas],'DRE Financeira'!$C111,
BaseFinanceira[Centro Custo],IF($B$2=Configurações!$B$7,"&lt;&gt;""",'DRE Financeira'!$B$2))))</f>
        <v/>
      </c>
      <c r="G111" s="24" t="str">
        <f>IF($B111="","",ABS(
SUMIFS(BaseFinanceira[Valor Previsto],
IF('DRE Financeira'!$B$3=Configurações!$D$7,BaseFinanceira[Mês Caixa],BaseFinanceira[Mês Comp.]),G$6,
BaseFinanceira[Plano Contas],'DRE Financeira'!$C111,
BaseFinanceira[Centro Custo],IF($B$2=Configurações!$B$7,"&lt;&gt;""",'DRE Financeira'!$B$2))))</f>
        <v/>
      </c>
      <c r="H111" s="26" t="str">
        <f>IF($B111="","",ABS(
SUMIFS(BaseFinanceira[Valor Realizado],
IF('DRE Financeira'!$B$3=Configurações!$D$7,BaseFinanceira[Mês Caixa],BaseFinanceira[Mês Comp.]),H$6,
BaseFinanceira[Plano Contas],'DRE Financeira'!$C111,
BaseFinanceira[Centro Custo],IF($B$2=Configurações!$B$7,"&lt;&gt;""",'DRE Financeira'!$B$2))))</f>
        <v/>
      </c>
      <c r="I111" s="24" t="str">
        <f>IF($B111="","",ABS(
SUMIFS(BaseFinanceira[Valor Previsto],
IF('DRE Financeira'!$B$3=Configurações!$D$7,BaseFinanceira[Mês Caixa],BaseFinanceira[Mês Comp.]),I$6,
BaseFinanceira[Plano Contas],'DRE Financeira'!$C111,
BaseFinanceira[Centro Custo],IF($B$2=Configurações!$B$7,"&lt;&gt;""",'DRE Financeira'!$B$2))))</f>
        <v/>
      </c>
      <c r="J111" s="26" t="str">
        <f>IF($B111="","",ABS(
SUMIFS(BaseFinanceira[Valor Realizado],
IF('DRE Financeira'!$B$3=Configurações!$D$7,BaseFinanceira[Mês Caixa],BaseFinanceira[Mês Comp.]),J$6,
BaseFinanceira[Plano Contas],'DRE Financeira'!$C111,
BaseFinanceira[Centro Custo],IF($B$2=Configurações!$B$7,"&lt;&gt;""",'DRE Financeira'!$B$2))))</f>
        <v/>
      </c>
      <c r="K111" s="24" t="str">
        <f>IF($B111="","",ABS(
SUMIFS(BaseFinanceira[Valor Previsto],
IF('DRE Financeira'!$B$3=Configurações!$D$7,BaseFinanceira[Mês Caixa],BaseFinanceira[Mês Comp.]),K$6,
BaseFinanceira[Plano Contas],'DRE Financeira'!$C111,
BaseFinanceira[Centro Custo],IF($B$2=Configurações!$B$7,"&lt;&gt;""",'DRE Financeira'!$B$2))))</f>
        <v/>
      </c>
      <c r="L111" s="26" t="str">
        <f>IF($B111="","",ABS(
SUMIFS(BaseFinanceira[Valor Realizado],
IF('DRE Financeira'!$B$3=Configurações!$D$7,BaseFinanceira[Mês Caixa],BaseFinanceira[Mês Comp.]),L$6,
BaseFinanceira[Plano Contas],'DRE Financeira'!$C111,
BaseFinanceira[Centro Custo],IF($B$2=Configurações!$B$7,"&lt;&gt;""",'DRE Financeira'!$B$2))))</f>
        <v/>
      </c>
      <c r="M111" s="24" t="str">
        <f>IF($B111="","",ABS(
SUMIFS(BaseFinanceira[Valor Previsto],
IF('DRE Financeira'!$B$3=Configurações!$D$7,BaseFinanceira[Mês Caixa],BaseFinanceira[Mês Comp.]),M$6,
BaseFinanceira[Plano Contas],'DRE Financeira'!$C111,
BaseFinanceira[Centro Custo],IF($B$2=Configurações!$B$7,"&lt;&gt;""",'DRE Financeira'!$B$2))))</f>
        <v/>
      </c>
      <c r="N111" s="26" t="str">
        <f>IF($B111="","",ABS(
SUMIFS(BaseFinanceira[Valor Realizado],
IF('DRE Financeira'!$B$3=Configurações!$D$7,BaseFinanceira[Mês Caixa],BaseFinanceira[Mês Comp.]),N$6,
BaseFinanceira[Plano Contas],'DRE Financeira'!$C111,
BaseFinanceira[Centro Custo],IF($B$2=Configurações!$B$7,"&lt;&gt;""",'DRE Financeira'!$B$2))))</f>
        <v/>
      </c>
      <c r="O111" s="24" t="str">
        <f>IF($B111="","",ABS(
SUMIFS(BaseFinanceira[Valor Previsto],
IF('DRE Financeira'!$B$3=Configurações!$D$7,BaseFinanceira[Mês Caixa],BaseFinanceira[Mês Comp.]),O$6,
BaseFinanceira[Plano Contas],'DRE Financeira'!$C111,
BaseFinanceira[Centro Custo],IF($B$2=Configurações!$B$7,"&lt;&gt;""",'DRE Financeira'!$B$2))))</f>
        <v/>
      </c>
      <c r="P111" s="26" t="str">
        <f>IF($B111="","",ABS(
SUMIFS(BaseFinanceira[Valor Realizado],
IF('DRE Financeira'!$B$3=Configurações!$D$7,BaseFinanceira[Mês Caixa],BaseFinanceira[Mês Comp.]),P$6,
BaseFinanceira[Plano Contas],'DRE Financeira'!$C111,
BaseFinanceira[Centro Custo],IF($B$2=Configurações!$B$7,"&lt;&gt;""",'DRE Financeira'!$B$2))))</f>
        <v/>
      </c>
      <c r="Q111" s="24" t="str">
        <f>IF($B111="","",ABS(
SUMIFS(BaseFinanceira[Valor Previsto],
IF('DRE Financeira'!$B$3=Configurações!$D$7,BaseFinanceira[Mês Caixa],BaseFinanceira[Mês Comp.]),Q$6,
BaseFinanceira[Plano Contas],'DRE Financeira'!$C111,
BaseFinanceira[Centro Custo],IF($B$2=Configurações!$B$7,"&lt;&gt;""",'DRE Financeira'!$B$2))))</f>
        <v/>
      </c>
      <c r="R111" s="26" t="str">
        <f>IF($B111="","",ABS(
SUMIFS(BaseFinanceira[Valor Realizado],
IF('DRE Financeira'!$B$3=Configurações!$D$7,BaseFinanceira[Mês Caixa],BaseFinanceira[Mês Comp.]),R$6,
BaseFinanceira[Plano Contas],'DRE Financeira'!$C111,
BaseFinanceira[Centro Custo],IF($B$2=Configurações!$B$7,"&lt;&gt;""",'DRE Financeira'!$B$2))))</f>
        <v/>
      </c>
      <c r="S111" s="24" t="str">
        <f>IF($B111="","",ABS(
SUMIFS(BaseFinanceira[Valor Previsto],
IF('DRE Financeira'!$B$3=Configurações!$D$7,BaseFinanceira[Mês Caixa],BaseFinanceira[Mês Comp.]),S$6,
BaseFinanceira[Plano Contas],'DRE Financeira'!$C111,
BaseFinanceira[Centro Custo],IF($B$2=Configurações!$B$7,"&lt;&gt;""",'DRE Financeira'!$B$2))))</f>
        <v/>
      </c>
      <c r="T111" s="26" t="str">
        <f>IF($B111="","",ABS(
SUMIFS(BaseFinanceira[Valor Realizado],
IF('DRE Financeira'!$B$3=Configurações!$D$7,BaseFinanceira[Mês Caixa],BaseFinanceira[Mês Comp.]),T$6,
BaseFinanceira[Plano Contas],'DRE Financeira'!$C111,
BaseFinanceira[Centro Custo],IF($B$2=Configurações!$B$7,"&lt;&gt;""",'DRE Financeira'!$B$2))))</f>
        <v/>
      </c>
      <c r="U111" s="24" t="str">
        <f>IF($B111="","",ABS(
SUMIFS(BaseFinanceira[Valor Previsto],
IF('DRE Financeira'!$B$3=Configurações!$D$7,BaseFinanceira[Mês Caixa],BaseFinanceira[Mês Comp.]),U$6,
BaseFinanceira[Plano Contas],'DRE Financeira'!$C111,
BaseFinanceira[Centro Custo],IF($B$2=Configurações!$B$7,"&lt;&gt;""",'DRE Financeira'!$B$2))))</f>
        <v/>
      </c>
      <c r="V111" s="26" t="str">
        <f>IF($B111="","",ABS(
SUMIFS(BaseFinanceira[Valor Realizado],
IF('DRE Financeira'!$B$3=Configurações!$D$7,BaseFinanceira[Mês Caixa],BaseFinanceira[Mês Comp.]),V$6,
BaseFinanceira[Plano Contas],'DRE Financeira'!$C111,
BaseFinanceira[Centro Custo],IF($B$2=Configurações!$B$7,"&lt;&gt;""",'DRE Financeira'!$B$2))))</f>
        <v/>
      </c>
      <c r="W111" s="24" t="str">
        <f>IF($B111="","",ABS(
SUMIFS(BaseFinanceira[Valor Previsto],
IF('DRE Financeira'!$B$3=Configurações!$D$7,BaseFinanceira[Mês Caixa],BaseFinanceira[Mês Comp.]),W$6,
BaseFinanceira[Plano Contas],'DRE Financeira'!$C111,
BaseFinanceira[Centro Custo],IF($B$2=Configurações!$B$7,"&lt;&gt;""",'DRE Financeira'!$B$2))))</f>
        <v/>
      </c>
      <c r="X111" s="26" t="str">
        <f>IF($B111="","",ABS(
SUMIFS(BaseFinanceira[Valor Realizado],
IF('DRE Financeira'!$B$3=Configurações!$D$7,BaseFinanceira[Mês Caixa],BaseFinanceira[Mês Comp.]),X$6,
BaseFinanceira[Plano Contas],'DRE Financeira'!$C111,
BaseFinanceira[Centro Custo],IF($B$2=Configurações!$B$7,"&lt;&gt;""",'DRE Financeira'!$B$2))))</f>
        <v/>
      </c>
      <c r="Y111" s="24" t="str">
        <f>IF($B111="","",ABS(
SUMIFS(BaseFinanceira[Valor Previsto],
IF('DRE Financeira'!$B$3=Configurações!$D$7,BaseFinanceira[Mês Caixa],BaseFinanceira[Mês Comp.]),Y$6,
BaseFinanceira[Plano Contas],'DRE Financeira'!$C111,
BaseFinanceira[Centro Custo],IF($B$2=Configurações!$B$7,"&lt;&gt;""",'DRE Financeira'!$B$2))))</f>
        <v/>
      </c>
      <c r="Z111" s="26" t="str">
        <f>IF($B111="","",ABS(
SUMIFS(BaseFinanceira[Valor Realizado],
IF('DRE Financeira'!$B$3=Configurações!$D$7,BaseFinanceira[Mês Caixa],BaseFinanceira[Mês Comp.]),Z$6,
BaseFinanceira[Plano Contas],'DRE Financeira'!$C111,
BaseFinanceira[Centro Custo],IF($B$2=Configurações!$B$7,"&lt;&gt;""",'DRE Financeira'!$B$2))))</f>
        <v/>
      </c>
      <c r="AA111" s="24" t="str">
        <f>IF($B111="","",ABS(
SUMIFS(BaseFinanceira[Valor Previsto],
IF('DRE Financeira'!$B$3=Configurações!$D$7,BaseFinanceira[Mês Caixa],BaseFinanceira[Mês Comp.]),AA$6,
BaseFinanceira[Plano Contas],'DRE Financeira'!$C111,
BaseFinanceira[Centro Custo],IF($B$2=Configurações!$B$7,"&lt;&gt;""",'DRE Financeira'!$B$2))))</f>
        <v/>
      </c>
      <c r="AB111" s="26" t="str">
        <f>IF($B111="","",ABS(
SUMIFS(BaseFinanceira[Valor Realizado],
IF('DRE Financeira'!$B$3=Configurações!$D$7,BaseFinanceira[Mês Caixa],BaseFinanceira[Mês Comp.]),AB$6,
BaseFinanceira[Plano Contas],'DRE Financeira'!$C111,
BaseFinanceira[Centro Custo],IF($B$2=Configurações!$B$7,"&lt;&gt;""",'DRE Financeira'!$B$2))))</f>
        <v/>
      </c>
      <c r="AD111" s="24">
        <f t="shared" si="147"/>
        <v>0</v>
      </c>
      <c r="AE111" s="26">
        <f t="shared" si="147"/>
        <v>0</v>
      </c>
      <c r="AF111" s="39">
        <f t="shared" si="119"/>
        <v>0</v>
      </c>
      <c r="AH111" s="24">
        <f t="shared" si="148"/>
        <v>0</v>
      </c>
      <c r="AI111" s="26">
        <f t="shared" si="148"/>
        <v>0</v>
      </c>
    </row>
    <row r="112" spans="2:35" s="2" customFormat="1" ht="19.5" hidden="1" customHeight="1" x14ac:dyDescent="0.25">
      <c r="B112" s="23" t="str">
        <f>IF('Plano Contas'!G25="","",'Plano Contas'!G25)</f>
        <v/>
      </c>
      <c r="C112" s="46" t="str">
        <f>B73&amp;B95&amp;B112</f>
        <v>Deduções ReceitasGrupo Extra 2</v>
      </c>
      <c r="D112" s="20"/>
      <c r="E112" s="24" t="str">
        <f>IF($B112="","",ABS(
SUMIFS(BaseFinanceira[Valor Previsto],
IF('DRE Financeira'!$B$3=Configurações!$D$7,BaseFinanceira[Mês Caixa],BaseFinanceira[Mês Comp.]),E$6,
BaseFinanceira[Plano Contas],'DRE Financeira'!$C112,
BaseFinanceira[Centro Custo],IF($B$2=Configurações!$B$7,"&lt;&gt;""",'DRE Financeira'!$B$2))))</f>
        <v/>
      </c>
      <c r="F112" s="26" t="str">
        <f>IF($B112="","",ABS(
SUMIFS(BaseFinanceira[Valor Realizado],
IF('DRE Financeira'!$B$3=Configurações!$D$7,BaseFinanceira[Mês Caixa],BaseFinanceira[Mês Comp.]),F$6,
BaseFinanceira[Plano Contas],'DRE Financeira'!$C112,
BaseFinanceira[Centro Custo],IF($B$2=Configurações!$B$7,"&lt;&gt;""",'DRE Financeira'!$B$2))))</f>
        <v/>
      </c>
      <c r="G112" s="24" t="str">
        <f>IF($B112="","",ABS(
SUMIFS(BaseFinanceira[Valor Previsto],
IF('DRE Financeira'!$B$3=Configurações!$D$7,BaseFinanceira[Mês Caixa],BaseFinanceira[Mês Comp.]),G$6,
BaseFinanceira[Plano Contas],'DRE Financeira'!$C112,
BaseFinanceira[Centro Custo],IF($B$2=Configurações!$B$7,"&lt;&gt;""",'DRE Financeira'!$B$2))))</f>
        <v/>
      </c>
      <c r="H112" s="26" t="str">
        <f>IF($B112="","",ABS(
SUMIFS(BaseFinanceira[Valor Realizado],
IF('DRE Financeira'!$B$3=Configurações!$D$7,BaseFinanceira[Mês Caixa],BaseFinanceira[Mês Comp.]),H$6,
BaseFinanceira[Plano Contas],'DRE Financeira'!$C112,
BaseFinanceira[Centro Custo],IF($B$2=Configurações!$B$7,"&lt;&gt;""",'DRE Financeira'!$B$2))))</f>
        <v/>
      </c>
      <c r="I112" s="24" t="str">
        <f>IF($B112="","",ABS(
SUMIFS(BaseFinanceira[Valor Previsto],
IF('DRE Financeira'!$B$3=Configurações!$D$7,BaseFinanceira[Mês Caixa],BaseFinanceira[Mês Comp.]),I$6,
BaseFinanceira[Plano Contas],'DRE Financeira'!$C112,
BaseFinanceira[Centro Custo],IF($B$2=Configurações!$B$7,"&lt;&gt;""",'DRE Financeira'!$B$2))))</f>
        <v/>
      </c>
      <c r="J112" s="26" t="str">
        <f>IF($B112="","",ABS(
SUMIFS(BaseFinanceira[Valor Realizado],
IF('DRE Financeira'!$B$3=Configurações!$D$7,BaseFinanceira[Mês Caixa],BaseFinanceira[Mês Comp.]),J$6,
BaseFinanceira[Plano Contas],'DRE Financeira'!$C112,
BaseFinanceira[Centro Custo],IF($B$2=Configurações!$B$7,"&lt;&gt;""",'DRE Financeira'!$B$2))))</f>
        <v/>
      </c>
      <c r="K112" s="24" t="str">
        <f>IF($B112="","",ABS(
SUMIFS(BaseFinanceira[Valor Previsto],
IF('DRE Financeira'!$B$3=Configurações!$D$7,BaseFinanceira[Mês Caixa],BaseFinanceira[Mês Comp.]),K$6,
BaseFinanceira[Plano Contas],'DRE Financeira'!$C112,
BaseFinanceira[Centro Custo],IF($B$2=Configurações!$B$7,"&lt;&gt;""",'DRE Financeira'!$B$2))))</f>
        <v/>
      </c>
      <c r="L112" s="26" t="str">
        <f>IF($B112="","",ABS(
SUMIFS(BaseFinanceira[Valor Realizado],
IF('DRE Financeira'!$B$3=Configurações!$D$7,BaseFinanceira[Mês Caixa],BaseFinanceira[Mês Comp.]),L$6,
BaseFinanceira[Plano Contas],'DRE Financeira'!$C112,
BaseFinanceira[Centro Custo],IF($B$2=Configurações!$B$7,"&lt;&gt;""",'DRE Financeira'!$B$2))))</f>
        <v/>
      </c>
      <c r="M112" s="24" t="str">
        <f>IF($B112="","",ABS(
SUMIFS(BaseFinanceira[Valor Previsto],
IF('DRE Financeira'!$B$3=Configurações!$D$7,BaseFinanceira[Mês Caixa],BaseFinanceira[Mês Comp.]),M$6,
BaseFinanceira[Plano Contas],'DRE Financeira'!$C112,
BaseFinanceira[Centro Custo],IF($B$2=Configurações!$B$7,"&lt;&gt;""",'DRE Financeira'!$B$2))))</f>
        <v/>
      </c>
      <c r="N112" s="26" t="str">
        <f>IF($B112="","",ABS(
SUMIFS(BaseFinanceira[Valor Realizado],
IF('DRE Financeira'!$B$3=Configurações!$D$7,BaseFinanceira[Mês Caixa],BaseFinanceira[Mês Comp.]),N$6,
BaseFinanceira[Plano Contas],'DRE Financeira'!$C112,
BaseFinanceira[Centro Custo],IF($B$2=Configurações!$B$7,"&lt;&gt;""",'DRE Financeira'!$B$2))))</f>
        <v/>
      </c>
      <c r="O112" s="24" t="str">
        <f>IF($B112="","",ABS(
SUMIFS(BaseFinanceira[Valor Previsto],
IF('DRE Financeira'!$B$3=Configurações!$D$7,BaseFinanceira[Mês Caixa],BaseFinanceira[Mês Comp.]),O$6,
BaseFinanceira[Plano Contas],'DRE Financeira'!$C112,
BaseFinanceira[Centro Custo],IF($B$2=Configurações!$B$7,"&lt;&gt;""",'DRE Financeira'!$B$2))))</f>
        <v/>
      </c>
      <c r="P112" s="26" t="str">
        <f>IF($B112="","",ABS(
SUMIFS(BaseFinanceira[Valor Realizado],
IF('DRE Financeira'!$B$3=Configurações!$D$7,BaseFinanceira[Mês Caixa],BaseFinanceira[Mês Comp.]),P$6,
BaseFinanceira[Plano Contas],'DRE Financeira'!$C112,
BaseFinanceira[Centro Custo],IF($B$2=Configurações!$B$7,"&lt;&gt;""",'DRE Financeira'!$B$2))))</f>
        <v/>
      </c>
      <c r="Q112" s="24" t="str">
        <f>IF($B112="","",ABS(
SUMIFS(BaseFinanceira[Valor Previsto],
IF('DRE Financeira'!$B$3=Configurações!$D$7,BaseFinanceira[Mês Caixa],BaseFinanceira[Mês Comp.]),Q$6,
BaseFinanceira[Plano Contas],'DRE Financeira'!$C112,
BaseFinanceira[Centro Custo],IF($B$2=Configurações!$B$7,"&lt;&gt;""",'DRE Financeira'!$B$2))))</f>
        <v/>
      </c>
      <c r="R112" s="26" t="str">
        <f>IF($B112="","",ABS(
SUMIFS(BaseFinanceira[Valor Realizado],
IF('DRE Financeira'!$B$3=Configurações!$D$7,BaseFinanceira[Mês Caixa],BaseFinanceira[Mês Comp.]),R$6,
BaseFinanceira[Plano Contas],'DRE Financeira'!$C112,
BaseFinanceira[Centro Custo],IF($B$2=Configurações!$B$7,"&lt;&gt;""",'DRE Financeira'!$B$2))))</f>
        <v/>
      </c>
      <c r="S112" s="24" t="str">
        <f>IF($B112="","",ABS(
SUMIFS(BaseFinanceira[Valor Previsto],
IF('DRE Financeira'!$B$3=Configurações!$D$7,BaseFinanceira[Mês Caixa],BaseFinanceira[Mês Comp.]),S$6,
BaseFinanceira[Plano Contas],'DRE Financeira'!$C112,
BaseFinanceira[Centro Custo],IF($B$2=Configurações!$B$7,"&lt;&gt;""",'DRE Financeira'!$B$2))))</f>
        <v/>
      </c>
      <c r="T112" s="26" t="str">
        <f>IF($B112="","",ABS(
SUMIFS(BaseFinanceira[Valor Realizado],
IF('DRE Financeira'!$B$3=Configurações!$D$7,BaseFinanceira[Mês Caixa],BaseFinanceira[Mês Comp.]),T$6,
BaseFinanceira[Plano Contas],'DRE Financeira'!$C112,
BaseFinanceira[Centro Custo],IF($B$2=Configurações!$B$7,"&lt;&gt;""",'DRE Financeira'!$B$2))))</f>
        <v/>
      </c>
      <c r="U112" s="24" t="str">
        <f>IF($B112="","",ABS(
SUMIFS(BaseFinanceira[Valor Previsto],
IF('DRE Financeira'!$B$3=Configurações!$D$7,BaseFinanceira[Mês Caixa],BaseFinanceira[Mês Comp.]),U$6,
BaseFinanceira[Plano Contas],'DRE Financeira'!$C112,
BaseFinanceira[Centro Custo],IF($B$2=Configurações!$B$7,"&lt;&gt;""",'DRE Financeira'!$B$2))))</f>
        <v/>
      </c>
      <c r="V112" s="26" t="str">
        <f>IF($B112="","",ABS(
SUMIFS(BaseFinanceira[Valor Realizado],
IF('DRE Financeira'!$B$3=Configurações!$D$7,BaseFinanceira[Mês Caixa],BaseFinanceira[Mês Comp.]),V$6,
BaseFinanceira[Plano Contas],'DRE Financeira'!$C112,
BaseFinanceira[Centro Custo],IF($B$2=Configurações!$B$7,"&lt;&gt;""",'DRE Financeira'!$B$2))))</f>
        <v/>
      </c>
      <c r="W112" s="24" t="str">
        <f>IF($B112="","",ABS(
SUMIFS(BaseFinanceira[Valor Previsto],
IF('DRE Financeira'!$B$3=Configurações!$D$7,BaseFinanceira[Mês Caixa],BaseFinanceira[Mês Comp.]),W$6,
BaseFinanceira[Plano Contas],'DRE Financeira'!$C112,
BaseFinanceira[Centro Custo],IF($B$2=Configurações!$B$7,"&lt;&gt;""",'DRE Financeira'!$B$2))))</f>
        <v/>
      </c>
      <c r="X112" s="26" t="str">
        <f>IF($B112="","",ABS(
SUMIFS(BaseFinanceira[Valor Realizado],
IF('DRE Financeira'!$B$3=Configurações!$D$7,BaseFinanceira[Mês Caixa],BaseFinanceira[Mês Comp.]),X$6,
BaseFinanceira[Plano Contas],'DRE Financeira'!$C112,
BaseFinanceira[Centro Custo],IF($B$2=Configurações!$B$7,"&lt;&gt;""",'DRE Financeira'!$B$2))))</f>
        <v/>
      </c>
      <c r="Y112" s="24" t="str">
        <f>IF($B112="","",ABS(
SUMIFS(BaseFinanceira[Valor Previsto],
IF('DRE Financeira'!$B$3=Configurações!$D$7,BaseFinanceira[Mês Caixa],BaseFinanceira[Mês Comp.]),Y$6,
BaseFinanceira[Plano Contas],'DRE Financeira'!$C112,
BaseFinanceira[Centro Custo],IF($B$2=Configurações!$B$7,"&lt;&gt;""",'DRE Financeira'!$B$2))))</f>
        <v/>
      </c>
      <c r="Z112" s="26" t="str">
        <f>IF($B112="","",ABS(
SUMIFS(BaseFinanceira[Valor Realizado],
IF('DRE Financeira'!$B$3=Configurações!$D$7,BaseFinanceira[Mês Caixa],BaseFinanceira[Mês Comp.]),Z$6,
BaseFinanceira[Plano Contas],'DRE Financeira'!$C112,
BaseFinanceira[Centro Custo],IF($B$2=Configurações!$B$7,"&lt;&gt;""",'DRE Financeira'!$B$2))))</f>
        <v/>
      </c>
      <c r="AA112" s="24" t="str">
        <f>IF($B112="","",ABS(
SUMIFS(BaseFinanceira[Valor Previsto],
IF('DRE Financeira'!$B$3=Configurações!$D$7,BaseFinanceira[Mês Caixa],BaseFinanceira[Mês Comp.]),AA$6,
BaseFinanceira[Plano Contas],'DRE Financeira'!$C112,
BaseFinanceira[Centro Custo],IF($B$2=Configurações!$B$7,"&lt;&gt;""",'DRE Financeira'!$B$2))))</f>
        <v/>
      </c>
      <c r="AB112" s="26" t="str">
        <f>IF($B112="","",ABS(
SUMIFS(BaseFinanceira[Valor Realizado],
IF('DRE Financeira'!$B$3=Configurações!$D$7,BaseFinanceira[Mês Caixa],BaseFinanceira[Mês Comp.]),AB$6,
BaseFinanceira[Plano Contas],'DRE Financeira'!$C112,
BaseFinanceira[Centro Custo],IF($B$2=Configurações!$B$7,"&lt;&gt;""",'DRE Financeira'!$B$2))))</f>
        <v/>
      </c>
      <c r="AD112" s="24">
        <f t="shared" ref="AD112:AE115" si="149">SUMIF($E$3:$AB$3,AD$3,$E112:$AB112)</f>
        <v>0</v>
      </c>
      <c r="AE112" s="26">
        <f t="shared" si="149"/>
        <v>0</v>
      </c>
      <c r="AF112" s="39">
        <f t="shared" si="119"/>
        <v>0</v>
      </c>
      <c r="AH112" s="24">
        <f t="shared" ref="AH112:AI115" si="150">IFERROR(SUMIF($E$3:$AB$3,AH$3,$E112:$AB112)/COUNTIFS($E112:$AB112,"&gt;0",$E$3:$AB$3,AH$3),0)</f>
        <v>0</v>
      </c>
      <c r="AI112" s="26">
        <f t="shared" si="150"/>
        <v>0</v>
      </c>
    </row>
    <row r="113" spans="2:35" s="2" customFormat="1" ht="19.5" hidden="1" customHeight="1" x14ac:dyDescent="0.25">
      <c r="B113" s="23" t="str">
        <f>IF('Plano Contas'!G26="","",'Plano Contas'!G26)</f>
        <v/>
      </c>
      <c r="C113" s="46" t="str">
        <f>B73&amp;B95&amp;B113</f>
        <v>Deduções ReceitasGrupo Extra 2</v>
      </c>
      <c r="D113" s="20"/>
      <c r="E113" s="24" t="str">
        <f>IF($B113="","",ABS(
SUMIFS(BaseFinanceira[Valor Previsto],
IF('DRE Financeira'!$B$3=Configurações!$D$7,BaseFinanceira[Mês Caixa],BaseFinanceira[Mês Comp.]),E$6,
BaseFinanceira[Plano Contas],'DRE Financeira'!$C113,
BaseFinanceira[Centro Custo],IF($B$2=Configurações!$B$7,"&lt;&gt;""",'DRE Financeira'!$B$2))))</f>
        <v/>
      </c>
      <c r="F113" s="26" t="str">
        <f>IF($B113="","",ABS(
SUMIFS(BaseFinanceira[Valor Realizado],
IF('DRE Financeira'!$B$3=Configurações!$D$7,BaseFinanceira[Mês Caixa],BaseFinanceira[Mês Comp.]),F$6,
BaseFinanceira[Plano Contas],'DRE Financeira'!$C113,
BaseFinanceira[Centro Custo],IF($B$2=Configurações!$B$7,"&lt;&gt;""",'DRE Financeira'!$B$2))))</f>
        <v/>
      </c>
      <c r="G113" s="24" t="str">
        <f>IF($B113="","",ABS(
SUMIFS(BaseFinanceira[Valor Previsto],
IF('DRE Financeira'!$B$3=Configurações!$D$7,BaseFinanceira[Mês Caixa],BaseFinanceira[Mês Comp.]),G$6,
BaseFinanceira[Plano Contas],'DRE Financeira'!$C113,
BaseFinanceira[Centro Custo],IF($B$2=Configurações!$B$7,"&lt;&gt;""",'DRE Financeira'!$B$2))))</f>
        <v/>
      </c>
      <c r="H113" s="26" t="str">
        <f>IF($B113="","",ABS(
SUMIFS(BaseFinanceira[Valor Realizado],
IF('DRE Financeira'!$B$3=Configurações!$D$7,BaseFinanceira[Mês Caixa],BaseFinanceira[Mês Comp.]),H$6,
BaseFinanceira[Plano Contas],'DRE Financeira'!$C113,
BaseFinanceira[Centro Custo],IF($B$2=Configurações!$B$7,"&lt;&gt;""",'DRE Financeira'!$B$2))))</f>
        <v/>
      </c>
      <c r="I113" s="24" t="str">
        <f>IF($B113="","",ABS(
SUMIFS(BaseFinanceira[Valor Previsto],
IF('DRE Financeira'!$B$3=Configurações!$D$7,BaseFinanceira[Mês Caixa],BaseFinanceira[Mês Comp.]),I$6,
BaseFinanceira[Plano Contas],'DRE Financeira'!$C113,
BaseFinanceira[Centro Custo],IF($B$2=Configurações!$B$7,"&lt;&gt;""",'DRE Financeira'!$B$2))))</f>
        <v/>
      </c>
      <c r="J113" s="26" t="str">
        <f>IF($B113="","",ABS(
SUMIFS(BaseFinanceira[Valor Realizado],
IF('DRE Financeira'!$B$3=Configurações!$D$7,BaseFinanceira[Mês Caixa],BaseFinanceira[Mês Comp.]),J$6,
BaseFinanceira[Plano Contas],'DRE Financeira'!$C113,
BaseFinanceira[Centro Custo],IF($B$2=Configurações!$B$7,"&lt;&gt;""",'DRE Financeira'!$B$2))))</f>
        <v/>
      </c>
      <c r="K113" s="24" t="str">
        <f>IF($B113="","",ABS(
SUMIFS(BaseFinanceira[Valor Previsto],
IF('DRE Financeira'!$B$3=Configurações!$D$7,BaseFinanceira[Mês Caixa],BaseFinanceira[Mês Comp.]),K$6,
BaseFinanceira[Plano Contas],'DRE Financeira'!$C113,
BaseFinanceira[Centro Custo],IF($B$2=Configurações!$B$7,"&lt;&gt;""",'DRE Financeira'!$B$2))))</f>
        <v/>
      </c>
      <c r="L113" s="26" t="str">
        <f>IF($B113="","",ABS(
SUMIFS(BaseFinanceira[Valor Realizado],
IF('DRE Financeira'!$B$3=Configurações!$D$7,BaseFinanceira[Mês Caixa],BaseFinanceira[Mês Comp.]),L$6,
BaseFinanceira[Plano Contas],'DRE Financeira'!$C113,
BaseFinanceira[Centro Custo],IF($B$2=Configurações!$B$7,"&lt;&gt;""",'DRE Financeira'!$B$2))))</f>
        <v/>
      </c>
      <c r="M113" s="24" t="str">
        <f>IF($B113="","",ABS(
SUMIFS(BaseFinanceira[Valor Previsto],
IF('DRE Financeira'!$B$3=Configurações!$D$7,BaseFinanceira[Mês Caixa],BaseFinanceira[Mês Comp.]),M$6,
BaseFinanceira[Plano Contas],'DRE Financeira'!$C113,
BaseFinanceira[Centro Custo],IF($B$2=Configurações!$B$7,"&lt;&gt;""",'DRE Financeira'!$B$2))))</f>
        <v/>
      </c>
      <c r="N113" s="26" t="str">
        <f>IF($B113="","",ABS(
SUMIFS(BaseFinanceira[Valor Realizado],
IF('DRE Financeira'!$B$3=Configurações!$D$7,BaseFinanceira[Mês Caixa],BaseFinanceira[Mês Comp.]),N$6,
BaseFinanceira[Plano Contas],'DRE Financeira'!$C113,
BaseFinanceira[Centro Custo],IF($B$2=Configurações!$B$7,"&lt;&gt;""",'DRE Financeira'!$B$2))))</f>
        <v/>
      </c>
      <c r="O113" s="24" t="str">
        <f>IF($B113="","",ABS(
SUMIFS(BaseFinanceira[Valor Previsto],
IF('DRE Financeira'!$B$3=Configurações!$D$7,BaseFinanceira[Mês Caixa],BaseFinanceira[Mês Comp.]),O$6,
BaseFinanceira[Plano Contas],'DRE Financeira'!$C113,
BaseFinanceira[Centro Custo],IF($B$2=Configurações!$B$7,"&lt;&gt;""",'DRE Financeira'!$B$2))))</f>
        <v/>
      </c>
      <c r="P113" s="26" t="str">
        <f>IF($B113="","",ABS(
SUMIFS(BaseFinanceira[Valor Realizado],
IF('DRE Financeira'!$B$3=Configurações!$D$7,BaseFinanceira[Mês Caixa],BaseFinanceira[Mês Comp.]),P$6,
BaseFinanceira[Plano Contas],'DRE Financeira'!$C113,
BaseFinanceira[Centro Custo],IF($B$2=Configurações!$B$7,"&lt;&gt;""",'DRE Financeira'!$B$2))))</f>
        <v/>
      </c>
      <c r="Q113" s="24" t="str">
        <f>IF($B113="","",ABS(
SUMIFS(BaseFinanceira[Valor Previsto],
IF('DRE Financeira'!$B$3=Configurações!$D$7,BaseFinanceira[Mês Caixa],BaseFinanceira[Mês Comp.]),Q$6,
BaseFinanceira[Plano Contas],'DRE Financeira'!$C113,
BaseFinanceira[Centro Custo],IF($B$2=Configurações!$B$7,"&lt;&gt;""",'DRE Financeira'!$B$2))))</f>
        <v/>
      </c>
      <c r="R113" s="26" t="str">
        <f>IF($B113="","",ABS(
SUMIFS(BaseFinanceira[Valor Realizado],
IF('DRE Financeira'!$B$3=Configurações!$D$7,BaseFinanceira[Mês Caixa],BaseFinanceira[Mês Comp.]),R$6,
BaseFinanceira[Plano Contas],'DRE Financeira'!$C113,
BaseFinanceira[Centro Custo],IF($B$2=Configurações!$B$7,"&lt;&gt;""",'DRE Financeira'!$B$2))))</f>
        <v/>
      </c>
      <c r="S113" s="24" t="str">
        <f>IF($B113="","",ABS(
SUMIFS(BaseFinanceira[Valor Previsto],
IF('DRE Financeira'!$B$3=Configurações!$D$7,BaseFinanceira[Mês Caixa],BaseFinanceira[Mês Comp.]),S$6,
BaseFinanceira[Plano Contas],'DRE Financeira'!$C113,
BaseFinanceira[Centro Custo],IF($B$2=Configurações!$B$7,"&lt;&gt;""",'DRE Financeira'!$B$2))))</f>
        <v/>
      </c>
      <c r="T113" s="26" t="str">
        <f>IF($B113="","",ABS(
SUMIFS(BaseFinanceira[Valor Realizado],
IF('DRE Financeira'!$B$3=Configurações!$D$7,BaseFinanceira[Mês Caixa],BaseFinanceira[Mês Comp.]),T$6,
BaseFinanceira[Plano Contas],'DRE Financeira'!$C113,
BaseFinanceira[Centro Custo],IF($B$2=Configurações!$B$7,"&lt;&gt;""",'DRE Financeira'!$B$2))))</f>
        <v/>
      </c>
      <c r="U113" s="24" t="str">
        <f>IF($B113="","",ABS(
SUMIFS(BaseFinanceira[Valor Previsto],
IF('DRE Financeira'!$B$3=Configurações!$D$7,BaseFinanceira[Mês Caixa],BaseFinanceira[Mês Comp.]),U$6,
BaseFinanceira[Plano Contas],'DRE Financeira'!$C113,
BaseFinanceira[Centro Custo],IF($B$2=Configurações!$B$7,"&lt;&gt;""",'DRE Financeira'!$B$2))))</f>
        <v/>
      </c>
      <c r="V113" s="26" t="str">
        <f>IF($B113="","",ABS(
SUMIFS(BaseFinanceira[Valor Realizado],
IF('DRE Financeira'!$B$3=Configurações!$D$7,BaseFinanceira[Mês Caixa],BaseFinanceira[Mês Comp.]),V$6,
BaseFinanceira[Plano Contas],'DRE Financeira'!$C113,
BaseFinanceira[Centro Custo],IF($B$2=Configurações!$B$7,"&lt;&gt;""",'DRE Financeira'!$B$2))))</f>
        <v/>
      </c>
      <c r="W113" s="24" t="str">
        <f>IF($B113="","",ABS(
SUMIFS(BaseFinanceira[Valor Previsto],
IF('DRE Financeira'!$B$3=Configurações!$D$7,BaseFinanceira[Mês Caixa],BaseFinanceira[Mês Comp.]),W$6,
BaseFinanceira[Plano Contas],'DRE Financeira'!$C113,
BaseFinanceira[Centro Custo],IF($B$2=Configurações!$B$7,"&lt;&gt;""",'DRE Financeira'!$B$2))))</f>
        <v/>
      </c>
      <c r="X113" s="26" t="str">
        <f>IF($B113="","",ABS(
SUMIFS(BaseFinanceira[Valor Realizado],
IF('DRE Financeira'!$B$3=Configurações!$D$7,BaseFinanceira[Mês Caixa],BaseFinanceira[Mês Comp.]),X$6,
BaseFinanceira[Plano Contas],'DRE Financeira'!$C113,
BaseFinanceira[Centro Custo],IF($B$2=Configurações!$B$7,"&lt;&gt;""",'DRE Financeira'!$B$2))))</f>
        <v/>
      </c>
      <c r="Y113" s="24" t="str">
        <f>IF($B113="","",ABS(
SUMIFS(BaseFinanceira[Valor Previsto],
IF('DRE Financeira'!$B$3=Configurações!$D$7,BaseFinanceira[Mês Caixa],BaseFinanceira[Mês Comp.]),Y$6,
BaseFinanceira[Plano Contas],'DRE Financeira'!$C113,
BaseFinanceira[Centro Custo],IF($B$2=Configurações!$B$7,"&lt;&gt;""",'DRE Financeira'!$B$2))))</f>
        <v/>
      </c>
      <c r="Z113" s="26" t="str">
        <f>IF($B113="","",ABS(
SUMIFS(BaseFinanceira[Valor Realizado],
IF('DRE Financeira'!$B$3=Configurações!$D$7,BaseFinanceira[Mês Caixa],BaseFinanceira[Mês Comp.]),Z$6,
BaseFinanceira[Plano Contas],'DRE Financeira'!$C113,
BaseFinanceira[Centro Custo],IF($B$2=Configurações!$B$7,"&lt;&gt;""",'DRE Financeira'!$B$2))))</f>
        <v/>
      </c>
      <c r="AA113" s="24" t="str">
        <f>IF($B113="","",ABS(
SUMIFS(BaseFinanceira[Valor Previsto],
IF('DRE Financeira'!$B$3=Configurações!$D$7,BaseFinanceira[Mês Caixa],BaseFinanceira[Mês Comp.]),AA$6,
BaseFinanceira[Plano Contas],'DRE Financeira'!$C113,
BaseFinanceira[Centro Custo],IF($B$2=Configurações!$B$7,"&lt;&gt;""",'DRE Financeira'!$B$2))))</f>
        <v/>
      </c>
      <c r="AB113" s="26" t="str">
        <f>IF($B113="","",ABS(
SUMIFS(BaseFinanceira[Valor Realizado],
IF('DRE Financeira'!$B$3=Configurações!$D$7,BaseFinanceira[Mês Caixa],BaseFinanceira[Mês Comp.]),AB$6,
BaseFinanceira[Plano Contas],'DRE Financeira'!$C113,
BaseFinanceira[Centro Custo],IF($B$2=Configurações!$B$7,"&lt;&gt;""",'DRE Financeira'!$B$2))))</f>
        <v/>
      </c>
      <c r="AD113" s="24">
        <f t="shared" si="149"/>
        <v>0</v>
      </c>
      <c r="AE113" s="26">
        <f t="shared" si="149"/>
        <v>0</v>
      </c>
      <c r="AF113" s="39">
        <f t="shared" si="119"/>
        <v>0</v>
      </c>
      <c r="AH113" s="24">
        <f t="shared" si="150"/>
        <v>0</v>
      </c>
      <c r="AI113" s="26">
        <f t="shared" si="150"/>
        <v>0</v>
      </c>
    </row>
    <row r="114" spans="2:35" s="2" customFormat="1" ht="20.100000000000001" hidden="1" customHeight="1" x14ac:dyDescent="0.25">
      <c r="B114" s="23" t="str">
        <f>IF('Plano Contas'!G27="","",'Plano Contas'!G27)</f>
        <v/>
      </c>
      <c r="C114" s="46" t="str">
        <f>B73&amp;B95&amp;B114</f>
        <v>Deduções ReceitasGrupo Extra 2</v>
      </c>
      <c r="D114" s="20"/>
      <c r="E114" s="24" t="str">
        <f>IF($B114="","",ABS(
SUMIFS(BaseFinanceira[Valor Previsto],
IF('DRE Financeira'!$B$3=Configurações!$D$7,BaseFinanceira[Mês Caixa],BaseFinanceira[Mês Comp.]),E$6,
BaseFinanceira[Plano Contas],'DRE Financeira'!$C114,
BaseFinanceira[Centro Custo],IF($B$2=Configurações!$B$7,"&lt;&gt;""",'DRE Financeira'!$B$2))))</f>
        <v/>
      </c>
      <c r="F114" s="26" t="str">
        <f>IF($B114="","",ABS(
SUMIFS(BaseFinanceira[Valor Realizado],
IF('DRE Financeira'!$B$3=Configurações!$D$7,BaseFinanceira[Mês Caixa],BaseFinanceira[Mês Comp.]),F$6,
BaseFinanceira[Plano Contas],'DRE Financeira'!$C114,
BaseFinanceira[Centro Custo],IF($B$2=Configurações!$B$7,"&lt;&gt;""",'DRE Financeira'!$B$2))))</f>
        <v/>
      </c>
      <c r="G114" s="24" t="str">
        <f>IF($B114="","",ABS(
SUMIFS(BaseFinanceira[Valor Previsto],
IF('DRE Financeira'!$B$3=Configurações!$D$7,BaseFinanceira[Mês Caixa],BaseFinanceira[Mês Comp.]),G$6,
BaseFinanceira[Plano Contas],'DRE Financeira'!$C114,
BaseFinanceira[Centro Custo],IF($B$2=Configurações!$B$7,"&lt;&gt;""",'DRE Financeira'!$B$2))))</f>
        <v/>
      </c>
      <c r="H114" s="26" t="str">
        <f>IF($B114="","",ABS(
SUMIFS(BaseFinanceira[Valor Realizado],
IF('DRE Financeira'!$B$3=Configurações!$D$7,BaseFinanceira[Mês Caixa],BaseFinanceira[Mês Comp.]),H$6,
BaseFinanceira[Plano Contas],'DRE Financeira'!$C114,
BaseFinanceira[Centro Custo],IF($B$2=Configurações!$B$7,"&lt;&gt;""",'DRE Financeira'!$B$2))))</f>
        <v/>
      </c>
      <c r="I114" s="24" t="str">
        <f>IF($B114="","",ABS(
SUMIFS(BaseFinanceira[Valor Previsto],
IF('DRE Financeira'!$B$3=Configurações!$D$7,BaseFinanceira[Mês Caixa],BaseFinanceira[Mês Comp.]),I$6,
BaseFinanceira[Plano Contas],'DRE Financeira'!$C114,
BaseFinanceira[Centro Custo],IF($B$2=Configurações!$B$7,"&lt;&gt;""",'DRE Financeira'!$B$2))))</f>
        <v/>
      </c>
      <c r="J114" s="26" t="str">
        <f>IF($B114="","",ABS(
SUMIFS(BaseFinanceira[Valor Realizado],
IF('DRE Financeira'!$B$3=Configurações!$D$7,BaseFinanceira[Mês Caixa],BaseFinanceira[Mês Comp.]),J$6,
BaseFinanceira[Plano Contas],'DRE Financeira'!$C114,
BaseFinanceira[Centro Custo],IF($B$2=Configurações!$B$7,"&lt;&gt;""",'DRE Financeira'!$B$2))))</f>
        <v/>
      </c>
      <c r="K114" s="24" t="str">
        <f>IF($B114="","",ABS(
SUMIFS(BaseFinanceira[Valor Previsto],
IF('DRE Financeira'!$B$3=Configurações!$D$7,BaseFinanceira[Mês Caixa],BaseFinanceira[Mês Comp.]),K$6,
BaseFinanceira[Plano Contas],'DRE Financeira'!$C114,
BaseFinanceira[Centro Custo],IF($B$2=Configurações!$B$7,"&lt;&gt;""",'DRE Financeira'!$B$2))))</f>
        <v/>
      </c>
      <c r="L114" s="26" t="str">
        <f>IF($B114="","",ABS(
SUMIFS(BaseFinanceira[Valor Realizado],
IF('DRE Financeira'!$B$3=Configurações!$D$7,BaseFinanceira[Mês Caixa],BaseFinanceira[Mês Comp.]),L$6,
BaseFinanceira[Plano Contas],'DRE Financeira'!$C114,
BaseFinanceira[Centro Custo],IF($B$2=Configurações!$B$7,"&lt;&gt;""",'DRE Financeira'!$B$2))))</f>
        <v/>
      </c>
      <c r="M114" s="24" t="str">
        <f>IF($B114="","",ABS(
SUMIFS(BaseFinanceira[Valor Previsto],
IF('DRE Financeira'!$B$3=Configurações!$D$7,BaseFinanceira[Mês Caixa],BaseFinanceira[Mês Comp.]),M$6,
BaseFinanceira[Plano Contas],'DRE Financeira'!$C114,
BaseFinanceira[Centro Custo],IF($B$2=Configurações!$B$7,"&lt;&gt;""",'DRE Financeira'!$B$2))))</f>
        <v/>
      </c>
      <c r="N114" s="26" t="str">
        <f>IF($B114="","",ABS(
SUMIFS(BaseFinanceira[Valor Realizado],
IF('DRE Financeira'!$B$3=Configurações!$D$7,BaseFinanceira[Mês Caixa],BaseFinanceira[Mês Comp.]),N$6,
BaseFinanceira[Plano Contas],'DRE Financeira'!$C114,
BaseFinanceira[Centro Custo],IF($B$2=Configurações!$B$7,"&lt;&gt;""",'DRE Financeira'!$B$2))))</f>
        <v/>
      </c>
      <c r="O114" s="24" t="str">
        <f>IF($B114="","",ABS(
SUMIFS(BaseFinanceira[Valor Previsto],
IF('DRE Financeira'!$B$3=Configurações!$D$7,BaseFinanceira[Mês Caixa],BaseFinanceira[Mês Comp.]),O$6,
BaseFinanceira[Plano Contas],'DRE Financeira'!$C114,
BaseFinanceira[Centro Custo],IF($B$2=Configurações!$B$7,"&lt;&gt;""",'DRE Financeira'!$B$2))))</f>
        <v/>
      </c>
      <c r="P114" s="26" t="str">
        <f>IF($B114="","",ABS(
SUMIFS(BaseFinanceira[Valor Realizado],
IF('DRE Financeira'!$B$3=Configurações!$D$7,BaseFinanceira[Mês Caixa],BaseFinanceira[Mês Comp.]),P$6,
BaseFinanceira[Plano Contas],'DRE Financeira'!$C114,
BaseFinanceira[Centro Custo],IF($B$2=Configurações!$B$7,"&lt;&gt;""",'DRE Financeira'!$B$2))))</f>
        <v/>
      </c>
      <c r="Q114" s="24" t="str">
        <f>IF($B114="","",ABS(
SUMIFS(BaseFinanceira[Valor Previsto],
IF('DRE Financeira'!$B$3=Configurações!$D$7,BaseFinanceira[Mês Caixa],BaseFinanceira[Mês Comp.]),Q$6,
BaseFinanceira[Plano Contas],'DRE Financeira'!$C114,
BaseFinanceira[Centro Custo],IF($B$2=Configurações!$B$7,"&lt;&gt;""",'DRE Financeira'!$B$2))))</f>
        <v/>
      </c>
      <c r="R114" s="26" t="str">
        <f>IF($B114="","",ABS(
SUMIFS(BaseFinanceira[Valor Realizado],
IF('DRE Financeira'!$B$3=Configurações!$D$7,BaseFinanceira[Mês Caixa],BaseFinanceira[Mês Comp.]),R$6,
BaseFinanceira[Plano Contas],'DRE Financeira'!$C114,
BaseFinanceira[Centro Custo],IF($B$2=Configurações!$B$7,"&lt;&gt;""",'DRE Financeira'!$B$2))))</f>
        <v/>
      </c>
      <c r="S114" s="24" t="str">
        <f>IF($B114="","",ABS(
SUMIFS(BaseFinanceira[Valor Previsto],
IF('DRE Financeira'!$B$3=Configurações!$D$7,BaseFinanceira[Mês Caixa],BaseFinanceira[Mês Comp.]),S$6,
BaseFinanceira[Plano Contas],'DRE Financeira'!$C114,
BaseFinanceira[Centro Custo],IF($B$2=Configurações!$B$7,"&lt;&gt;""",'DRE Financeira'!$B$2))))</f>
        <v/>
      </c>
      <c r="T114" s="26" t="str">
        <f>IF($B114="","",ABS(
SUMIFS(BaseFinanceira[Valor Realizado],
IF('DRE Financeira'!$B$3=Configurações!$D$7,BaseFinanceira[Mês Caixa],BaseFinanceira[Mês Comp.]),T$6,
BaseFinanceira[Plano Contas],'DRE Financeira'!$C114,
BaseFinanceira[Centro Custo],IF($B$2=Configurações!$B$7,"&lt;&gt;""",'DRE Financeira'!$B$2))))</f>
        <v/>
      </c>
      <c r="U114" s="24" t="str">
        <f>IF($B114="","",ABS(
SUMIFS(BaseFinanceira[Valor Previsto],
IF('DRE Financeira'!$B$3=Configurações!$D$7,BaseFinanceira[Mês Caixa],BaseFinanceira[Mês Comp.]),U$6,
BaseFinanceira[Plano Contas],'DRE Financeira'!$C114,
BaseFinanceira[Centro Custo],IF($B$2=Configurações!$B$7,"&lt;&gt;""",'DRE Financeira'!$B$2))))</f>
        <v/>
      </c>
      <c r="V114" s="26" t="str">
        <f>IF($B114="","",ABS(
SUMIFS(BaseFinanceira[Valor Realizado],
IF('DRE Financeira'!$B$3=Configurações!$D$7,BaseFinanceira[Mês Caixa],BaseFinanceira[Mês Comp.]),V$6,
BaseFinanceira[Plano Contas],'DRE Financeira'!$C114,
BaseFinanceira[Centro Custo],IF($B$2=Configurações!$B$7,"&lt;&gt;""",'DRE Financeira'!$B$2))))</f>
        <v/>
      </c>
      <c r="W114" s="24" t="str">
        <f>IF($B114="","",ABS(
SUMIFS(BaseFinanceira[Valor Previsto],
IF('DRE Financeira'!$B$3=Configurações!$D$7,BaseFinanceira[Mês Caixa],BaseFinanceira[Mês Comp.]),W$6,
BaseFinanceira[Plano Contas],'DRE Financeira'!$C114,
BaseFinanceira[Centro Custo],IF($B$2=Configurações!$B$7,"&lt;&gt;""",'DRE Financeira'!$B$2))))</f>
        <v/>
      </c>
      <c r="X114" s="26" t="str">
        <f>IF($B114="","",ABS(
SUMIFS(BaseFinanceira[Valor Realizado],
IF('DRE Financeira'!$B$3=Configurações!$D$7,BaseFinanceira[Mês Caixa],BaseFinanceira[Mês Comp.]),X$6,
BaseFinanceira[Plano Contas],'DRE Financeira'!$C114,
BaseFinanceira[Centro Custo],IF($B$2=Configurações!$B$7,"&lt;&gt;""",'DRE Financeira'!$B$2))))</f>
        <v/>
      </c>
      <c r="Y114" s="24" t="str">
        <f>IF($B114="","",ABS(
SUMIFS(BaseFinanceira[Valor Previsto],
IF('DRE Financeira'!$B$3=Configurações!$D$7,BaseFinanceira[Mês Caixa],BaseFinanceira[Mês Comp.]),Y$6,
BaseFinanceira[Plano Contas],'DRE Financeira'!$C114,
BaseFinanceira[Centro Custo],IF($B$2=Configurações!$B$7,"&lt;&gt;""",'DRE Financeira'!$B$2))))</f>
        <v/>
      </c>
      <c r="Z114" s="26" t="str">
        <f>IF($B114="","",ABS(
SUMIFS(BaseFinanceira[Valor Realizado],
IF('DRE Financeira'!$B$3=Configurações!$D$7,BaseFinanceira[Mês Caixa],BaseFinanceira[Mês Comp.]),Z$6,
BaseFinanceira[Plano Contas],'DRE Financeira'!$C114,
BaseFinanceira[Centro Custo],IF($B$2=Configurações!$B$7,"&lt;&gt;""",'DRE Financeira'!$B$2))))</f>
        <v/>
      </c>
      <c r="AA114" s="24" t="str">
        <f>IF($B114="","",ABS(
SUMIFS(BaseFinanceira[Valor Previsto],
IF('DRE Financeira'!$B$3=Configurações!$D$7,BaseFinanceira[Mês Caixa],BaseFinanceira[Mês Comp.]),AA$6,
BaseFinanceira[Plano Contas],'DRE Financeira'!$C114,
BaseFinanceira[Centro Custo],IF($B$2=Configurações!$B$7,"&lt;&gt;""",'DRE Financeira'!$B$2))))</f>
        <v/>
      </c>
      <c r="AB114" s="26" t="str">
        <f>IF($B114="","",ABS(
SUMIFS(BaseFinanceira[Valor Realizado],
IF('DRE Financeira'!$B$3=Configurações!$D$7,BaseFinanceira[Mês Caixa],BaseFinanceira[Mês Comp.]),AB$6,
BaseFinanceira[Plano Contas],'DRE Financeira'!$C114,
BaseFinanceira[Centro Custo],IF($B$2=Configurações!$B$7,"&lt;&gt;""",'DRE Financeira'!$B$2))))</f>
        <v/>
      </c>
      <c r="AD114" s="24">
        <f t="shared" si="149"/>
        <v>0</v>
      </c>
      <c r="AE114" s="26">
        <f t="shared" si="149"/>
        <v>0</v>
      </c>
      <c r="AF114" s="39">
        <f t="shared" si="119"/>
        <v>0</v>
      </c>
      <c r="AH114" s="24">
        <f t="shared" si="150"/>
        <v>0</v>
      </c>
      <c r="AI114" s="26">
        <f t="shared" si="150"/>
        <v>0</v>
      </c>
    </row>
    <row r="115" spans="2:35" s="2" customFormat="1" ht="20.100000000000001" hidden="1" customHeight="1" x14ac:dyDescent="0.25">
      <c r="B115" s="23" t="str">
        <f>IF('Plano Contas'!G28="","",'Plano Contas'!G28)</f>
        <v/>
      </c>
      <c r="C115" s="46" t="str">
        <f>B73&amp;B95&amp;B115</f>
        <v>Deduções ReceitasGrupo Extra 2</v>
      </c>
      <c r="D115" s="20"/>
      <c r="E115" s="24" t="str">
        <f>IF($B115="","",ABS(
SUMIFS(BaseFinanceira[Valor Previsto],
IF('DRE Financeira'!$B$3=Configurações!$D$7,BaseFinanceira[Mês Caixa],BaseFinanceira[Mês Comp.]),E$6,
BaseFinanceira[Plano Contas],'DRE Financeira'!$C115,
BaseFinanceira[Centro Custo],IF($B$2=Configurações!$B$7,"&lt;&gt;""",'DRE Financeira'!$B$2))))</f>
        <v/>
      </c>
      <c r="F115" s="26" t="str">
        <f>IF($B115="","",ABS(
SUMIFS(BaseFinanceira[Valor Realizado],
IF('DRE Financeira'!$B$3=Configurações!$D$7,BaseFinanceira[Mês Caixa],BaseFinanceira[Mês Comp.]),F$6,
BaseFinanceira[Plano Contas],'DRE Financeira'!$C115,
BaseFinanceira[Centro Custo],IF($B$2=Configurações!$B$7,"&lt;&gt;""",'DRE Financeira'!$B$2))))</f>
        <v/>
      </c>
      <c r="G115" s="24" t="str">
        <f>IF($B115="","",ABS(
SUMIFS(BaseFinanceira[Valor Previsto],
IF('DRE Financeira'!$B$3=Configurações!$D$7,BaseFinanceira[Mês Caixa],BaseFinanceira[Mês Comp.]),G$6,
BaseFinanceira[Plano Contas],'DRE Financeira'!$C115,
BaseFinanceira[Centro Custo],IF($B$2=Configurações!$B$7,"&lt;&gt;""",'DRE Financeira'!$B$2))))</f>
        <v/>
      </c>
      <c r="H115" s="26" t="str">
        <f>IF($B115="","",ABS(
SUMIFS(BaseFinanceira[Valor Realizado],
IF('DRE Financeira'!$B$3=Configurações!$D$7,BaseFinanceira[Mês Caixa],BaseFinanceira[Mês Comp.]),H$6,
BaseFinanceira[Plano Contas],'DRE Financeira'!$C115,
BaseFinanceira[Centro Custo],IF($B$2=Configurações!$B$7,"&lt;&gt;""",'DRE Financeira'!$B$2))))</f>
        <v/>
      </c>
      <c r="I115" s="24" t="str">
        <f>IF($B115="","",ABS(
SUMIFS(BaseFinanceira[Valor Previsto],
IF('DRE Financeira'!$B$3=Configurações!$D$7,BaseFinanceira[Mês Caixa],BaseFinanceira[Mês Comp.]),I$6,
BaseFinanceira[Plano Contas],'DRE Financeira'!$C115,
BaseFinanceira[Centro Custo],IF($B$2=Configurações!$B$7,"&lt;&gt;""",'DRE Financeira'!$B$2))))</f>
        <v/>
      </c>
      <c r="J115" s="26" t="str">
        <f>IF($B115="","",ABS(
SUMIFS(BaseFinanceira[Valor Realizado],
IF('DRE Financeira'!$B$3=Configurações!$D$7,BaseFinanceira[Mês Caixa],BaseFinanceira[Mês Comp.]),J$6,
BaseFinanceira[Plano Contas],'DRE Financeira'!$C115,
BaseFinanceira[Centro Custo],IF($B$2=Configurações!$B$7,"&lt;&gt;""",'DRE Financeira'!$B$2))))</f>
        <v/>
      </c>
      <c r="K115" s="24" t="str">
        <f>IF($B115="","",ABS(
SUMIFS(BaseFinanceira[Valor Previsto],
IF('DRE Financeira'!$B$3=Configurações!$D$7,BaseFinanceira[Mês Caixa],BaseFinanceira[Mês Comp.]),K$6,
BaseFinanceira[Plano Contas],'DRE Financeira'!$C115,
BaseFinanceira[Centro Custo],IF($B$2=Configurações!$B$7,"&lt;&gt;""",'DRE Financeira'!$B$2))))</f>
        <v/>
      </c>
      <c r="L115" s="26" t="str">
        <f>IF($B115="","",ABS(
SUMIFS(BaseFinanceira[Valor Realizado],
IF('DRE Financeira'!$B$3=Configurações!$D$7,BaseFinanceira[Mês Caixa],BaseFinanceira[Mês Comp.]),L$6,
BaseFinanceira[Plano Contas],'DRE Financeira'!$C115,
BaseFinanceira[Centro Custo],IF($B$2=Configurações!$B$7,"&lt;&gt;""",'DRE Financeira'!$B$2))))</f>
        <v/>
      </c>
      <c r="M115" s="24" t="str">
        <f>IF($B115="","",ABS(
SUMIFS(BaseFinanceira[Valor Previsto],
IF('DRE Financeira'!$B$3=Configurações!$D$7,BaseFinanceira[Mês Caixa],BaseFinanceira[Mês Comp.]),M$6,
BaseFinanceira[Plano Contas],'DRE Financeira'!$C115,
BaseFinanceira[Centro Custo],IF($B$2=Configurações!$B$7,"&lt;&gt;""",'DRE Financeira'!$B$2))))</f>
        <v/>
      </c>
      <c r="N115" s="26" t="str">
        <f>IF($B115="","",ABS(
SUMIFS(BaseFinanceira[Valor Realizado],
IF('DRE Financeira'!$B$3=Configurações!$D$7,BaseFinanceira[Mês Caixa],BaseFinanceira[Mês Comp.]),N$6,
BaseFinanceira[Plano Contas],'DRE Financeira'!$C115,
BaseFinanceira[Centro Custo],IF($B$2=Configurações!$B$7,"&lt;&gt;""",'DRE Financeira'!$B$2))))</f>
        <v/>
      </c>
      <c r="O115" s="24" t="str">
        <f>IF($B115="","",ABS(
SUMIFS(BaseFinanceira[Valor Previsto],
IF('DRE Financeira'!$B$3=Configurações!$D$7,BaseFinanceira[Mês Caixa],BaseFinanceira[Mês Comp.]),O$6,
BaseFinanceira[Plano Contas],'DRE Financeira'!$C115,
BaseFinanceira[Centro Custo],IF($B$2=Configurações!$B$7,"&lt;&gt;""",'DRE Financeira'!$B$2))))</f>
        <v/>
      </c>
      <c r="P115" s="26" t="str">
        <f>IF($B115="","",ABS(
SUMIFS(BaseFinanceira[Valor Realizado],
IF('DRE Financeira'!$B$3=Configurações!$D$7,BaseFinanceira[Mês Caixa],BaseFinanceira[Mês Comp.]),P$6,
BaseFinanceira[Plano Contas],'DRE Financeira'!$C115,
BaseFinanceira[Centro Custo],IF($B$2=Configurações!$B$7,"&lt;&gt;""",'DRE Financeira'!$B$2))))</f>
        <v/>
      </c>
      <c r="Q115" s="24" t="str">
        <f>IF($B115="","",ABS(
SUMIFS(BaseFinanceira[Valor Previsto],
IF('DRE Financeira'!$B$3=Configurações!$D$7,BaseFinanceira[Mês Caixa],BaseFinanceira[Mês Comp.]),Q$6,
BaseFinanceira[Plano Contas],'DRE Financeira'!$C115,
BaseFinanceira[Centro Custo],IF($B$2=Configurações!$B$7,"&lt;&gt;""",'DRE Financeira'!$B$2))))</f>
        <v/>
      </c>
      <c r="R115" s="26" t="str">
        <f>IF($B115="","",ABS(
SUMIFS(BaseFinanceira[Valor Realizado],
IF('DRE Financeira'!$B$3=Configurações!$D$7,BaseFinanceira[Mês Caixa],BaseFinanceira[Mês Comp.]),R$6,
BaseFinanceira[Plano Contas],'DRE Financeira'!$C115,
BaseFinanceira[Centro Custo],IF($B$2=Configurações!$B$7,"&lt;&gt;""",'DRE Financeira'!$B$2))))</f>
        <v/>
      </c>
      <c r="S115" s="24" t="str">
        <f>IF($B115="","",ABS(
SUMIFS(BaseFinanceira[Valor Previsto],
IF('DRE Financeira'!$B$3=Configurações!$D$7,BaseFinanceira[Mês Caixa],BaseFinanceira[Mês Comp.]),S$6,
BaseFinanceira[Plano Contas],'DRE Financeira'!$C115,
BaseFinanceira[Centro Custo],IF($B$2=Configurações!$B$7,"&lt;&gt;""",'DRE Financeira'!$B$2))))</f>
        <v/>
      </c>
      <c r="T115" s="26" t="str">
        <f>IF($B115="","",ABS(
SUMIFS(BaseFinanceira[Valor Realizado],
IF('DRE Financeira'!$B$3=Configurações!$D$7,BaseFinanceira[Mês Caixa],BaseFinanceira[Mês Comp.]),T$6,
BaseFinanceira[Plano Contas],'DRE Financeira'!$C115,
BaseFinanceira[Centro Custo],IF($B$2=Configurações!$B$7,"&lt;&gt;""",'DRE Financeira'!$B$2))))</f>
        <v/>
      </c>
      <c r="U115" s="24" t="str">
        <f>IF($B115="","",ABS(
SUMIFS(BaseFinanceira[Valor Previsto],
IF('DRE Financeira'!$B$3=Configurações!$D$7,BaseFinanceira[Mês Caixa],BaseFinanceira[Mês Comp.]),U$6,
BaseFinanceira[Plano Contas],'DRE Financeira'!$C115,
BaseFinanceira[Centro Custo],IF($B$2=Configurações!$B$7,"&lt;&gt;""",'DRE Financeira'!$B$2))))</f>
        <v/>
      </c>
      <c r="V115" s="26" t="str">
        <f>IF($B115="","",ABS(
SUMIFS(BaseFinanceira[Valor Realizado],
IF('DRE Financeira'!$B$3=Configurações!$D$7,BaseFinanceira[Mês Caixa],BaseFinanceira[Mês Comp.]),V$6,
BaseFinanceira[Plano Contas],'DRE Financeira'!$C115,
BaseFinanceira[Centro Custo],IF($B$2=Configurações!$B$7,"&lt;&gt;""",'DRE Financeira'!$B$2))))</f>
        <v/>
      </c>
      <c r="W115" s="24" t="str">
        <f>IF($B115="","",ABS(
SUMIFS(BaseFinanceira[Valor Previsto],
IF('DRE Financeira'!$B$3=Configurações!$D$7,BaseFinanceira[Mês Caixa],BaseFinanceira[Mês Comp.]),W$6,
BaseFinanceira[Plano Contas],'DRE Financeira'!$C115,
BaseFinanceira[Centro Custo],IF($B$2=Configurações!$B$7,"&lt;&gt;""",'DRE Financeira'!$B$2))))</f>
        <v/>
      </c>
      <c r="X115" s="26" t="str">
        <f>IF($B115="","",ABS(
SUMIFS(BaseFinanceira[Valor Realizado],
IF('DRE Financeira'!$B$3=Configurações!$D$7,BaseFinanceira[Mês Caixa],BaseFinanceira[Mês Comp.]),X$6,
BaseFinanceira[Plano Contas],'DRE Financeira'!$C115,
BaseFinanceira[Centro Custo],IF($B$2=Configurações!$B$7,"&lt;&gt;""",'DRE Financeira'!$B$2))))</f>
        <v/>
      </c>
      <c r="Y115" s="24" t="str">
        <f>IF($B115="","",ABS(
SUMIFS(BaseFinanceira[Valor Previsto],
IF('DRE Financeira'!$B$3=Configurações!$D$7,BaseFinanceira[Mês Caixa],BaseFinanceira[Mês Comp.]),Y$6,
BaseFinanceira[Plano Contas],'DRE Financeira'!$C115,
BaseFinanceira[Centro Custo],IF($B$2=Configurações!$B$7,"&lt;&gt;""",'DRE Financeira'!$B$2))))</f>
        <v/>
      </c>
      <c r="Z115" s="26" t="str">
        <f>IF($B115="","",ABS(
SUMIFS(BaseFinanceira[Valor Realizado],
IF('DRE Financeira'!$B$3=Configurações!$D$7,BaseFinanceira[Mês Caixa],BaseFinanceira[Mês Comp.]),Z$6,
BaseFinanceira[Plano Contas],'DRE Financeira'!$C115,
BaseFinanceira[Centro Custo],IF($B$2=Configurações!$B$7,"&lt;&gt;""",'DRE Financeira'!$B$2))))</f>
        <v/>
      </c>
      <c r="AA115" s="24" t="str">
        <f>IF($B115="","",ABS(
SUMIFS(BaseFinanceira[Valor Previsto],
IF('DRE Financeira'!$B$3=Configurações!$D$7,BaseFinanceira[Mês Caixa],BaseFinanceira[Mês Comp.]),AA$6,
BaseFinanceira[Plano Contas],'DRE Financeira'!$C115,
BaseFinanceira[Centro Custo],IF($B$2=Configurações!$B$7,"&lt;&gt;""",'DRE Financeira'!$B$2))))</f>
        <v/>
      </c>
      <c r="AB115" s="26" t="str">
        <f>IF($B115="","",ABS(
SUMIFS(BaseFinanceira[Valor Realizado],
IF('DRE Financeira'!$B$3=Configurações!$D$7,BaseFinanceira[Mês Caixa],BaseFinanceira[Mês Comp.]),AB$6,
BaseFinanceira[Plano Contas],'DRE Financeira'!$C115,
BaseFinanceira[Centro Custo],IF($B$2=Configurações!$B$7,"&lt;&gt;""",'DRE Financeira'!$B$2))))</f>
        <v/>
      </c>
      <c r="AD115" s="24">
        <f t="shared" si="149"/>
        <v>0</v>
      </c>
      <c r="AE115" s="26">
        <f t="shared" si="149"/>
        <v>0</v>
      </c>
      <c r="AF115" s="39">
        <f t="shared" si="119"/>
        <v>0</v>
      </c>
      <c r="AH115" s="24">
        <f t="shared" si="150"/>
        <v>0</v>
      </c>
      <c r="AI115" s="26">
        <f t="shared" si="150"/>
        <v>0</v>
      </c>
    </row>
    <row r="116" spans="2:35" s="2" customFormat="1" ht="20.100000000000001" customHeight="1" x14ac:dyDescent="0.25">
      <c r="B116" s="53" t="str">
        <f>'Plano Contas'!H8</f>
        <v>Grupo Extra 3</v>
      </c>
      <c r="C116" s="54"/>
      <c r="D116" s="20"/>
      <c r="E116" s="55">
        <f>SUM(E117:E136)</f>
        <v>0</v>
      </c>
      <c r="F116" s="55">
        <f t="shared" ref="F116" si="151">SUM(F117:F136)</f>
        <v>0</v>
      </c>
      <c r="G116" s="55">
        <f t="shared" ref="G116" si="152">SUM(G117:G136)</f>
        <v>0</v>
      </c>
      <c r="H116" s="55">
        <f t="shared" ref="H116" si="153">SUM(H117:H136)</f>
        <v>0</v>
      </c>
      <c r="I116" s="55">
        <f t="shared" ref="I116" si="154">SUM(I117:I136)</f>
        <v>0</v>
      </c>
      <c r="J116" s="55">
        <f t="shared" ref="J116" si="155">SUM(J117:J136)</f>
        <v>0</v>
      </c>
      <c r="K116" s="55">
        <f t="shared" ref="K116" si="156">SUM(K117:K136)</f>
        <v>0</v>
      </c>
      <c r="L116" s="55">
        <f t="shared" ref="L116" si="157">SUM(L117:L136)</f>
        <v>0</v>
      </c>
      <c r="M116" s="55">
        <f t="shared" ref="M116" si="158">SUM(M117:M136)</f>
        <v>0</v>
      </c>
      <c r="N116" s="55">
        <f t="shared" ref="N116" si="159">SUM(N117:N136)</f>
        <v>0</v>
      </c>
      <c r="O116" s="55">
        <f t="shared" ref="O116" si="160">SUM(O117:O136)</f>
        <v>0</v>
      </c>
      <c r="P116" s="55">
        <f t="shared" ref="P116" si="161">SUM(P117:P136)</f>
        <v>0</v>
      </c>
      <c r="Q116" s="55">
        <f t="shared" ref="Q116" si="162">SUM(Q117:Q136)</f>
        <v>0</v>
      </c>
      <c r="R116" s="55">
        <f t="shared" ref="R116" si="163">SUM(R117:R136)</f>
        <v>0</v>
      </c>
      <c r="S116" s="55">
        <f t="shared" ref="S116" si="164">SUM(S117:S136)</f>
        <v>0</v>
      </c>
      <c r="T116" s="55">
        <f t="shared" ref="T116" si="165">SUM(T117:T136)</f>
        <v>0</v>
      </c>
      <c r="U116" s="55">
        <f t="shared" ref="U116" si="166">SUM(U117:U136)</f>
        <v>0</v>
      </c>
      <c r="V116" s="55">
        <f t="shared" ref="V116" si="167">SUM(V117:V136)</f>
        <v>0</v>
      </c>
      <c r="W116" s="55">
        <f t="shared" ref="W116" si="168">SUM(W117:W136)</f>
        <v>0</v>
      </c>
      <c r="X116" s="55">
        <f t="shared" ref="X116" si="169">SUM(X117:X136)</f>
        <v>0</v>
      </c>
      <c r="Y116" s="55">
        <f t="shared" ref="Y116" si="170">SUM(Y117:Y136)</f>
        <v>0</v>
      </c>
      <c r="Z116" s="55">
        <f t="shared" ref="Z116" si="171">SUM(Z117:Z136)</f>
        <v>0</v>
      </c>
      <c r="AA116" s="55">
        <f t="shared" ref="AA116" si="172">SUM(AA117:AA136)</f>
        <v>0</v>
      </c>
      <c r="AB116" s="55">
        <f t="shared" ref="AB116" si="173">SUM(AB117:AB136)</f>
        <v>0</v>
      </c>
      <c r="AD116" s="55">
        <f>SUMIF($E$3:$AB$3,AD$3,$E116:$AB116)</f>
        <v>0</v>
      </c>
      <c r="AE116" s="55">
        <f>SUMIF($E$3:$AB$3,AE$3,$E116:$AB116)</f>
        <v>0</v>
      </c>
      <c r="AF116" s="65">
        <f t="shared" si="119"/>
        <v>0</v>
      </c>
      <c r="AH116" s="55">
        <f>IFERROR(SUMIF($E$3:$AB$3,AH$3,$E116:$AB116)/COUNTIFS($E116:$AB116,"&gt;0",$E$3:$AB$3,AH$3),0)</f>
        <v>0</v>
      </c>
      <c r="AI116" s="55">
        <f>IFERROR(SUMIF($E$3:$AB$3,AI$3,$E116:$AB116)/COUNTIFS($E116:$AB116,"&gt;0",$E$3:$AB$3,AI$3),0)</f>
        <v>0</v>
      </c>
    </row>
    <row r="117" spans="2:35" s="2" customFormat="1" ht="20.100000000000001" customHeight="1" x14ac:dyDescent="0.25">
      <c r="B117" s="23" t="str">
        <f>IF('Plano Contas'!H9="","",'Plano Contas'!H9)</f>
        <v>Item Extra 1</v>
      </c>
      <c r="C117" s="46" t="str">
        <f>B73&amp;B116&amp;B117</f>
        <v>Deduções ReceitasGrupo Extra 3Item Extra 1</v>
      </c>
      <c r="D117" s="20"/>
      <c r="E117" s="24">
        <f>IF($B117="","",ABS(
SUMIFS(BaseFinanceira[Valor Previsto],
IF('DRE Financeira'!$B$3=Configurações!$D$7,BaseFinanceira[Mês Caixa],BaseFinanceira[Mês Comp.]),E$6,
BaseFinanceira[Plano Contas],'DRE Financeira'!$C117,
BaseFinanceira[Centro Custo],IF($B$2=Configurações!$B$7,"&lt;&gt;""",'DRE Financeira'!$B$2))))</f>
        <v>0</v>
      </c>
      <c r="F117" s="26">
        <f>IF($B117="","",ABS(
SUMIFS(BaseFinanceira[Valor Realizado],
IF('DRE Financeira'!$B$3=Configurações!$D$7,BaseFinanceira[Mês Caixa],BaseFinanceira[Mês Comp.]),F$6,
BaseFinanceira[Plano Contas],'DRE Financeira'!$C117,
BaseFinanceira[Centro Custo],IF($B$2=Configurações!$B$7,"&lt;&gt;""",'DRE Financeira'!$B$2))))</f>
        <v>0</v>
      </c>
      <c r="G117" s="24">
        <f>IF($B117="","",ABS(
SUMIFS(BaseFinanceira[Valor Previsto],
IF('DRE Financeira'!$B$3=Configurações!$D$7,BaseFinanceira[Mês Caixa],BaseFinanceira[Mês Comp.]),G$6,
BaseFinanceira[Plano Contas],'DRE Financeira'!$C117,
BaseFinanceira[Centro Custo],IF($B$2=Configurações!$B$7,"&lt;&gt;""",'DRE Financeira'!$B$2))))</f>
        <v>0</v>
      </c>
      <c r="H117" s="26">
        <f>IF($B117="","",ABS(
SUMIFS(BaseFinanceira[Valor Realizado],
IF('DRE Financeira'!$B$3=Configurações!$D$7,BaseFinanceira[Mês Caixa],BaseFinanceira[Mês Comp.]),H$6,
BaseFinanceira[Plano Contas],'DRE Financeira'!$C117,
BaseFinanceira[Centro Custo],IF($B$2=Configurações!$B$7,"&lt;&gt;""",'DRE Financeira'!$B$2))))</f>
        <v>0</v>
      </c>
      <c r="I117" s="24">
        <f>IF($B117="","",ABS(
SUMIFS(BaseFinanceira[Valor Previsto],
IF('DRE Financeira'!$B$3=Configurações!$D$7,BaseFinanceira[Mês Caixa],BaseFinanceira[Mês Comp.]),I$6,
BaseFinanceira[Plano Contas],'DRE Financeira'!$C117,
BaseFinanceira[Centro Custo],IF($B$2=Configurações!$B$7,"&lt;&gt;""",'DRE Financeira'!$B$2))))</f>
        <v>0</v>
      </c>
      <c r="J117" s="26">
        <f>IF($B117="","",ABS(
SUMIFS(BaseFinanceira[Valor Realizado],
IF('DRE Financeira'!$B$3=Configurações!$D$7,BaseFinanceira[Mês Caixa],BaseFinanceira[Mês Comp.]),J$6,
BaseFinanceira[Plano Contas],'DRE Financeira'!$C117,
BaseFinanceira[Centro Custo],IF($B$2=Configurações!$B$7,"&lt;&gt;""",'DRE Financeira'!$B$2))))</f>
        <v>0</v>
      </c>
      <c r="K117" s="24">
        <f>IF($B117="","",ABS(
SUMIFS(BaseFinanceira[Valor Previsto],
IF('DRE Financeira'!$B$3=Configurações!$D$7,BaseFinanceira[Mês Caixa],BaseFinanceira[Mês Comp.]),K$6,
BaseFinanceira[Plano Contas],'DRE Financeira'!$C117,
BaseFinanceira[Centro Custo],IF($B$2=Configurações!$B$7,"&lt;&gt;""",'DRE Financeira'!$B$2))))</f>
        <v>0</v>
      </c>
      <c r="L117" s="26">
        <f>IF($B117="","",ABS(
SUMIFS(BaseFinanceira[Valor Realizado],
IF('DRE Financeira'!$B$3=Configurações!$D$7,BaseFinanceira[Mês Caixa],BaseFinanceira[Mês Comp.]),L$6,
BaseFinanceira[Plano Contas],'DRE Financeira'!$C117,
BaseFinanceira[Centro Custo],IF($B$2=Configurações!$B$7,"&lt;&gt;""",'DRE Financeira'!$B$2))))</f>
        <v>0</v>
      </c>
      <c r="M117" s="24">
        <f>IF($B117="","",ABS(
SUMIFS(BaseFinanceira[Valor Previsto],
IF('DRE Financeira'!$B$3=Configurações!$D$7,BaseFinanceira[Mês Caixa],BaseFinanceira[Mês Comp.]),M$6,
BaseFinanceira[Plano Contas],'DRE Financeira'!$C117,
BaseFinanceira[Centro Custo],IF($B$2=Configurações!$B$7,"&lt;&gt;""",'DRE Financeira'!$B$2))))</f>
        <v>0</v>
      </c>
      <c r="N117" s="26">
        <f>IF($B117="","",ABS(
SUMIFS(BaseFinanceira[Valor Realizado],
IF('DRE Financeira'!$B$3=Configurações!$D$7,BaseFinanceira[Mês Caixa],BaseFinanceira[Mês Comp.]),N$6,
BaseFinanceira[Plano Contas],'DRE Financeira'!$C117,
BaseFinanceira[Centro Custo],IF($B$2=Configurações!$B$7,"&lt;&gt;""",'DRE Financeira'!$B$2))))</f>
        <v>0</v>
      </c>
      <c r="O117" s="24">
        <f>IF($B117="","",ABS(
SUMIFS(BaseFinanceira[Valor Previsto],
IF('DRE Financeira'!$B$3=Configurações!$D$7,BaseFinanceira[Mês Caixa],BaseFinanceira[Mês Comp.]),O$6,
BaseFinanceira[Plano Contas],'DRE Financeira'!$C117,
BaseFinanceira[Centro Custo],IF($B$2=Configurações!$B$7,"&lt;&gt;""",'DRE Financeira'!$B$2))))</f>
        <v>0</v>
      </c>
      <c r="P117" s="26">
        <f>IF($B117="","",ABS(
SUMIFS(BaseFinanceira[Valor Realizado],
IF('DRE Financeira'!$B$3=Configurações!$D$7,BaseFinanceira[Mês Caixa],BaseFinanceira[Mês Comp.]),P$6,
BaseFinanceira[Plano Contas],'DRE Financeira'!$C117,
BaseFinanceira[Centro Custo],IF($B$2=Configurações!$B$7,"&lt;&gt;""",'DRE Financeira'!$B$2))))</f>
        <v>0</v>
      </c>
      <c r="Q117" s="24">
        <f>IF($B117="","",ABS(
SUMIFS(BaseFinanceira[Valor Previsto],
IF('DRE Financeira'!$B$3=Configurações!$D$7,BaseFinanceira[Mês Caixa],BaseFinanceira[Mês Comp.]),Q$6,
BaseFinanceira[Plano Contas],'DRE Financeira'!$C117,
BaseFinanceira[Centro Custo],IF($B$2=Configurações!$B$7,"&lt;&gt;""",'DRE Financeira'!$B$2))))</f>
        <v>0</v>
      </c>
      <c r="R117" s="26">
        <f>IF($B117="","",ABS(
SUMIFS(BaseFinanceira[Valor Realizado],
IF('DRE Financeira'!$B$3=Configurações!$D$7,BaseFinanceira[Mês Caixa],BaseFinanceira[Mês Comp.]),R$6,
BaseFinanceira[Plano Contas],'DRE Financeira'!$C117,
BaseFinanceira[Centro Custo],IF($B$2=Configurações!$B$7,"&lt;&gt;""",'DRE Financeira'!$B$2))))</f>
        <v>0</v>
      </c>
      <c r="S117" s="24">
        <f>IF($B117="","",ABS(
SUMIFS(BaseFinanceira[Valor Previsto],
IF('DRE Financeira'!$B$3=Configurações!$D$7,BaseFinanceira[Mês Caixa],BaseFinanceira[Mês Comp.]),S$6,
BaseFinanceira[Plano Contas],'DRE Financeira'!$C117,
BaseFinanceira[Centro Custo],IF($B$2=Configurações!$B$7,"&lt;&gt;""",'DRE Financeira'!$B$2))))</f>
        <v>0</v>
      </c>
      <c r="T117" s="26">
        <f>IF($B117="","",ABS(
SUMIFS(BaseFinanceira[Valor Realizado],
IF('DRE Financeira'!$B$3=Configurações!$D$7,BaseFinanceira[Mês Caixa],BaseFinanceira[Mês Comp.]),T$6,
BaseFinanceira[Plano Contas],'DRE Financeira'!$C117,
BaseFinanceira[Centro Custo],IF($B$2=Configurações!$B$7,"&lt;&gt;""",'DRE Financeira'!$B$2))))</f>
        <v>0</v>
      </c>
      <c r="U117" s="24">
        <f>IF($B117="","",ABS(
SUMIFS(BaseFinanceira[Valor Previsto],
IF('DRE Financeira'!$B$3=Configurações!$D$7,BaseFinanceira[Mês Caixa],BaseFinanceira[Mês Comp.]),U$6,
BaseFinanceira[Plano Contas],'DRE Financeira'!$C117,
BaseFinanceira[Centro Custo],IF($B$2=Configurações!$B$7,"&lt;&gt;""",'DRE Financeira'!$B$2))))</f>
        <v>0</v>
      </c>
      <c r="V117" s="26">
        <f>IF($B117="","",ABS(
SUMIFS(BaseFinanceira[Valor Realizado],
IF('DRE Financeira'!$B$3=Configurações!$D$7,BaseFinanceira[Mês Caixa],BaseFinanceira[Mês Comp.]),V$6,
BaseFinanceira[Plano Contas],'DRE Financeira'!$C117,
BaseFinanceira[Centro Custo],IF($B$2=Configurações!$B$7,"&lt;&gt;""",'DRE Financeira'!$B$2))))</f>
        <v>0</v>
      </c>
      <c r="W117" s="24">
        <f>IF($B117="","",ABS(
SUMIFS(BaseFinanceira[Valor Previsto],
IF('DRE Financeira'!$B$3=Configurações!$D$7,BaseFinanceira[Mês Caixa],BaseFinanceira[Mês Comp.]),W$6,
BaseFinanceira[Plano Contas],'DRE Financeira'!$C117,
BaseFinanceira[Centro Custo],IF($B$2=Configurações!$B$7,"&lt;&gt;""",'DRE Financeira'!$B$2))))</f>
        <v>0</v>
      </c>
      <c r="X117" s="26">
        <f>IF($B117="","",ABS(
SUMIFS(BaseFinanceira[Valor Realizado],
IF('DRE Financeira'!$B$3=Configurações!$D$7,BaseFinanceira[Mês Caixa],BaseFinanceira[Mês Comp.]),X$6,
BaseFinanceira[Plano Contas],'DRE Financeira'!$C117,
BaseFinanceira[Centro Custo],IF($B$2=Configurações!$B$7,"&lt;&gt;""",'DRE Financeira'!$B$2))))</f>
        <v>0</v>
      </c>
      <c r="Y117" s="24">
        <f>IF($B117="","",ABS(
SUMIFS(BaseFinanceira[Valor Previsto],
IF('DRE Financeira'!$B$3=Configurações!$D$7,BaseFinanceira[Mês Caixa],BaseFinanceira[Mês Comp.]),Y$6,
BaseFinanceira[Plano Contas],'DRE Financeira'!$C117,
BaseFinanceira[Centro Custo],IF($B$2=Configurações!$B$7,"&lt;&gt;""",'DRE Financeira'!$B$2))))</f>
        <v>0</v>
      </c>
      <c r="Z117" s="26">
        <f>IF($B117="","",ABS(
SUMIFS(BaseFinanceira[Valor Realizado],
IF('DRE Financeira'!$B$3=Configurações!$D$7,BaseFinanceira[Mês Caixa],BaseFinanceira[Mês Comp.]),Z$6,
BaseFinanceira[Plano Contas],'DRE Financeira'!$C117,
BaseFinanceira[Centro Custo],IF($B$2=Configurações!$B$7,"&lt;&gt;""",'DRE Financeira'!$B$2))))</f>
        <v>0</v>
      </c>
      <c r="AA117" s="24">
        <f>IF($B117="","",ABS(
SUMIFS(BaseFinanceira[Valor Previsto],
IF('DRE Financeira'!$B$3=Configurações!$D$7,BaseFinanceira[Mês Caixa],BaseFinanceira[Mês Comp.]),AA$6,
BaseFinanceira[Plano Contas],'DRE Financeira'!$C117,
BaseFinanceira[Centro Custo],IF($B$2=Configurações!$B$7,"&lt;&gt;""",'DRE Financeira'!$B$2))))</f>
        <v>0</v>
      </c>
      <c r="AB117" s="26">
        <f>IF($B117="","",ABS(
SUMIFS(BaseFinanceira[Valor Realizado],
IF('DRE Financeira'!$B$3=Configurações!$D$7,BaseFinanceira[Mês Caixa],BaseFinanceira[Mês Comp.]),AB$6,
BaseFinanceira[Plano Contas],'DRE Financeira'!$C117,
BaseFinanceira[Centro Custo],IF($B$2=Configurações!$B$7,"&lt;&gt;""",'DRE Financeira'!$B$2))))</f>
        <v>0</v>
      </c>
      <c r="AD117" s="24">
        <f t="shared" ref="AD117:AE132" si="174">SUMIF($E$3:$AB$3,AD$3,$E117:$AB117)</f>
        <v>0</v>
      </c>
      <c r="AE117" s="26">
        <f t="shared" si="174"/>
        <v>0</v>
      </c>
      <c r="AF117" s="39">
        <f t="shared" si="119"/>
        <v>0</v>
      </c>
      <c r="AH117" s="24">
        <f t="shared" ref="AH117:AI132" si="175">IFERROR(SUMIF($E$3:$AB$3,AH$3,$E117:$AB117)/COUNTIFS($E117:$AB117,"&gt;0",$E$3:$AB$3,AH$3),0)</f>
        <v>0</v>
      </c>
      <c r="AI117" s="26">
        <f t="shared" si="175"/>
        <v>0</v>
      </c>
    </row>
    <row r="118" spans="2:35" s="2" customFormat="1" ht="20.100000000000001" customHeight="1" x14ac:dyDescent="0.25">
      <c r="B118" s="23" t="str">
        <f>IF('Plano Contas'!H10="","",'Plano Contas'!H10)</f>
        <v>Item Extra 2</v>
      </c>
      <c r="C118" s="46" t="str">
        <f>B73&amp;B116&amp;B118</f>
        <v>Deduções ReceitasGrupo Extra 3Item Extra 2</v>
      </c>
      <c r="D118" s="20"/>
      <c r="E118" s="24">
        <f>IF($B118="","",ABS(
SUMIFS(BaseFinanceira[Valor Previsto],
IF('DRE Financeira'!$B$3=Configurações!$D$7,BaseFinanceira[Mês Caixa],BaseFinanceira[Mês Comp.]),E$6,
BaseFinanceira[Plano Contas],'DRE Financeira'!$C118,
BaseFinanceira[Centro Custo],IF($B$2=Configurações!$B$7,"&lt;&gt;""",'DRE Financeira'!$B$2))))</f>
        <v>0</v>
      </c>
      <c r="F118" s="26">
        <f>IF($B118="","",ABS(
SUMIFS(BaseFinanceira[Valor Realizado],
IF('DRE Financeira'!$B$3=Configurações!$D$7,BaseFinanceira[Mês Caixa],BaseFinanceira[Mês Comp.]),F$6,
BaseFinanceira[Plano Contas],'DRE Financeira'!$C118,
BaseFinanceira[Centro Custo],IF($B$2=Configurações!$B$7,"&lt;&gt;""",'DRE Financeira'!$B$2))))</f>
        <v>0</v>
      </c>
      <c r="G118" s="24">
        <f>IF($B118="","",ABS(
SUMIFS(BaseFinanceira[Valor Previsto],
IF('DRE Financeira'!$B$3=Configurações!$D$7,BaseFinanceira[Mês Caixa],BaseFinanceira[Mês Comp.]),G$6,
BaseFinanceira[Plano Contas],'DRE Financeira'!$C118,
BaseFinanceira[Centro Custo],IF($B$2=Configurações!$B$7,"&lt;&gt;""",'DRE Financeira'!$B$2))))</f>
        <v>0</v>
      </c>
      <c r="H118" s="26">
        <f>IF($B118="","",ABS(
SUMIFS(BaseFinanceira[Valor Realizado],
IF('DRE Financeira'!$B$3=Configurações!$D$7,BaseFinanceira[Mês Caixa],BaseFinanceira[Mês Comp.]),H$6,
BaseFinanceira[Plano Contas],'DRE Financeira'!$C118,
BaseFinanceira[Centro Custo],IF($B$2=Configurações!$B$7,"&lt;&gt;""",'DRE Financeira'!$B$2))))</f>
        <v>0</v>
      </c>
      <c r="I118" s="24">
        <f>IF($B118="","",ABS(
SUMIFS(BaseFinanceira[Valor Previsto],
IF('DRE Financeira'!$B$3=Configurações!$D$7,BaseFinanceira[Mês Caixa],BaseFinanceira[Mês Comp.]),I$6,
BaseFinanceira[Plano Contas],'DRE Financeira'!$C118,
BaseFinanceira[Centro Custo],IF($B$2=Configurações!$B$7,"&lt;&gt;""",'DRE Financeira'!$B$2))))</f>
        <v>0</v>
      </c>
      <c r="J118" s="26">
        <f>IF($B118="","",ABS(
SUMIFS(BaseFinanceira[Valor Realizado],
IF('DRE Financeira'!$B$3=Configurações!$D$7,BaseFinanceira[Mês Caixa],BaseFinanceira[Mês Comp.]),J$6,
BaseFinanceira[Plano Contas],'DRE Financeira'!$C118,
BaseFinanceira[Centro Custo],IF($B$2=Configurações!$B$7,"&lt;&gt;""",'DRE Financeira'!$B$2))))</f>
        <v>0</v>
      </c>
      <c r="K118" s="24">
        <f>IF($B118="","",ABS(
SUMIFS(BaseFinanceira[Valor Previsto],
IF('DRE Financeira'!$B$3=Configurações!$D$7,BaseFinanceira[Mês Caixa],BaseFinanceira[Mês Comp.]),K$6,
BaseFinanceira[Plano Contas],'DRE Financeira'!$C118,
BaseFinanceira[Centro Custo],IF($B$2=Configurações!$B$7,"&lt;&gt;""",'DRE Financeira'!$B$2))))</f>
        <v>0</v>
      </c>
      <c r="L118" s="26">
        <f>IF($B118="","",ABS(
SUMIFS(BaseFinanceira[Valor Realizado],
IF('DRE Financeira'!$B$3=Configurações!$D$7,BaseFinanceira[Mês Caixa],BaseFinanceira[Mês Comp.]),L$6,
BaseFinanceira[Plano Contas],'DRE Financeira'!$C118,
BaseFinanceira[Centro Custo],IF($B$2=Configurações!$B$7,"&lt;&gt;""",'DRE Financeira'!$B$2))))</f>
        <v>0</v>
      </c>
      <c r="M118" s="24">
        <f>IF($B118="","",ABS(
SUMIFS(BaseFinanceira[Valor Previsto],
IF('DRE Financeira'!$B$3=Configurações!$D$7,BaseFinanceira[Mês Caixa],BaseFinanceira[Mês Comp.]),M$6,
BaseFinanceira[Plano Contas],'DRE Financeira'!$C118,
BaseFinanceira[Centro Custo],IF($B$2=Configurações!$B$7,"&lt;&gt;""",'DRE Financeira'!$B$2))))</f>
        <v>0</v>
      </c>
      <c r="N118" s="26">
        <f>IF($B118="","",ABS(
SUMIFS(BaseFinanceira[Valor Realizado],
IF('DRE Financeira'!$B$3=Configurações!$D$7,BaseFinanceira[Mês Caixa],BaseFinanceira[Mês Comp.]),N$6,
BaseFinanceira[Plano Contas],'DRE Financeira'!$C118,
BaseFinanceira[Centro Custo],IF($B$2=Configurações!$B$7,"&lt;&gt;""",'DRE Financeira'!$B$2))))</f>
        <v>0</v>
      </c>
      <c r="O118" s="24">
        <f>IF($B118="","",ABS(
SUMIFS(BaseFinanceira[Valor Previsto],
IF('DRE Financeira'!$B$3=Configurações!$D$7,BaseFinanceira[Mês Caixa],BaseFinanceira[Mês Comp.]),O$6,
BaseFinanceira[Plano Contas],'DRE Financeira'!$C118,
BaseFinanceira[Centro Custo],IF($B$2=Configurações!$B$7,"&lt;&gt;""",'DRE Financeira'!$B$2))))</f>
        <v>0</v>
      </c>
      <c r="P118" s="26">
        <f>IF($B118="","",ABS(
SUMIFS(BaseFinanceira[Valor Realizado],
IF('DRE Financeira'!$B$3=Configurações!$D$7,BaseFinanceira[Mês Caixa],BaseFinanceira[Mês Comp.]),P$6,
BaseFinanceira[Plano Contas],'DRE Financeira'!$C118,
BaseFinanceira[Centro Custo],IF($B$2=Configurações!$B$7,"&lt;&gt;""",'DRE Financeira'!$B$2))))</f>
        <v>0</v>
      </c>
      <c r="Q118" s="24">
        <f>IF($B118="","",ABS(
SUMIFS(BaseFinanceira[Valor Previsto],
IF('DRE Financeira'!$B$3=Configurações!$D$7,BaseFinanceira[Mês Caixa],BaseFinanceira[Mês Comp.]),Q$6,
BaseFinanceira[Plano Contas],'DRE Financeira'!$C118,
BaseFinanceira[Centro Custo],IF($B$2=Configurações!$B$7,"&lt;&gt;""",'DRE Financeira'!$B$2))))</f>
        <v>0</v>
      </c>
      <c r="R118" s="26">
        <f>IF($B118="","",ABS(
SUMIFS(BaseFinanceira[Valor Realizado],
IF('DRE Financeira'!$B$3=Configurações!$D$7,BaseFinanceira[Mês Caixa],BaseFinanceira[Mês Comp.]),R$6,
BaseFinanceira[Plano Contas],'DRE Financeira'!$C118,
BaseFinanceira[Centro Custo],IF($B$2=Configurações!$B$7,"&lt;&gt;""",'DRE Financeira'!$B$2))))</f>
        <v>0</v>
      </c>
      <c r="S118" s="24">
        <f>IF($B118="","",ABS(
SUMIFS(BaseFinanceira[Valor Previsto],
IF('DRE Financeira'!$B$3=Configurações!$D$7,BaseFinanceira[Mês Caixa],BaseFinanceira[Mês Comp.]),S$6,
BaseFinanceira[Plano Contas],'DRE Financeira'!$C118,
BaseFinanceira[Centro Custo],IF($B$2=Configurações!$B$7,"&lt;&gt;""",'DRE Financeira'!$B$2))))</f>
        <v>0</v>
      </c>
      <c r="T118" s="26">
        <f>IF($B118="","",ABS(
SUMIFS(BaseFinanceira[Valor Realizado],
IF('DRE Financeira'!$B$3=Configurações!$D$7,BaseFinanceira[Mês Caixa],BaseFinanceira[Mês Comp.]),T$6,
BaseFinanceira[Plano Contas],'DRE Financeira'!$C118,
BaseFinanceira[Centro Custo],IF($B$2=Configurações!$B$7,"&lt;&gt;""",'DRE Financeira'!$B$2))))</f>
        <v>0</v>
      </c>
      <c r="U118" s="24">
        <f>IF($B118="","",ABS(
SUMIFS(BaseFinanceira[Valor Previsto],
IF('DRE Financeira'!$B$3=Configurações!$D$7,BaseFinanceira[Mês Caixa],BaseFinanceira[Mês Comp.]),U$6,
BaseFinanceira[Plano Contas],'DRE Financeira'!$C118,
BaseFinanceira[Centro Custo],IF($B$2=Configurações!$B$7,"&lt;&gt;""",'DRE Financeira'!$B$2))))</f>
        <v>0</v>
      </c>
      <c r="V118" s="26">
        <f>IF($B118="","",ABS(
SUMIFS(BaseFinanceira[Valor Realizado],
IF('DRE Financeira'!$B$3=Configurações!$D$7,BaseFinanceira[Mês Caixa],BaseFinanceira[Mês Comp.]),V$6,
BaseFinanceira[Plano Contas],'DRE Financeira'!$C118,
BaseFinanceira[Centro Custo],IF($B$2=Configurações!$B$7,"&lt;&gt;""",'DRE Financeira'!$B$2))))</f>
        <v>0</v>
      </c>
      <c r="W118" s="24">
        <f>IF($B118="","",ABS(
SUMIFS(BaseFinanceira[Valor Previsto],
IF('DRE Financeira'!$B$3=Configurações!$D$7,BaseFinanceira[Mês Caixa],BaseFinanceira[Mês Comp.]),W$6,
BaseFinanceira[Plano Contas],'DRE Financeira'!$C118,
BaseFinanceira[Centro Custo],IF($B$2=Configurações!$B$7,"&lt;&gt;""",'DRE Financeira'!$B$2))))</f>
        <v>0</v>
      </c>
      <c r="X118" s="26">
        <f>IF($B118="","",ABS(
SUMIFS(BaseFinanceira[Valor Realizado],
IF('DRE Financeira'!$B$3=Configurações!$D$7,BaseFinanceira[Mês Caixa],BaseFinanceira[Mês Comp.]),X$6,
BaseFinanceira[Plano Contas],'DRE Financeira'!$C118,
BaseFinanceira[Centro Custo],IF($B$2=Configurações!$B$7,"&lt;&gt;""",'DRE Financeira'!$B$2))))</f>
        <v>0</v>
      </c>
      <c r="Y118" s="24">
        <f>IF($B118="","",ABS(
SUMIFS(BaseFinanceira[Valor Previsto],
IF('DRE Financeira'!$B$3=Configurações!$D$7,BaseFinanceira[Mês Caixa],BaseFinanceira[Mês Comp.]),Y$6,
BaseFinanceira[Plano Contas],'DRE Financeira'!$C118,
BaseFinanceira[Centro Custo],IF($B$2=Configurações!$B$7,"&lt;&gt;""",'DRE Financeira'!$B$2))))</f>
        <v>0</v>
      </c>
      <c r="Z118" s="26">
        <f>IF($B118="","",ABS(
SUMIFS(BaseFinanceira[Valor Realizado],
IF('DRE Financeira'!$B$3=Configurações!$D$7,BaseFinanceira[Mês Caixa],BaseFinanceira[Mês Comp.]),Z$6,
BaseFinanceira[Plano Contas],'DRE Financeira'!$C118,
BaseFinanceira[Centro Custo],IF($B$2=Configurações!$B$7,"&lt;&gt;""",'DRE Financeira'!$B$2))))</f>
        <v>0</v>
      </c>
      <c r="AA118" s="24">
        <f>IF($B118="","",ABS(
SUMIFS(BaseFinanceira[Valor Previsto],
IF('DRE Financeira'!$B$3=Configurações!$D$7,BaseFinanceira[Mês Caixa],BaseFinanceira[Mês Comp.]),AA$6,
BaseFinanceira[Plano Contas],'DRE Financeira'!$C118,
BaseFinanceira[Centro Custo],IF($B$2=Configurações!$B$7,"&lt;&gt;""",'DRE Financeira'!$B$2))))</f>
        <v>0</v>
      </c>
      <c r="AB118" s="26">
        <f>IF($B118="","",ABS(
SUMIFS(BaseFinanceira[Valor Realizado],
IF('DRE Financeira'!$B$3=Configurações!$D$7,BaseFinanceira[Mês Caixa],BaseFinanceira[Mês Comp.]),AB$6,
BaseFinanceira[Plano Contas],'DRE Financeira'!$C118,
BaseFinanceira[Centro Custo],IF($B$2=Configurações!$B$7,"&lt;&gt;""",'DRE Financeira'!$B$2))))</f>
        <v>0</v>
      </c>
      <c r="AD118" s="24">
        <f t="shared" si="174"/>
        <v>0</v>
      </c>
      <c r="AE118" s="26">
        <f t="shared" si="174"/>
        <v>0</v>
      </c>
      <c r="AF118" s="39">
        <f t="shared" si="119"/>
        <v>0</v>
      </c>
      <c r="AH118" s="24">
        <f t="shared" si="175"/>
        <v>0</v>
      </c>
      <c r="AI118" s="26">
        <f t="shared" si="175"/>
        <v>0</v>
      </c>
    </row>
    <row r="119" spans="2:35" s="2" customFormat="1" ht="20.100000000000001" customHeight="1" x14ac:dyDescent="0.25">
      <c r="B119" s="23" t="str">
        <f>IF('Plano Contas'!H11="","",'Plano Contas'!H11)</f>
        <v>Item Extra 3</v>
      </c>
      <c r="C119" s="46" t="str">
        <f>B73&amp;B116&amp;B119</f>
        <v>Deduções ReceitasGrupo Extra 3Item Extra 3</v>
      </c>
      <c r="D119" s="20"/>
      <c r="E119" s="24">
        <f>IF($B119="","",ABS(
SUMIFS(BaseFinanceira[Valor Previsto],
IF('DRE Financeira'!$B$3=Configurações!$D$7,BaseFinanceira[Mês Caixa],BaseFinanceira[Mês Comp.]),E$6,
BaseFinanceira[Plano Contas],'DRE Financeira'!$C119,
BaseFinanceira[Centro Custo],IF($B$2=Configurações!$B$7,"&lt;&gt;""",'DRE Financeira'!$B$2))))</f>
        <v>0</v>
      </c>
      <c r="F119" s="26">
        <f>IF($B119="","",ABS(
SUMIFS(BaseFinanceira[Valor Realizado],
IF('DRE Financeira'!$B$3=Configurações!$D$7,BaseFinanceira[Mês Caixa],BaseFinanceira[Mês Comp.]),F$6,
BaseFinanceira[Plano Contas],'DRE Financeira'!$C119,
BaseFinanceira[Centro Custo],IF($B$2=Configurações!$B$7,"&lt;&gt;""",'DRE Financeira'!$B$2))))</f>
        <v>0</v>
      </c>
      <c r="G119" s="24">
        <f>IF($B119="","",ABS(
SUMIFS(BaseFinanceira[Valor Previsto],
IF('DRE Financeira'!$B$3=Configurações!$D$7,BaseFinanceira[Mês Caixa],BaseFinanceira[Mês Comp.]),G$6,
BaseFinanceira[Plano Contas],'DRE Financeira'!$C119,
BaseFinanceira[Centro Custo],IF($B$2=Configurações!$B$7,"&lt;&gt;""",'DRE Financeira'!$B$2))))</f>
        <v>0</v>
      </c>
      <c r="H119" s="26">
        <f>IF($B119="","",ABS(
SUMIFS(BaseFinanceira[Valor Realizado],
IF('DRE Financeira'!$B$3=Configurações!$D$7,BaseFinanceira[Mês Caixa],BaseFinanceira[Mês Comp.]),H$6,
BaseFinanceira[Plano Contas],'DRE Financeira'!$C119,
BaseFinanceira[Centro Custo],IF($B$2=Configurações!$B$7,"&lt;&gt;""",'DRE Financeira'!$B$2))))</f>
        <v>0</v>
      </c>
      <c r="I119" s="24">
        <f>IF($B119="","",ABS(
SUMIFS(BaseFinanceira[Valor Previsto],
IF('DRE Financeira'!$B$3=Configurações!$D$7,BaseFinanceira[Mês Caixa],BaseFinanceira[Mês Comp.]),I$6,
BaseFinanceira[Plano Contas],'DRE Financeira'!$C119,
BaseFinanceira[Centro Custo],IF($B$2=Configurações!$B$7,"&lt;&gt;""",'DRE Financeira'!$B$2))))</f>
        <v>0</v>
      </c>
      <c r="J119" s="26">
        <f>IF($B119="","",ABS(
SUMIFS(BaseFinanceira[Valor Realizado],
IF('DRE Financeira'!$B$3=Configurações!$D$7,BaseFinanceira[Mês Caixa],BaseFinanceira[Mês Comp.]),J$6,
BaseFinanceira[Plano Contas],'DRE Financeira'!$C119,
BaseFinanceira[Centro Custo],IF($B$2=Configurações!$B$7,"&lt;&gt;""",'DRE Financeira'!$B$2))))</f>
        <v>0</v>
      </c>
      <c r="K119" s="24">
        <f>IF($B119="","",ABS(
SUMIFS(BaseFinanceira[Valor Previsto],
IF('DRE Financeira'!$B$3=Configurações!$D$7,BaseFinanceira[Mês Caixa],BaseFinanceira[Mês Comp.]),K$6,
BaseFinanceira[Plano Contas],'DRE Financeira'!$C119,
BaseFinanceira[Centro Custo],IF($B$2=Configurações!$B$7,"&lt;&gt;""",'DRE Financeira'!$B$2))))</f>
        <v>0</v>
      </c>
      <c r="L119" s="26">
        <f>IF($B119="","",ABS(
SUMIFS(BaseFinanceira[Valor Realizado],
IF('DRE Financeira'!$B$3=Configurações!$D$7,BaseFinanceira[Mês Caixa],BaseFinanceira[Mês Comp.]),L$6,
BaseFinanceira[Plano Contas],'DRE Financeira'!$C119,
BaseFinanceira[Centro Custo],IF($B$2=Configurações!$B$7,"&lt;&gt;""",'DRE Financeira'!$B$2))))</f>
        <v>0</v>
      </c>
      <c r="M119" s="24">
        <f>IF($B119="","",ABS(
SUMIFS(BaseFinanceira[Valor Previsto],
IF('DRE Financeira'!$B$3=Configurações!$D$7,BaseFinanceira[Mês Caixa],BaseFinanceira[Mês Comp.]),M$6,
BaseFinanceira[Plano Contas],'DRE Financeira'!$C119,
BaseFinanceira[Centro Custo],IF($B$2=Configurações!$B$7,"&lt;&gt;""",'DRE Financeira'!$B$2))))</f>
        <v>0</v>
      </c>
      <c r="N119" s="26">
        <f>IF($B119="","",ABS(
SUMIFS(BaseFinanceira[Valor Realizado],
IF('DRE Financeira'!$B$3=Configurações!$D$7,BaseFinanceira[Mês Caixa],BaseFinanceira[Mês Comp.]),N$6,
BaseFinanceira[Plano Contas],'DRE Financeira'!$C119,
BaseFinanceira[Centro Custo],IF($B$2=Configurações!$B$7,"&lt;&gt;""",'DRE Financeira'!$B$2))))</f>
        <v>0</v>
      </c>
      <c r="O119" s="24">
        <f>IF($B119="","",ABS(
SUMIFS(BaseFinanceira[Valor Previsto],
IF('DRE Financeira'!$B$3=Configurações!$D$7,BaseFinanceira[Mês Caixa],BaseFinanceira[Mês Comp.]),O$6,
BaseFinanceira[Plano Contas],'DRE Financeira'!$C119,
BaseFinanceira[Centro Custo],IF($B$2=Configurações!$B$7,"&lt;&gt;""",'DRE Financeira'!$B$2))))</f>
        <v>0</v>
      </c>
      <c r="P119" s="26">
        <f>IF($B119="","",ABS(
SUMIFS(BaseFinanceira[Valor Realizado],
IF('DRE Financeira'!$B$3=Configurações!$D$7,BaseFinanceira[Mês Caixa],BaseFinanceira[Mês Comp.]),P$6,
BaseFinanceira[Plano Contas],'DRE Financeira'!$C119,
BaseFinanceira[Centro Custo],IF($B$2=Configurações!$B$7,"&lt;&gt;""",'DRE Financeira'!$B$2))))</f>
        <v>0</v>
      </c>
      <c r="Q119" s="24">
        <f>IF($B119="","",ABS(
SUMIFS(BaseFinanceira[Valor Previsto],
IF('DRE Financeira'!$B$3=Configurações!$D$7,BaseFinanceira[Mês Caixa],BaseFinanceira[Mês Comp.]),Q$6,
BaseFinanceira[Plano Contas],'DRE Financeira'!$C119,
BaseFinanceira[Centro Custo],IF($B$2=Configurações!$B$7,"&lt;&gt;""",'DRE Financeira'!$B$2))))</f>
        <v>0</v>
      </c>
      <c r="R119" s="26">
        <f>IF($B119="","",ABS(
SUMIFS(BaseFinanceira[Valor Realizado],
IF('DRE Financeira'!$B$3=Configurações!$D$7,BaseFinanceira[Mês Caixa],BaseFinanceira[Mês Comp.]),R$6,
BaseFinanceira[Plano Contas],'DRE Financeira'!$C119,
BaseFinanceira[Centro Custo],IF($B$2=Configurações!$B$7,"&lt;&gt;""",'DRE Financeira'!$B$2))))</f>
        <v>0</v>
      </c>
      <c r="S119" s="24">
        <f>IF($B119="","",ABS(
SUMIFS(BaseFinanceira[Valor Previsto],
IF('DRE Financeira'!$B$3=Configurações!$D$7,BaseFinanceira[Mês Caixa],BaseFinanceira[Mês Comp.]),S$6,
BaseFinanceira[Plano Contas],'DRE Financeira'!$C119,
BaseFinanceira[Centro Custo],IF($B$2=Configurações!$B$7,"&lt;&gt;""",'DRE Financeira'!$B$2))))</f>
        <v>0</v>
      </c>
      <c r="T119" s="26">
        <f>IF($B119="","",ABS(
SUMIFS(BaseFinanceira[Valor Realizado],
IF('DRE Financeira'!$B$3=Configurações!$D$7,BaseFinanceira[Mês Caixa],BaseFinanceira[Mês Comp.]),T$6,
BaseFinanceira[Plano Contas],'DRE Financeira'!$C119,
BaseFinanceira[Centro Custo],IF($B$2=Configurações!$B$7,"&lt;&gt;""",'DRE Financeira'!$B$2))))</f>
        <v>0</v>
      </c>
      <c r="U119" s="24">
        <f>IF($B119="","",ABS(
SUMIFS(BaseFinanceira[Valor Previsto],
IF('DRE Financeira'!$B$3=Configurações!$D$7,BaseFinanceira[Mês Caixa],BaseFinanceira[Mês Comp.]),U$6,
BaseFinanceira[Plano Contas],'DRE Financeira'!$C119,
BaseFinanceira[Centro Custo],IF($B$2=Configurações!$B$7,"&lt;&gt;""",'DRE Financeira'!$B$2))))</f>
        <v>0</v>
      </c>
      <c r="V119" s="26">
        <f>IF($B119="","",ABS(
SUMIFS(BaseFinanceira[Valor Realizado],
IF('DRE Financeira'!$B$3=Configurações!$D$7,BaseFinanceira[Mês Caixa],BaseFinanceira[Mês Comp.]),V$6,
BaseFinanceira[Plano Contas],'DRE Financeira'!$C119,
BaseFinanceira[Centro Custo],IF($B$2=Configurações!$B$7,"&lt;&gt;""",'DRE Financeira'!$B$2))))</f>
        <v>0</v>
      </c>
      <c r="W119" s="24">
        <f>IF($B119="","",ABS(
SUMIFS(BaseFinanceira[Valor Previsto],
IF('DRE Financeira'!$B$3=Configurações!$D$7,BaseFinanceira[Mês Caixa],BaseFinanceira[Mês Comp.]),W$6,
BaseFinanceira[Plano Contas],'DRE Financeira'!$C119,
BaseFinanceira[Centro Custo],IF($B$2=Configurações!$B$7,"&lt;&gt;""",'DRE Financeira'!$B$2))))</f>
        <v>0</v>
      </c>
      <c r="X119" s="26">
        <f>IF($B119="","",ABS(
SUMIFS(BaseFinanceira[Valor Realizado],
IF('DRE Financeira'!$B$3=Configurações!$D$7,BaseFinanceira[Mês Caixa],BaseFinanceira[Mês Comp.]),X$6,
BaseFinanceira[Plano Contas],'DRE Financeira'!$C119,
BaseFinanceira[Centro Custo],IF($B$2=Configurações!$B$7,"&lt;&gt;""",'DRE Financeira'!$B$2))))</f>
        <v>0</v>
      </c>
      <c r="Y119" s="24">
        <f>IF($B119="","",ABS(
SUMIFS(BaseFinanceira[Valor Previsto],
IF('DRE Financeira'!$B$3=Configurações!$D$7,BaseFinanceira[Mês Caixa],BaseFinanceira[Mês Comp.]),Y$6,
BaseFinanceira[Plano Contas],'DRE Financeira'!$C119,
BaseFinanceira[Centro Custo],IF($B$2=Configurações!$B$7,"&lt;&gt;""",'DRE Financeira'!$B$2))))</f>
        <v>0</v>
      </c>
      <c r="Z119" s="26">
        <f>IF($B119="","",ABS(
SUMIFS(BaseFinanceira[Valor Realizado],
IF('DRE Financeira'!$B$3=Configurações!$D$7,BaseFinanceira[Mês Caixa],BaseFinanceira[Mês Comp.]),Z$6,
BaseFinanceira[Plano Contas],'DRE Financeira'!$C119,
BaseFinanceira[Centro Custo],IF($B$2=Configurações!$B$7,"&lt;&gt;""",'DRE Financeira'!$B$2))))</f>
        <v>0</v>
      </c>
      <c r="AA119" s="24">
        <f>IF($B119="","",ABS(
SUMIFS(BaseFinanceira[Valor Previsto],
IF('DRE Financeira'!$B$3=Configurações!$D$7,BaseFinanceira[Mês Caixa],BaseFinanceira[Mês Comp.]),AA$6,
BaseFinanceira[Plano Contas],'DRE Financeira'!$C119,
BaseFinanceira[Centro Custo],IF($B$2=Configurações!$B$7,"&lt;&gt;""",'DRE Financeira'!$B$2))))</f>
        <v>0</v>
      </c>
      <c r="AB119" s="26">
        <f>IF($B119="","",ABS(
SUMIFS(BaseFinanceira[Valor Realizado],
IF('DRE Financeira'!$B$3=Configurações!$D$7,BaseFinanceira[Mês Caixa],BaseFinanceira[Mês Comp.]),AB$6,
BaseFinanceira[Plano Contas],'DRE Financeira'!$C119,
BaseFinanceira[Centro Custo],IF($B$2=Configurações!$B$7,"&lt;&gt;""",'DRE Financeira'!$B$2))))</f>
        <v>0</v>
      </c>
      <c r="AD119" s="24">
        <f t="shared" si="174"/>
        <v>0</v>
      </c>
      <c r="AE119" s="26">
        <f t="shared" si="174"/>
        <v>0</v>
      </c>
      <c r="AF119" s="39">
        <f t="shared" si="119"/>
        <v>0</v>
      </c>
      <c r="AH119" s="24">
        <f t="shared" si="175"/>
        <v>0</v>
      </c>
      <c r="AI119" s="26">
        <f t="shared" si="175"/>
        <v>0</v>
      </c>
    </row>
    <row r="120" spans="2:35" s="2" customFormat="1" ht="20.100000000000001" hidden="1" customHeight="1" x14ac:dyDescent="0.25">
      <c r="B120" s="23" t="str">
        <f>IF('Plano Contas'!H12="","",'Plano Contas'!H12)</f>
        <v/>
      </c>
      <c r="C120" s="46" t="str">
        <f>B73&amp;B116&amp;B120</f>
        <v>Deduções ReceitasGrupo Extra 3</v>
      </c>
      <c r="D120" s="20"/>
      <c r="E120" s="24" t="str">
        <f>IF($B120="","",ABS(
SUMIFS(BaseFinanceira[Valor Previsto],
IF('DRE Financeira'!$B$3=Configurações!$D$7,BaseFinanceira[Mês Caixa],BaseFinanceira[Mês Comp.]),E$6,
BaseFinanceira[Plano Contas],'DRE Financeira'!$C120,
BaseFinanceira[Centro Custo],IF($B$2=Configurações!$B$7,"&lt;&gt;""",'DRE Financeira'!$B$2))))</f>
        <v/>
      </c>
      <c r="F120" s="26" t="str">
        <f>IF($B120="","",ABS(
SUMIFS(BaseFinanceira[Valor Realizado],
IF('DRE Financeira'!$B$3=Configurações!$D$7,BaseFinanceira[Mês Caixa],BaseFinanceira[Mês Comp.]),F$6,
BaseFinanceira[Plano Contas],'DRE Financeira'!$C120,
BaseFinanceira[Centro Custo],IF($B$2=Configurações!$B$7,"&lt;&gt;""",'DRE Financeira'!$B$2))))</f>
        <v/>
      </c>
      <c r="G120" s="24" t="str">
        <f>IF($B120="","",ABS(
SUMIFS(BaseFinanceira[Valor Previsto],
IF('DRE Financeira'!$B$3=Configurações!$D$7,BaseFinanceira[Mês Caixa],BaseFinanceira[Mês Comp.]),G$6,
BaseFinanceira[Plano Contas],'DRE Financeira'!$C120,
BaseFinanceira[Centro Custo],IF($B$2=Configurações!$B$7,"&lt;&gt;""",'DRE Financeira'!$B$2))))</f>
        <v/>
      </c>
      <c r="H120" s="26" t="str">
        <f>IF($B120="","",ABS(
SUMIFS(BaseFinanceira[Valor Realizado],
IF('DRE Financeira'!$B$3=Configurações!$D$7,BaseFinanceira[Mês Caixa],BaseFinanceira[Mês Comp.]),H$6,
BaseFinanceira[Plano Contas],'DRE Financeira'!$C120,
BaseFinanceira[Centro Custo],IF($B$2=Configurações!$B$7,"&lt;&gt;""",'DRE Financeira'!$B$2))))</f>
        <v/>
      </c>
      <c r="I120" s="24" t="str">
        <f>IF($B120="","",ABS(
SUMIFS(BaseFinanceira[Valor Previsto],
IF('DRE Financeira'!$B$3=Configurações!$D$7,BaseFinanceira[Mês Caixa],BaseFinanceira[Mês Comp.]),I$6,
BaseFinanceira[Plano Contas],'DRE Financeira'!$C120,
BaseFinanceira[Centro Custo],IF($B$2=Configurações!$B$7,"&lt;&gt;""",'DRE Financeira'!$B$2))))</f>
        <v/>
      </c>
      <c r="J120" s="26" t="str">
        <f>IF($B120="","",ABS(
SUMIFS(BaseFinanceira[Valor Realizado],
IF('DRE Financeira'!$B$3=Configurações!$D$7,BaseFinanceira[Mês Caixa],BaseFinanceira[Mês Comp.]),J$6,
BaseFinanceira[Plano Contas],'DRE Financeira'!$C120,
BaseFinanceira[Centro Custo],IF($B$2=Configurações!$B$7,"&lt;&gt;""",'DRE Financeira'!$B$2))))</f>
        <v/>
      </c>
      <c r="K120" s="24" t="str">
        <f>IF($B120="","",ABS(
SUMIFS(BaseFinanceira[Valor Previsto],
IF('DRE Financeira'!$B$3=Configurações!$D$7,BaseFinanceira[Mês Caixa],BaseFinanceira[Mês Comp.]),K$6,
BaseFinanceira[Plano Contas],'DRE Financeira'!$C120,
BaseFinanceira[Centro Custo],IF($B$2=Configurações!$B$7,"&lt;&gt;""",'DRE Financeira'!$B$2))))</f>
        <v/>
      </c>
      <c r="L120" s="26" t="str">
        <f>IF($B120="","",ABS(
SUMIFS(BaseFinanceira[Valor Realizado],
IF('DRE Financeira'!$B$3=Configurações!$D$7,BaseFinanceira[Mês Caixa],BaseFinanceira[Mês Comp.]),L$6,
BaseFinanceira[Plano Contas],'DRE Financeira'!$C120,
BaseFinanceira[Centro Custo],IF($B$2=Configurações!$B$7,"&lt;&gt;""",'DRE Financeira'!$B$2))))</f>
        <v/>
      </c>
      <c r="M120" s="24" t="str">
        <f>IF($B120="","",ABS(
SUMIFS(BaseFinanceira[Valor Previsto],
IF('DRE Financeira'!$B$3=Configurações!$D$7,BaseFinanceira[Mês Caixa],BaseFinanceira[Mês Comp.]),M$6,
BaseFinanceira[Plano Contas],'DRE Financeira'!$C120,
BaseFinanceira[Centro Custo],IF($B$2=Configurações!$B$7,"&lt;&gt;""",'DRE Financeira'!$B$2))))</f>
        <v/>
      </c>
      <c r="N120" s="26" t="str">
        <f>IF($B120="","",ABS(
SUMIFS(BaseFinanceira[Valor Realizado],
IF('DRE Financeira'!$B$3=Configurações!$D$7,BaseFinanceira[Mês Caixa],BaseFinanceira[Mês Comp.]),N$6,
BaseFinanceira[Plano Contas],'DRE Financeira'!$C120,
BaseFinanceira[Centro Custo],IF($B$2=Configurações!$B$7,"&lt;&gt;""",'DRE Financeira'!$B$2))))</f>
        <v/>
      </c>
      <c r="O120" s="24" t="str">
        <f>IF($B120="","",ABS(
SUMIFS(BaseFinanceira[Valor Previsto],
IF('DRE Financeira'!$B$3=Configurações!$D$7,BaseFinanceira[Mês Caixa],BaseFinanceira[Mês Comp.]),O$6,
BaseFinanceira[Plano Contas],'DRE Financeira'!$C120,
BaseFinanceira[Centro Custo],IF($B$2=Configurações!$B$7,"&lt;&gt;""",'DRE Financeira'!$B$2))))</f>
        <v/>
      </c>
      <c r="P120" s="26" t="str">
        <f>IF($B120="","",ABS(
SUMIFS(BaseFinanceira[Valor Realizado],
IF('DRE Financeira'!$B$3=Configurações!$D$7,BaseFinanceira[Mês Caixa],BaseFinanceira[Mês Comp.]),P$6,
BaseFinanceira[Plano Contas],'DRE Financeira'!$C120,
BaseFinanceira[Centro Custo],IF($B$2=Configurações!$B$7,"&lt;&gt;""",'DRE Financeira'!$B$2))))</f>
        <v/>
      </c>
      <c r="Q120" s="24" t="str">
        <f>IF($B120="","",ABS(
SUMIFS(BaseFinanceira[Valor Previsto],
IF('DRE Financeira'!$B$3=Configurações!$D$7,BaseFinanceira[Mês Caixa],BaseFinanceira[Mês Comp.]),Q$6,
BaseFinanceira[Plano Contas],'DRE Financeira'!$C120,
BaseFinanceira[Centro Custo],IF($B$2=Configurações!$B$7,"&lt;&gt;""",'DRE Financeira'!$B$2))))</f>
        <v/>
      </c>
      <c r="R120" s="26" t="str">
        <f>IF($B120="","",ABS(
SUMIFS(BaseFinanceira[Valor Realizado],
IF('DRE Financeira'!$B$3=Configurações!$D$7,BaseFinanceira[Mês Caixa],BaseFinanceira[Mês Comp.]),R$6,
BaseFinanceira[Plano Contas],'DRE Financeira'!$C120,
BaseFinanceira[Centro Custo],IF($B$2=Configurações!$B$7,"&lt;&gt;""",'DRE Financeira'!$B$2))))</f>
        <v/>
      </c>
      <c r="S120" s="24" t="str">
        <f>IF($B120="","",ABS(
SUMIFS(BaseFinanceira[Valor Previsto],
IF('DRE Financeira'!$B$3=Configurações!$D$7,BaseFinanceira[Mês Caixa],BaseFinanceira[Mês Comp.]),S$6,
BaseFinanceira[Plano Contas],'DRE Financeira'!$C120,
BaseFinanceira[Centro Custo],IF($B$2=Configurações!$B$7,"&lt;&gt;""",'DRE Financeira'!$B$2))))</f>
        <v/>
      </c>
      <c r="T120" s="26" t="str">
        <f>IF($B120="","",ABS(
SUMIFS(BaseFinanceira[Valor Realizado],
IF('DRE Financeira'!$B$3=Configurações!$D$7,BaseFinanceira[Mês Caixa],BaseFinanceira[Mês Comp.]),T$6,
BaseFinanceira[Plano Contas],'DRE Financeira'!$C120,
BaseFinanceira[Centro Custo],IF($B$2=Configurações!$B$7,"&lt;&gt;""",'DRE Financeira'!$B$2))))</f>
        <v/>
      </c>
      <c r="U120" s="24" t="str">
        <f>IF($B120="","",ABS(
SUMIFS(BaseFinanceira[Valor Previsto],
IF('DRE Financeira'!$B$3=Configurações!$D$7,BaseFinanceira[Mês Caixa],BaseFinanceira[Mês Comp.]),U$6,
BaseFinanceira[Plano Contas],'DRE Financeira'!$C120,
BaseFinanceira[Centro Custo],IF($B$2=Configurações!$B$7,"&lt;&gt;""",'DRE Financeira'!$B$2))))</f>
        <v/>
      </c>
      <c r="V120" s="26" t="str">
        <f>IF($B120="","",ABS(
SUMIFS(BaseFinanceira[Valor Realizado],
IF('DRE Financeira'!$B$3=Configurações!$D$7,BaseFinanceira[Mês Caixa],BaseFinanceira[Mês Comp.]),V$6,
BaseFinanceira[Plano Contas],'DRE Financeira'!$C120,
BaseFinanceira[Centro Custo],IF($B$2=Configurações!$B$7,"&lt;&gt;""",'DRE Financeira'!$B$2))))</f>
        <v/>
      </c>
      <c r="W120" s="24" t="str">
        <f>IF($B120="","",ABS(
SUMIFS(BaseFinanceira[Valor Previsto],
IF('DRE Financeira'!$B$3=Configurações!$D$7,BaseFinanceira[Mês Caixa],BaseFinanceira[Mês Comp.]),W$6,
BaseFinanceira[Plano Contas],'DRE Financeira'!$C120,
BaseFinanceira[Centro Custo],IF($B$2=Configurações!$B$7,"&lt;&gt;""",'DRE Financeira'!$B$2))))</f>
        <v/>
      </c>
      <c r="X120" s="26" t="str">
        <f>IF($B120="","",ABS(
SUMIFS(BaseFinanceira[Valor Realizado],
IF('DRE Financeira'!$B$3=Configurações!$D$7,BaseFinanceira[Mês Caixa],BaseFinanceira[Mês Comp.]),X$6,
BaseFinanceira[Plano Contas],'DRE Financeira'!$C120,
BaseFinanceira[Centro Custo],IF($B$2=Configurações!$B$7,"&lt;&gt;""",'DRE Financeira'!$B$2))))</f>
        <v/>
      </c>
      <c r="Y120" s="24" t="str">
        <f>IF($B120="","",ABS(
SUMIFS(BaseFinanceira[Valor Previsto],
IF('DRE Financeira'!$B$3=Configurações!$D$7,BaseFinanceira[Mês Caixa],BaseFinanceira[Mês Comp.]),Y$6,
BaseFinanceira[Plano Contas],'DRE Financeira'!$C120,
BaseFinanceira[Centro Custo],IF($B$2=Configurações!$B$7,"&lt;&gt;""",'DRE Financeira'!$B$2))))</f>
        <v/>
      </c>
      <c r="Z120" s="26" t="str">
        <f>IF($B120="","",ABS(
SUMIFS(BaseFinanceira[Valor Realizado],
IF('DRE Financeira'!$B$3=Configurações!$D$7,BaseFinanceira[Mês Caixa],BaseFinanceira[Mês Comp.]),Z$6,
BaseFinanceira[Plano Contas],'DRE Financeira'!$C120,
BaseFinanceira[Centro Custo],IF($B$2=Configurações!$B$7,"&lt;&gt;""",'DRE Financeira'!$B$2))))</f>
        <v/>
      </c>
      <c r="AA120" s="24" t="str">
        <f>IF($B120="","",ABS(
SUMIFS(BaseFinanceira[Valor Previsto],
IF('DRE Financeira'!$B$3=Configurações!$D$7,BaseFinanceira[Mês Caixa],BaseFinanceira[Mês Comp.]),AA$6,
BaseFinanceira[Plano Contas],'DRE Financeira'!$C120,
BaseFinanceira[Centro Custo],IF($B$2=Configurações!$B$7,"&lt;&gt;""",'DRE Financeira'!$B$2))))</f>
        <v/>
      </c>
      <c r="AB120" s="26" t="str">
        <f>IF($B120="","",ABS(
SUMIFS(BaseFinanceira[Valor Realizado],
IF('DRE Financeira'!$B$3=Configurações!$D$7,BaseFinanceira[Mês Caixa],BaseFinanceira[Mês Comp.]),AB$6,
BaseFinanceira[Plano Contas],'DRE Financeira'!$C120,
BaseFinanceira[Centro Custo],IF($B$2=Configurações!$B$7,"&lt;&gt;""",'DRE Financeira'!$B$2))))</f>
        <v/>
      </c>
      <c r="AD120" s="24">
        <f t="shared" si="174"/>
        <v>0</v>
      </c>
      <c r="AE120" s="26">
        <f t="shared" si="174"/>
        <v>0</v>
      </c>
      <c r="AF120" s="39">
        <f t="shared" si="119"/>
        <v>0</v>
      </c>
      <c r="AH120" s="24">
        <f t="shared" si="175"/>
        <v>0</v>
      </c>
      <c r="AI120" s="26">
        <f t="shared" si="175"/>
        <v>0</v>
      </c>
    </row>
    <row r="121" spans="2:35" s="2" customFormat="1" ht="20.100000000000001" hidden="1" customHeight="1" x14ac:dyDescent="0.25">
      <c r="B121" s="23" t="str">
        <f>IF('Plano Contas'!H13="","",'Plano Contas'!H13)</f>
        <v/>
      </c>
      <c r="C121" s="46" t="str">
        <f>B73&amp;B116&amp;B121</f>
        <v>Deduções ReceitasGrupo Extra 3</v>
      </c>
      <c r="D121" s="20"/>
      <c r="E121" s="24" t="str">
        <f>IF($B121="","",ABS(
SUMIFS(BaseFinanceira[Valor Previsto],
IF('DRE Financeira'!$B$3=Configurações!$D$7,BaseFinanceira[Mês Caixa],BaseFinanceira[Mês Comp.]),E$6,
BaseFinanceira[Plano Contas],'DRE Financeira'!$C121,
BaseFinanceira[Centro Custo],IF($B$2=Configurações!$B$7,"&lt;&gt;""",'DRE Financeira'!$B$2))))</f>
        <v/>
      </c>
      <c r="F121" s="26" t="str">
        <f>IF($B121="","",ABS(
SUMIFS(BaseFinanceira[Valor Realizado],
IF('DRE Financeira'!$B$3=Configurações!$D$7,BaseFinanceira[Mês Caixa],BaseFinanceira[Mês Comp.]),F$6,
BaseFinanceira[Plano Contas],'DRE Financeira'!$C121,
BaseFinanceira[Centro Custo],IF($B$2=Configurações!$B$7,"&lt;&gt;""",'DRE Financeira'!$B$2))))</f>
        <v/>
      </c>
      <c r="G121" s="24" t="str">
        <f>IF($B121="","",ABS(
SUMIFS(BaseFinanceira[Valor Previsto],
IF('DRE Financeira'!$B$3=Configurações!$D$7,BaseFinanceira[Mês Caixa],BaseFinanceira[Mês Comp.]),G$6,
BaseFinanceira[Plano Contas],'DRE Financeira'!$C121,
BaseFinanceira[Centro Custo],IF($B$2=Configurações!$B$7,"&lt;&gt;""",'DRE Financeira'!$B$2))))</f>
        <v/>
      </c>
      <c r="H121" s="26" t="str">
        <f>IF($B121="","",ABS(
SUMIFS(BaseFinanceira[Valor Realizado],
IF('DRE Financeira'!$B$3=Configurações!$D$7,BaseFinanceira[Mês Caixa],BaseFinanceira[Mês Comp.]),H$6,
BaseFinanceira[Plano Contas],'DRE Financeira'!$C121,
BaseFinanceira[Centro Custo],IF($B$2=Configurações!$B$7,"&lt;&gt;""",'DRE Financeira'!$B$2))))</f>
        <v/>
      </c>
      <c r="I121" s="24" t="str">
        <f>IF($B121="","",ABS(
SUMIFS(BaseFinanceira[Valor Previsto],
IF('DRE Financeira'!$B$3=Configurações!$D$7,BaseFinanceira[Mês Caixa],BaseFinanceira[Mês Comp.]),I$6,
BaseFinanceira[Plano Contas],'DRE Financeira'!$C121,
BaseFinanceira[Centro Custo],IF($B$2=Configurações!$B$7,"&lt;&gt;""",'DRE Financeira'!$B$2))))</f>
        <v/>
      </c>
      <c r="J121" s="26" t="str">
        <f>IF($B121="","",ABS(
SUMIFS(BaseFinanceira[Valor Realizado],
IF('DRE Financeira'!$B$3=Configurações!$D$7,BaseFinanceira[Mês Caixa],BaseFinanceira[Mês Comp.]),J$6,
BaseFinanceira[Plano Contas],'DRE Financeira'!$C121,
BaseFinanceira[Centro Custo],IF($B$2=Configurações!$B$7,"&lt;&gt;""",'DRE Financeira'!$B$2))))</f>
        <v/>
      </c>
      <c r="K121" s="24" t="str">
        <f>IF($B121="","",ABS(
SUMIFS(BaseFinanceira[Valor Previsto],
IF('DRE Financeira'!$B$3=Configurações!$D$7,BaseFinanceira[Mês Caixa],BaseFinanceira[Mês Comp.]),K$6,
BaseFinanceira[Plano Contas],'DRE Financeira'!$C121,
BaseFinanceira[Centro Custo],IF($B$2=Configurações!$B$7,"&lt;&gt;""",'DRE Financeira'!$B$2))))</f>
        <v/>
      </c>
      <c r="L121" s="26" t="str">
        <f>IF($B121="","",ABS(
SUMIFS(BaseFinanceira[Valor Realizado],
IF('DRE Financeira'!$B$3=Configurações!$D$7,BaseFinanceira[Mês Caixa],BaseFinanceira[Mês Comp.]),L$6,
BaseFinanceira[Plano Contas],'DRE Financeira'!$C121,
BaseFinanceira[Centro Custo],IF($B$2=Configurações!$B$7,"&lt;&gt;""",'DRE Financeira'!$B$2))))</f>
        <v/>
      </c>
      <c r="M121" s="24" t="str">
        <f>IF($B121="","",ABS(
SUMIFS(BaseFinanceira[Valor Previsto],
IF('DRE Financeira'!$B$3=Configurações!$D$7,BaseFinanceira[Mês Caixa],BaseFinanceira[Mês Comp.]),M$6,
BaseFinanceira[Plano Contas],'DRE Financeira'!$C121,
BaseFinanceira[Centro Custo],IF($B$2=Configurações!$B$7,"&lt;&gt;""",'DRE Financeira'!$B$2))))</f>
        <v/>
      </c>
      <c r="N121" s="26" t="str">
        <f>IF($B121="","",ABS(
SUMIFS(BaseFinanceira[Valor Realizado],
IF('DRE Financeira'!$B$3=Configurações!$D$7,BaseFinanceira[Mês Caixa],BaseFinanceira[Mês Comp.]),N$6,
BaseFinanceira[Plano Contas],'DRE Financeira'!$C121,
BaseFinanceira[Centro Custo],IF($B$2=Configurações!$B$7,"&lt;&gt;""",'DRE Financeira'!$B$2))))</f>
        <v/>
      </c>
      <c r="O121" s="24" t="str">
        <f>IF($B121="","",ABS(
SUMIFS(BaseFinanceira[Valor Previsto],
IF('DRE Financeira'!$B$3=Configurações!$D$7,BaseFinanceira[Mês Caixa],BaseFinanceira[Mês Comp.]),O$6,
BaseFinanceira[Plano Contas],'DRE Financeira'!$C121,
BaseFinanceira[Centro Custo],IF($B$2=Configurações!$B$7,"&lt;&gt;""",'DRE Financeira'!$B$2))))</f>
        <v/>
      </c>
      <c r="P121" s="26" t="str">
        <f>IF($B121="","",ABS(
SUMIFS(BaseFinanceira[Valor Realizado],
IF('DRE Financeira'!$B$3=Configurações!$D$7,BaseFinanceira[Mês Caixa],BaseFinanceira[Mês Comp.]),P$6,
BaseFinanceira[Plano Contas],'DRE Financeira'!$C121,
BaseFinanceira[Centro Custo],IF($B$2=Configurações!$B$7,"&lt;&gt;""",'DRE Financeira'!$B$2))))</f>
        <v/>
      </c>
      <c r="Q121" s="24" t="str">
        <f>IF($B121="","",ABS(
SUMIFS(BaseFinanceira[Valor Previsto],
IF('DRE Financeira'!$B$3=Configurações!$D$7,BaseFinanceira[Mês Caixa],BaseFinanceira[Mês Comp.]),Q$6,
BaseFinanceira[Plano Contas],'DRE Financeira'!$C121,
BaseFinanceira[Centro Custo],IF($B$2=Configurações!$B$7,"&lt;&gt;""",'DRE Financeira'!$B$2))))</f>
        <v/>
      </c>
      <c r="R121" s="26" t="str">
        <f>IF($B121="","",ABS(
SUMIFS(BaseFinanceira[Valor Realizado],
IF('DRE Financeira'!$B$3=Configurações!$D$7,BaseFinanceira[Mês Caixa],BaseFinanceira[Mês Comp.]),R$6,
BaseFinanceira[Plano Contas],'DRE Financeira'!$C121,
BaseFinanceira[Centro Custo],IF($B$2=Configurações!$B$7,"&lt;&gt;""",'DRE Financeira'!$B$2))))</f>
        <v/>
      </c>
      <c r="S121" s="24" t="str">
        <f>IF($B121="","",ABS(
SUMIFS(BaseFinanceira[Valor Previsto],
IF('DRE Financeira'!$B$3=Configurações!$D$7,BaseFinanceira[Mês Caixa],BaseFinanceira[Mês Comp.]),S$6,
BaseFinanceira[Plano Contas],'DRE Financeira'!$C121,
BaseFinanceira[Centro Custo],IF($B$2=Configurações!$B$7,"&lt;&gt;""",'DRE Financeira'!$B$2))))</f>
        <v/>
      </c>
      <c r="T121" s="26" t="str">
        <f>IF($B121="","",ABS(
SUMIFS(BaseFinanceira[Valor Realizado],
IF('DRE Financeira'!$B$3=Configurações!$D$7,BaseFinanceira[Mês Caixa],BaseFinanceira[Mês Comp.]),T$6,
BaseFinanceira[Plano Contas],'DRE Financeira'!$C121,
BaseFinanceira[Centro Custo],IF($B$2=Configurações!$B$7,"&lt;&gt;""",'DRE Financeira'!$B$2))))</f>
        <v/>
      </c>
      <c r="U121" s="24" t="str">
        <f>IF($B121="","",ABS(
SUMIFS(BaseFinanceira[Valor Previsto],
IF('DRE Financeira'!$B$3=Configurações!$D$7,BaseFinanceira[Mês Caixa],BaseFinanceira[Mês Comp.]),U$6,
BaseFinanceira[Plano Contas],'DRE Financeira'!$C121,
BaseFinanceira[Centro Custo],IF($B$2=Configurações!$B$7,"&lt;&gt;""",'DRE Financeira'!$B$2))))</f>
        <v/>
      </c>
      <c r="V121" s="26" t="str">
        <f>IF($B121="","",ABS(
SUMIFS(BaseFinanceira[Valor Realizado],
IF('DRE Financeira'!$B$3=Configurações!$D$7,BaseFinanceira[Mês Caixa],BaseFinanceira[Mês Comp.]),V$6,
BaseFinanceira[Plano Contas],'DRE Financeira'!$C121,
BaseFinanceira[Centro Custo],IF($B$2=Configurações!$B$7,"&lt;&gt;""",'DRE Financeira'!$B$2))))</f>
        <v/>
      </c>
      <c r="W121" s="24" t="str">
        <f>IF($B121="","",ABS(
SUMIFS(BaseFinanceira[Valor Previsto],
IF('DRE Financeira'!$B$3=Configurações!$D$7,BaseFinanceira[Mês Caixa],BaseFinanceira[Mês Comp.]),W$6,
BaseFinanceira[Plano Contas],'DRE Financeira'!$C121,
BaseFinanceira[Centro Custo],IF($B$2=Configurações!$B$7,"&lt;&gt;""",'DRE Financeira'!$B$2))))</f>
        <v/>
      </c>
      <c r="X121" s="26" t="str">
        <f>IF($B121="","",ABS(
SUMIFS(BaseFinanceira[Valor Realizado],
IF('DRE Financeira'!$B$3=Configurações!$D$7,BaseFinanceira[Mês Caixa],BaseFinanceira[Mês Comp.]),X$6,
BaseFinanceira[Plano Contas],'DRE Financeira'!$C121,
BaseFinanceira[Centro Custo],IF($B$2=Configurações!$B$7,"&lt;&gt;""",'DRE Financeira'!$B$2))))</f>
        <v/>
      </c>
      <c r="Y121" s="24" t="str">
        <f>IF($B121="","",ABS(
SUMIFS(BaseFinanceira[Valor Previsto],
IF('DRE Financeira'!$B$3=Configurações!$D$7,BaseFinanceira[Mês Caixa],BaseFinanceira[Mês Comp.]),Y$6,
BaseFinanceira[Plano Contas],'DRE Financeira'!$C121,
BaseFinanceira[Centro Custo],IF($B$2=Configurações!$B$7,"&lt;&gt;""",'DRE Financeira'!$B$2))))</f>
        <v/>
      </c>
      <c r="Z121" s="26" t="str">
        <f>IF($B121="","",ABS(
SUMIFS(BaseFinanceira[Valor Realizado],
IF('DRE Financeira'!$B$3=Configurações!$D$7,BaseFinanceira[Mês Caixa],BaseFinanceira[Mês Comp.]),Z$6,
BaseFinanceira[Plano Contas],'DRE Financeira'!$C121,
BaseFinanceira[Centro Custo],IF($B$2=Configurações!$B$7,"&lt;&gt;""",'DRE Financeira'!$B$2))))</f>
        <v/>
      </c>
      <c r="AA121" s="24" t="str">
        <f>IF($B121="","",ABS(
SUMIFS(BaseFinanceira[Valor Previsto],
IF('DRE Financeira'!$B$3=Configurações!$D$7,BaseFinanceira[Mês Caixa],BaseFinanceira[Mês Comp.]),AA$6,
BaseFinanceira[Plano Contas],'DRE Financeira'!$C121,
BaseFinanceira[Centro Custo],IF($B$2=Configurações!$B$7,"&lt;&gt;""",'DRE Financeira'!$B$2))))</f>
        <v/>
      </c>
      <c r="AB121" s="26" t="str">
        <f>IF($B121="","",ABS(
SUMIFS(BaseFinanceira[Valor Realizado],
IF('DRE Financeira'!$B$3=Configurações!$D$7,BaseFinanceira[Mês Caixa],BaseFinanceira[Mês Comp.]),AB$6,
BaseFinanceira[Plano Contas],'DRE Financeira'!$C121,
BaseFinanceira[Centro Custo],IF($B$2=Configurações!$B$7,"&lt;&gt;""",'DRE Financeira'!$B$2))))</f>
        <v/>
      </c>
      <c r="AD121" s="24">
        <f t="shared" si="174"/>
        <v>0</v>
      </c>
      <c r="AE121" s="26">
        <f t="shared" si="174"/>
        <v>0</v>
      </c>
      <c r="AF121" s="39">
        <f t="shared" si="119"/>
        <v>0</v>
      </c>
      <c r="AH121" s="24">
        <f t="shared" si="175"/>
        <v>0</v>
      </c>
      <c r="AI121" s="26">
        <f t="shared" si="175"/>
        <v>0</v>
      </c>
    </row>
    <row r="122" spans="2:35" s="2" customFormat="1" ht="20.100000000000001" hidden="1" customHeight="1" x14ac:dyDescent="0.25">
      <c r="B122" s="23" t="str">
        <f>IF('Plano Contas'!H14="","",'Plano Contas'!H14)</f>
        <v/>
      </c>
      <c r="C122" s="46" t="str">
        <f>B73&amp;B116&amp;B122</f>
        <v>Deduções ReceitasGrupo Extra 3</v>
      </c>
      <c r="D122" s="20"/>
      <c r="E122" s="24" t="str">
        <f>IF($B122="","",ABS(
SUMIFS(BaseFinanceira[Valor Previsto],
IF('DRE Financeira'!$B$3=Configurações!$D$7,BaseFinanceira[Mês Caixa],BaseFinanceira[Mês Comp.]),E$6,
BaseFinanceira[Plano Contas],'DRE Financeira'!$C122,
BaseFinanceira[Centro Custo],IF($B$2=Configurações!$B$7,"&lt;&gt;""",'DRE Financeira'!$B$2))))</f>
        <v/>
      </c>
      <c r="F122" s="26" t="str">
        <f>IF($B122="","",ABS(
SUMIFS(BaseFinanceira[Valor Realizado],
IF('DRE Financeira'!$B$3=Configurações!$D$7,BaseFinanceira[Mês Caixa],BaseFinanceira[Mês Comp.]),F$6,
BaseFinanceira[Plano Contas],'DRE Financeira'!$C122,
BaseFinanceira[Centro Custo],IF($B$2=Configurações!$B$7,"&lt;&gt;""",'DRE Financeira'!$B$2))))</f>
        <v/>
      </c>
      <c r="G122" s="24" t="str">
        <f>IF($B122="","",ABS(
SUMIFS(BaseFinanceira[Valor Previsto],
IF('DRE Financeira'!$B$3=Configurações!$D$7,BaseFinanceira[Mês Caixa],BaseFinanceira[Mês Comp.]),G$6,
BaseFinanceira[Plano Contas],'DRE Financeira'!$C122,
BaseFinanceira[Centro Custo],IF($B$2=Configurações!$B$7,"&lt;&gt;""",'DRE Financeira'!$B$2))))</f>
        <v/>
      </c>
      <c r="H122" s="26" t="str">
        <f>IF($B122="","",ABS(
SUMIFS(BaseFinanceira[Valor Realizado],
IF('DRE Financeira'!$B$3=Configurações!$D$7,BaseFinanceira[Mês Caixa],BaseFinanceira[Mês Comp.]),H$6,
BaseFinanceira[Plano Contas],'DRE Financeira'!$C122,
BaseFinanceira[Centro Custo],IF($B$2=Configurações!$B$7,"&lt;&gt;""",'DRE Financeira'!$B$2))))</f>
        <v/>
      </c>
      <c r="I122" s="24" t="str">
        <f>IF($B122="","",ABS(
SUMIFS(BaseFinanceira[Valor Previsto],
IF('DRE Financeira'!$B$3=Configurações!$D$7,BaseFinanceira[Mês Caixa],BaseFinanceira[Mês Comp.]),I$6,
BaseFinanceira[Plano Contas],'DRE Financeira'!$C122,
BaseFinanceira[Centro Custo],IF($B$2=Configurações!$B$7,"&lt;&gt;""",'DRE Financeira'!$B$2))))</f>
        <v/>
      </c>
      <c r="J122" s="26" t="str">
        <f>IF($B122="","",ABS(
SUMIFS(BaseFinanceira[Valor Realizado],
IF('DRE Financeira'!$B$3=Configurações!$D$7,BaseFinanceira[Mês Caixa],BaseFinanceira[Mês Comp.]),J$6,
BaseFinanceira[Plano Contas],'DRE Financeira'!$C122,
BaseFinanceira[Centro Custo],IF($B$2=Configurações!$B$7,"&lt;&gt;""",'DRE Financeira'!$B$2))))</f>
        <v/>
      </c>
      <c r="K122" s="24" t="str">
        <f>IF($B122="","",ABS(
SUMIFS(BaseFinanceira[Valor Previsto],
IF('DRE Financeira'!$B$3=Configurações!$D$7,BaseFinanceira[Mês Caixa],BaseFinanceira[Mês Comp.]),K$6,
BaseFinanceira[Plano Contas],'DRE Financeira'!$C122,
BaseFinanceira[Centro Custo],IF($B$2=Configurações!$B$7,"&lt;&gt;""",'DRE Financeira'!$B$2))))</f>
        <v/>
      </c>
      <c r="L122" s="26" t="str">
        <f>IF($B122="","",ABS(
SUMIFS(BaseFinanceira[Valor Realizado],
IF('DRE Financeira'!$B$3=Configurações!$D$7,BaseFinanceira[Mês Caixa],BaseFinanceira[Mês Comp.]),L$6,
BaseFinanceira[Plano Contas],'DRE Financeira'!$C122,
BaseFinanceira[Centro Custo],IF($B$2=Configurações!$B$7,"&lt;&gt;""",'DRE Financeira'!$B$2))))</f>
        <v/>
      </c>
      <c r="M122" s="24" t="str">
        <f>IF($B122="","",ABS(
SUMIFS(BaseFinanceira[Valor Previsto],
IF('DRE Financeira'!$B$3=Configurações!$D$7,BaseFinanceira[Mês Caixa],BaseFinanceira[Mês Comp.]),M$6,
BaseFinanceira[Plano Contas],'DRE Financeira'!$C122,
BaseFinanceira[Centro Custo],IF($B$2=Configurações!$B$7,"&lt;&gt;""",'DRE Financeira'!$B$2))))</f>
        <v/>
      </c>
      <c r="N122" s="26" t="str">
        <f>IF($B122="","",ABS(
SUMIFS(BaseFinanceira[Valor Realizado],
IF('DRE Financeira'!$B$3=Configurações!$D$7,BaseFinanceira[Mês Caixa],BaseFinanceira[Mês Comp.]),N$6,
BaseFinanceira[Plano Contas],'DRE Financeira'!$C122,
BaseFinanceira[Centro Custo],IF($B$2=Configurações!$B$7,"&lt;&gt;""",'DRE Financeira'!$B$2))))</f>
        <v/>
      </c>
      <c r="O122" s="24" t="str">
        <f>IF($B122="","",ABS(
SUMIFS(BaseFinanceira[Valor Previsto],
IF('DRE Financeira'!$B$3=Configurações!$D$7,BaseFinanceira[Mês Caixa],BaseFinanceira[Mês Comp.]),O$6,
BaseFinanceira[Plano Contas],'DRE Financeira'!$C122,
BaseFinanceira[Centro Custo],IF($B$2=Configurações!$B$7,"&lt;&gt;""",'DRE Financeira'!$B$2))))</f>
        <v/>
      </c>
      <c r="P122" s="26" t="str">
        <f>IF($B122="","",ABS(
SUMIFS(BaseFinanceira[Valor Realizado],
IF('DRE Financeira'!$B$3=Configurações!$D$7,BaseFinanceira[Mês Caixa],BaseFinanceira[Mês Comp.]),P$6,
BaseFinanceira[Plano Contas],'DRE Financeira'!$C122,
BaseFinanceira[Centro Custo],IF($B$2=Configurações!$B$7,"&lt;&gt;""",'DRE Financeira'!$B$2))))</f>
        <v/>
      </c>
      <c r="Q122" s="24" t="str">
        <f>IF($B122="","",ABS(
SUMIFS(BaseFinanceira[Valor Previsto],
IF('DRE Financeira'!$B$3=Configurações!$D$7,BaseFinanceira[Mês Caixa],BaseFinanceira[Mês Comp.]),Q$6,
BaseFinanceira[Plano Contas],'DRE Financeira'!$C122,
BaseFinanceira[Centro Custo],IF($B$2=Configurações!$B$7,"&lt;&gt;""",'DRE Financeira'!$B$2))))</f>
        <v/>
      </c>
      <c r="R122" s="26" t="str">
        <f>IF($B122="","",ABS(
SUMIFS(BaseFinanceira[Valor Realizado],
IF('DRE Financeira'!$B$3=Configurações!$D$7,BaseFinanceira[Mês Caixa],BaseFinanceira[Mês Comp.]),R$6,
BaseFinanceira[Plano Contas],'DRE Financeira'!$C122,
BaseFinanceira[Centro Custo],IF($B$2=Configurações!$B$7,"&lt;&gt;""",'DRE Financeira'!$B$2))))</f>
        <v/>
      </c>
      <c r="S122" s="24" t="str">
        <f>IF($B122="","",ABS(
SUMIFS(BaseFinanceira[Valor Previsto],
IF('DRE Financeira'!$B$3=Configurações!$D$7,BaseFinanceira[Mês Caixa],BaseFinanceira[Mês Comp.]),S$6,
BaseFinanceira[Plano Contas],'DRE Financeira'!$C122,
BaseFinanceira[Centro Custo],IF($B$2=Configurações!$B$7,"&lt;&gt;""",'DRE Financeira'!$B$2))))</f>
        <v/>
      </c>
      <c r="T122" s="26" t="str">
        <f>IF($B122="","",ABS(
SUMIFS(BaseFinanceira[Valor Realizado],
IF('DRE Financeira'!$B$3=Configurações!$D$7,BaseFinanceira[Mês Caixa],BaseFinanceira[Mês Comp.]),T$6,
BaseFinanceira[Plano Contas],'DRE Financeira'!$C122,
BaseFinanceira[Centro Custo],IF($B$2=Configurações!$B$7,"&lt;&gt;""",'DRE Financeira'!$B$2))))</f>
        <v/>
      </c>
      <c r="U122" s="24" t="str">
        <f>IF($B122="","",ABS(
SUMIFS(BaseFinanceira[Valor Previsto],
IF('DRE Financeira'!$B$3=Configurações!$D$7,BaseFinanceira[Mês Caixa],BaseFinanceira[Mês Comp.]),U$6,
BaseFinanceira[Plano Contas],'DRE Financeira'!$C122,
BaseFinanceira[Centro Custo],IF($B$2=Configurações!$B$7,"&lt;&gt;""",'DRE Financeira'!$B$2))))</f>
        <v/>
      </c>
      <c r="V122" s="26" t="str">
        <f>IF($B122="","",ABS(
SUMIFS(BaseFinanceira[Valor Realizado],
IF('DRE Financeira'!$B$3=Configurações!$D$7,BaseFinanceira[Mês Caixa],BaseFinanceira[Mês Comp.]),V$6,
BaseFinanceira[Plano Contas],'DRE Financeira'!$C122,
BaseFinanceira[Centro Custo],IF($B$2=Configurações!$B$7,"&lt;&gt;""",'DRE Financeira'!$B$2))))</f>
        <v/>
      </c>
      <c r="W122" s="24" t="str">
        <f>IF($B122="","",ABS(
SUMIFS(BaseFinanceira[Valor Previsto],
IF('DRE Financeira'!$B$3=Configurações!$D$7,BaseFinanceira[Mês Caixa],BaseFinanceira[Mês Comp.]),W$6,
BaseFinanceira[Plano Contas],'DRE Financeira'!$C122,
BaseFinanceira[Centro Custo],IF($B$2=Configurações!$B$7,"&lt;&gt;""",'DRE Financeira'!$B$2))))</f>
        <v/>
      </c>
      <c r="X122" s="26" t="str">
        <f>IF($B122="","",ABS(
SUMIFS(BaseFinanceira[Valor Realizado],
IF('DRE Financeira'!$B$3=Configurações!$D$7,BaseFinanceira[Mês Caixa],BaseFinanceira[Mês Comp.]),X$6,
BaseFinanceira[Plano Contas],'DRE Financeira'!$C122,
BaseFinanceira[Centro Custo],IF($B$2=Configurações!$B$7,"&lt;&gt;""",'DRE Financeira'!$B$2))))</f>
        <v/>
      </c>
      <c r="Y122" s="24" t="str">
        <f>IF($B122="","",ABS(
SUMIFS(BaseFinanceira[Valor Previsto],
IF('DRE Financeira'!$B$3=Configurações!$D$7,BaseFinanceira[Mês Caixa],BaseFinanceira[Mês Comp.]),Y$6,
BaseFinanceira[Plano Contas],'DRE Financeira'!$C122,
BaseFinanceira[Centro Custo],IF($B$2=Configurações!$B$7,"&lt;&gt;""",'DRE Financeira'!$B$2))))</f>
        <v/>
      </c>
      <c r="Z122" s="26" t="str">
        <f>IF($B122="","",ABS(
SUMIFS(BaseFinanceira[Valor Realizado],
IF('DRE Financeira'!$B$3=Configurações!$D$7,BaseFinanceira[Mês Caixa],BaseFinanceira[Mês Comp.]),Z$6,
BaseFinanceira[Plano Contas],'DRE Financeira'!$C122,
BaseFinanceira[Centro Custo],IF($B$2=Configurações!$B$7,"&lt;&gt;""",'DRE Financeira'!$B$2))))</f>
        <v/>
      </c>
      <c r="AA122" s="24" t="str">
        <f>IF($B122="","",ABS(
SUMIFS(BaseFinanceira[Valor Previsto],
IF('DRE Financeira'!$B$3=Configurações!$D$7,BaseFinanceira[Mês Caixa],BaseFinanceira[Mês Comp.]),AA$6,
BaseFinanceira[Plano Contas],'DRE Financeira'!$C122,
BaseFinanceira[Centro Custo],IF($B$2=Configurações!$B$7,"&lt;&gt;""",'DRE Financeira'!$B$2))))</f>
        <v/>
      </c>
      <c r="AB122" s="26" t="str">
        <f>IF($B122="","",ABS(
SUMIFS(BaseFinanceira[Valor Realizado],
IF('DRE Financeira'!$B$3=Configurações!$D$7,BaseFinanceira[Mês Caixa],BaseFinanceira[Mês Comp.]),AB$6,
BaseFinanceira[Plano Contas],'DRE Financeira'!$C122,
BaseFinanceira[Centro Custo],IF($B$2=Configurações!$B$7,"&lt;&gt;""",'DRE Financeira'!$B$2))))</f>
        <v/>
      </c>
      <c r="AD122" s="24">
        <f t="shared" si="174"/>
        <v>0</v>
      </c>
      <c r="AE122" s="26">
        <f t="shared" si="174"/>
        <v>0</v>
      </c>
      <c r="AF122" s="39">
        <f t="shared" si="119"/>
        <v>0</v>
      </c>
      <c r="AH122" s="24">
        <f t="shared" si="175"/>
        <v>0</v>
      </c>
      <c r="AI122" s="26">
        <f t="shared" si="175"/>
        <v>0</v>
      </c>
    </row>
    <row r="123" spans="2:35" s="2" customFormat="1" ht="19.5" hidden="1" customHeight="1" x14ac:dyDescent="0.25">
      <c r="B123" s="23" t="str">
        <f>IF('Plano Contas'!H15="","",'Plano Contas'!H15)</f>
        <v/>
      </c>
      <c r="C123" s="46" t="str">
        <f>B73&amp;B116&amp;B123</f>
        <v>Deduções ReceitasGrupo Extra 3</v>
      </c>
      <c r="D123" s="20"/>
      <c r="E123" s="24" t="str">
        <f>IF($B123="","",ABS(
SUMIFS(BaseFinanceira[Valor Previsto],
IF('DRE Financeira'!$B$3=Configurações!$D$7,BaseFinanceira[Mês Caixa],BaseFinanceira[Mês Comp.]),E$6,
BaseFinanceira[Plano Contas],'DRE Financeira'!$C123,
BaseFinanceira[Centro Custo],IF($B$2=Configurações!$B$7,"&lt;&gt;""",'DRE Financeira'!$B$2))))</f>
        <v/>
      </c>
      <c r="F123" s="26" t="str">
        <f>IF($B123="","",ABS(
SUMIFS(BaseFinanceira[Valor Realizado],
IF('DRE Financeira'!$B$3=Configurações!$D$7,BaseFinanceira[Mês Caixa],BaseFinanceira[Mês Comp.]),F$6,
BaseFinanceira[Plano Contas],'DRE Financeira'!$C123,
BaseFinanceira[Centro Custo],IF($B$2=Configurações!$B$7,"&lt;&gt;""",'DRE Financeira'!$B$2))))</f>
        <v/>
      </c>
      <c r="G123" s="24" t="str">
        <f>IF($B123="","",ABS(
SUMIFS(BaseFinanceira[Valor Previsto],
IF('DRE Financeira'!$B$3=Configurações!$D$7,BaseFinanceira[Mês Caixa],BaseFinanceira[Mês Comp.]),G$6,
BaseFinanceira[Plano Contas],'DRE Financeira'!$C123,
BaseFinanceira[Centro Custo],IF($B$2=Configurações!$B$7,"&lt;&gt;""",'DRE Financeira'!$B$2))))</f>
        <v/>
      </c>
      <c r="H123" s="26" t="str">
        <f>IF($B123="","",ABS(
SUMIFS(BaseFinanceira[Valor Realizado],
IF('DRE Financeira'!$B$3=Configurações!$D$7,BaseFinanceira[Mês Caixa],BaseFinanceira[Mês Comp.]),H$6,
BaseFinanceira[Plano Contas],'DRE Financeira'!$C123,
BaseFinanceira[Centro Custo],IF($B$2=Configurações!$B$7,"&lt;&gt;""",'DRE Financeira'!$B$2))))</f>
        <v/>
      </c>
      <c r="I123" s="24" t="str">
        <f>IF($B123="","",ABS(
SUMIFS(BaseFinanceira[Valor Previsto],
IF('DRE Financeira'!$B$3=Configurações!$D$7,BaseFinanceira[Mês Caixa],BaseFinanceira[Mês Comp.]),I$6,
BaseFinanceira[Plano Contas],'DRE Financeira'!$C123,
BaseFinanceira[Centro Custo],IF($B$2=Configurações!$B$7,"&lt;&gt;""",'DRE Financeira'!$B$2))))</f>
        <v/>
      </c>
      <c r="J123" s="26" t="str">
        <f>IF($B123="","",ABS(
SUMIFS(BaseFinanceira[Valor Realizado],
IF('DRE Financeira'!$B$3=Configurações!$D$7,BaseFinanceira[Mês Caixa],BaseFinanceira[Mês Comp.]),J$6,
BaseFinanceira[Plano Contas],'DRE Financeira'!$C123,
BaseFinanceira[Centro Custo],IF($B$2=Configurações!$B$7,"&lt;&gt;""",'DRE Financeira'!$B$2))))</f>
        <v/>
      </c>
      <c r="K123" s="24" t="str">
        <f>IF($B123="","",ABS(
SUMIFS(BaseFinanceira[Valor Previsto],
IF('DRE Financeira'!$B$3=Configurações!$D$7,BaseFinanceira[Mês Caixa],BaseFinanceira[Mês Comp.]),K$6,
BaseFinanceira[Plano Contas],'DRE Financeira'!$C123,
BaseFinanceira[Centro Custo],IF($B$2=Configurações!$B$7,"&lt;&gt;""",'DRE Financeira'!$B$2))))</f>
        <v/>
      </c>
      <c r="L123" s="26" t="str">
        <f>IF($B123="","",ABS(
SUMIFS(BaseFinanceira[Valor Realizado],
IF('DRE Financeira'!$B$3=Configurações!$D$7,BaseFinanceira[Mês Caixa],BaseFinanceira[Mês Comp.]),L$6,
BaseFinanceira[Plano Contas],'DRE Financeira'!$C123,
BaseFinanceira[Centro Custo],IF($B$2=Configurações!$B$7,"&lt;&gt;""",'DRE Financeira'!$B$2))))</f>
        <v/>
      </c>
      <c r="M123" s="24" t="str">
        <f>IF($B123="","",ABS(
SUMIFS(BaseFinanceira[Valor Previsto],
IF('DRE Financeira'!$B$3=Configurações!$D$7,BaseFinanceira[Mês Caixa],BaseFinanceira[Mês Comp.]),M$6,
BaseFinanceira[Plano Contas],'DRE Financeira'!$C123,
BaseFinanceira[Centro Custo],IF($B$2=Configurações!$B$7,"&lt;&gt;""",'DRE Financeira'!$B$2))))</f>
        <v/>
      </c>
      <c r="N123" s="26" t="str">
        <f>IF($B123="","",ABS(
SUMIFS(BaseFinanceira[Valor Realizado],
IF('DRE Financeira'!$B$3=Configurações!$D$7,BaseFinanceira[Mês Caixa],BaseFinanceira[Mês Comp.]),N$6,
BaseFinanceira[Plano Contas],'DRE Financeira'!$C123,
BaseFinanceira[Centro Custo],IF($B$2=Configurações!$B$7,"&lt;&gt;""",'DRE Financeira'!$B$2))))</f>
        <v/>
      </c>
      <c r="O123" s="24" t="str">
        <f>IF($B123="","",ABS(
SUMIFS(BaseFinanceira[Valor Previsto],
IF('DRE Financeira'!$B$3=Configurações!$D$7,BaseFinanceira[Mês Caixa],BaseFinanceira[Mês Comp.]),O$6,
BaseFinanceira[Plano Contas],'DRE Financeira'!$C123,
BaseFinanceira[Centro Custo],IF($B$2=Configurações!$B$7,"&lt;&gt;""",'DRE Financeira'!$B$2))))</f>
        <v/>
      </c>
      <c r="P123" s="26" t="str">
        <f>IF($B123="","",ABS(
SUMIFS(BaseFinanceira[Valor Realizado],
IF('DRE Financeira'!$B$3=Configurações!$D$7,BaseFinanceira[Mês Caixa],BaseFinanceira[Mês Comp.]),P$6,
BaseFinanceira[Plano Contas],'DRE Financeira'!$C123,
BaseFinanceira[Centro Custo],IF($B$2=Configurações!$B$7,"&lt;&gt;""",'DRE Financeira'!$B$2))))</f>
        <v/>
      </c>
      <c r="Q123" s="24" t="str">
        <f>IF($B123="","",ABS(
SUMIFS(BaseFinanceira[Valor Previsto],
IF('DRE Financeira'!$B$3=Configurações!$D$7,BaseFinanceira[Mês Caixa],BaseFinanceira[Mês Comp.]),Q$6,
BaseFinanceira[Plano Contas],'DRE Financeira'!$C123,
BaseFinanceira[Centro Custo],IF($B$2=Configurações!$B$7,"&lt;&gt;""",'DRE Financeira'!$B$2))))</f>
        <v/>
      </c>
      <c r="R123" s="26" t="str">
        <f>IF($B123="","",ABS(
SUMIFS(BaseFinanceira[Valor Realizado],
IF('DRE Financeira'!$B$3=Configurações!$D$7,BaseFinanceira[Mês Caixa],BaseFinanceira[Mês Comp.]),R$6,
BaseFinanceira[Plano Contas],'DRE Financeira'!$C123,
BaseFinanceira[Centro Custo],IF($B$2=Configurações!$B$7,"&lt;&gt;""",'DRE Financeira'!$B$2))))</f>
        <v/>
      </c>
      <c r="S123" s="24" t="str">
        <f>IF($B123="","",ABS(
SUMIFS(BaseFinanceira[Valor Previsto],
IF('DRE Financeira'!$B$3=Configurações!$D$7,BaseFinanceira[Mês Caixa],BaseFinanceira[Mês Comp.]),S$6,
BaseFinanceira[Plano Contas],'DRE Financeira'!$C123,
BaseFinanceira[Centro Custo],IF($B$2=Configurações!$B$7,"&lt;&gt;""",'DRE Financeira'!$B$2))))</f>
        <v/>
      </c>
      <c r="T123" s="26" t="str">
        <f>IF($B123="","",ABS(
SUMIFS(BaseFinanceira[Valor Realizado],
IF('DRE Financeira'!$B$3=Configurações!$D$7,BaseFinanceira[Mês Caixa],BaseFinanceira[Mês Comp.]),T$6,
BaseFinanceira[Plano Contas],'DRE Financeira'!$C123,
BaseFinanceira[Centro Custo],IF($B$2=Configurações!$B$7,"&lt;&gt;""",'DRE Financeira'!$B$2))))</f>
        <v/>
      </c>
      <c r="U123" s="24" t="str">
        <f>IF($B123="","",ABS(
SUMIFS(BaseFinanceira[Valor Previsto],
IF('DRE Financeira'!$B$3=Configurações!$D$7,BaseFinanceira[Mês Caixa],BaseFinanceira[Mês Comp.]),U$6,
BaseFinanceira[Plano Contas],'DRE Financeira'!$C123,
BaseFinanceira[Centro Custo],IF($B$2=Configurações!$B$7,"&lt;&gt;""",'DRE Financeira'!$B$2))))</f>
        <v/>
      </c>
      <c r="V123" s="26" t="str">
        <f>IF($B123="","",ABS(
SUMIFS(BaseFinanceira[Valor Realizado],
IF('DRE Financeira'!$B$3=Configurações!$D$7,BaseFinanceira[Mês Caixa],BaseFinanceira[Mês Comp.]),V$6,
BaseFinanceira[Plano Contas],'DRE Financeira'!$C123,
BaseFinanceira[Centro Custo],IF($B$2=Configurações!$B$7,"&lt;&gt;""",'DRE Financeira'!$B$2))))</f>
        <v/>
      </c>
      <c r="W123" s="24" t="str">
        <f>IF($B123="","",ABS(
SUMIFS(BaseFinanceira[Valor Previsto],
IF('DRE Financeira'!$B$3=Configurações!$D$7,BaseFinanceira[Mês Caixa],BaseFinanceira[Mês Comp.]),W$6,
BaseFinanceira[Plano Contas],'DRE Financeira'!$C123,
BaseFinanceira[Centro Custo],IF($B$2=Configurações!$B$7,"&lt;&gt;""",'DRE Financeira'!$B$2))))</f>
        <v/>
      </c>
      <c r="X123" s="26" t="str">
        <f>IF($B123="","",ABS(
SUMIFS(BaseFinanceira[Valor Realizado],
IF('DRE Financeira'!$B$3=Configurações!$D$7,BaseFinanceira[Mês Caixa],BaseFinanceira[Mês Comp.]),X$6,
BaseFinanceira[Plano Contas],'DRE Financeira'!$C123,
BaseFinanceira[Centro Custo],IF($B$2=Configurações!$B$7,"&lt;&gt;""",'DRE Financeira'!$B$2))))</f>
        <v/>
      </c>
      <c r="Y123" s="24" t="str">
        <f>IF($B123="","",ABS(
SUMIFS(BaseFinanceira[Valor Previsto],
IF('DRE Financeira'!$B$3=Configurações!$D$7,BaseFinanceira[Mês Caixa],BaseFinanceira[Mês Comp.]),Y$6,
BaseFinanceira[Plano Contas],'DRE Financeira'!$C123,
BaseFinanceira[Centro Custo],IF($B$2=Configurações!$B$7,"&lt;&gt;""",'DRE Financeira'!$B$2))))</f>
        <v/>
      </c>
      <c r="Z123" s="26" t="str">
        <f>IF($B123="","",ABS(
SUMIFS(BaseFinanceira[Valor Realizado],
IF('DRE Financeira'!$B$3=Configurações!$D$7,BaseFinanceira[Mês Caixa],BaseFinanceira[Mês Comp.]),Z$6,
BaseFinanceira[Plano Contas],'DRE Financeira'!$C123,
BaseFinanceira[Centro Custo],IF($B$2=Configurações!$B$7,"&lt;&gt;""",'DRE Financeira'!$B$2))))</f>
        <v/>
      </c>
      <c r="AA123" s="24" t="str">
        <f>IF($B123="","",ABS(
SUMIFS(BaseFinanceira[Valor Previsto],
IF('DRE Financeira'!$B$3=Configurações!$D$7,BaseFinanceira[Mês Caixa],BaseFinanceira[Mês Comp.]),AA$6,
BaseFinanceira[Plano Contas],'DRE Financeira'!$C123,
BaseFinanceira[Centro Custo],IF($B$2=Configurações!$B$7,"&lt;&gt;""",'DRE Financeira'!$B$2))))</f>
        <v/>
      </c>
      <c r="AB123" s="26" t="str">
        <f>IF($B123="","",ABS(
SUMIFS(BaseFinanceira[Valor Realizado],
IF('DRE Financeira'!$B$3=Configurações!$D$7,BaseFinanceira[Mês Caixa],BaseFinanceira[Mês Comp.]),AB$6,
BaseFinanceira[Plano Contas],'DRE Financeira'!$C123,
BaseFinanceira[Centro Custo],IF($B$2=Configurações!$B$7,"&lt;&gt;""",'DRE Financeira'!$B$2))))</f>
        <v/>
      </c>
      <c r="AD123" s="24">
        <f t="shared" si="174"/>
        <v>0</v>
      </c>
      <c r="AE123" s="26">
        <f t="shared" si="174"/>
        <v>0</v>
      </c>
      <c r="AF123" s="39">
        <f t="shared" si="119"/>
        <v>0</v>
      </c>
      <c r="AH123" s="24">
        <f t="shared" si="175"/>
        <v>0</v>
      </c>
      <c r="AI123" s="26">
        <f t="shared" si="175"/>
        <v>0</v>
      </c>
    </row>
    <row r="124" spans="2:35" s="2" customFormat="1" ht="19.5" hidden="1" customHeight="1" x14ac:dyDescent="0.25">
      <c r="B124" s="23" t="str">
        <f>IF('Plano Contas'!H16="","",'Plano Contas'!H16)</f>
        <v/>
      </c>
      <c r="C124" s="46" t="str">
        <f>B73&amp;B116&amp;B124</f>
        <v>Deduções ReceitasGrupo Extra 3</v>
      </c>
      <c r="D124" s="20"/>
      <c r="E124" s="24" t="str">
        <f>IF($B124="","",ABS(
SUMIFS(BaseFinanceira[Valor Previsto],
IF('DRE Financeira'!$B$3=Configurações!$D$7,BaseFinanceira[Mês Caixa],BaseFinanceira[Mês Comp.]),E$6,
BaseFinanceira[Plano Contas],'DRE Financeira'!$C124,
BaseFinanceira[Centro Custo],IF($B$2=Configurações!$B$7,"&lt;&gt;""",'DRE Financeira'!$B$2))))</f>
        <v/>
      </c>
      <c r="F124" s="26" t="str">
        <f>IF($B124="","",ABS(
SUMIFS(BaseFinanceira[Valor Realizado],
IF('DRE Financeira'!$B$3=Configurações!$D$7,BaseFinanceira[Mês Caixa],BaseFinanceira[Mês Comp.]),F$6,
BaseFinanceira[Plano Contas],'DRE Financeira'!$C124,
BaseFinanceira[Centro Custo],IF($B$2=Configurações!$B$7,"&lt;&gt;""",'DRE Financeira'!$B$2))))</f>
        <v/>
      </c>
      <c r="G124" s="24" t="str">
        <f>IF($B124="","",ABS(
SUMIFS(BaseFinanceira[Valor Previsto],
IF('DRE Financeira'!$B$3=Configurações!$D$7,BaseFinanceira[Mês Caixa],BaseFinanceira[Mês Comp.]),G$6,
BaseFinanceira[Plano Contas],'DRE Financeira'!$C124,
BaseFinanceira[Centro Custo],IF($B$2=Configurações!$B$7,"&lt;&gt;""",'DRE Financeira'!$B$2))))</f>
        <v/>
      </c>
      <c r="H124" s="26" t="str">
        <f>IF($B124="","",ABS(
SUMIFS(BaseFinanceira[Valor Realizado],
IF('DRE Financeira'!$B$3=Configurações!$D$7,BaseFinanceira[Mês Caixa],BaseFinanceira[Mês Comp.]),H$6,
BaseFinanceira[Plano Contas],'DRE Financeira'!$C124,
BaseFinanceira[Centro Custo],IF($B$2=Configurações!$B$7,"&lt;&gt;""",'DRE Financeira'!$B$2))))</f>
        <v/>
      </c>
      <c r="I124" s="24" t="str">
        <f>IF($B124="","",ABS(
SUMIFS(BaseFinanceira[Valor Previsto],
IF('DRE Financeira'!$B$3=Configurações!$D$7,BaseFinanceira[Mês Caixa],BaseFinanceira[Mês Comp.]),I$6,
BaseFinanceira[Plano Contas],'DRE Financeira'!$C124,
BaseFinanceira[Centro Custo],IF($B$2=Configurações!$B$7,"&lt;&gt;""",'DRE Financeira'!$B$2))))</f>
        <v/>
      </c>
      <c r="J124" s="26" t="str">
        <f>IF($B124="","",ABS(
SUMIFS(BaseFinanceira[Valor Realizado],
IF('DRE Financeira'!$B$3=Configurações!$D$7,BaseFinanceira[Mês Caixa],BaseFinanceira[Mês Comp.]),J$6,
BaseFinanceira[Plano Contas],'DRE Financeira'!$C124,
BaseFinanceira[Centro Custo],IF($B$2=Configurações!$B$7,"&lt;&gt;""",'DRE Financeira'!$B$2))))</f>
        <v/>
      </c>
      <c r="K124" s="24" t="str">
        <f>IF($B124="","",ABS(
SUMIFS(BaseFinanceira[Valor Previsto],
IF('DRE Financeira'!$B$3=Configurações!$D$7,BaseFinanceira[Mês Caixa],BaseFinanceira[Mês Comp.]),K$6,
BaseFinanceira[Plano Contas],'DRE Financeira'!$C124,
BaseFinanceira[Centro Custo],IF($B$2=Configurações!$B$7,"&lt;&gt;""",'DRE Financeira'!$B$2))))</f>
        <v/>
      </c>
      <c r="L124" s="26" t="str">
        <f>IF($B124="","",ABS(
SUMIFS(BaseFinanceira[Valor Realizado],
IF('DRE Financeira'!$B$3=Configurações!$D$7,BaseFinanceira[Mês Caixa],BaseFinanceira[Mês Comp.]),L$6,
BaseFinanceira[Plano Contas],'DRE Financeira'!$C124,
BaseFinanceira[Centro Custo],IF($B$2=Configurações!$B$7,"&lt;&gt;""",'DRE Financeira'!$B$2))))</f>
        <v/>
      </c>
      <c r="M124" s="24" t="str">
        <f>IF($B124="","",ABS(
SUMIFS(BaseFinanceira[Valor Previsto],
IF('DRE Financeira'!$B$3=Configurações!$D$7,BaseFinanceira[Mês Caixa],BaseFinanceira[Mês Comp.]),M$6,
BaseFinanceira[Plano Contas],'DRE Financeira'!$C124,
BaseFinanceira[Centro Custo],IF($B$2=Configurações!$B$7,"&lt;&gt;""",'DRE Financeira'!$B$2))))</f>
        <v/>
      </c>
      <c r="N124" s="26" t="str">
        <f>IF($B124="","",ABS(
SUMIFS(BaseFinanceira[Valor Realizado],
IF('DRE Financeira'!$B$3=Configurações!$D$7,BaseFinanceira[Mês Caixa],BaseFinanceira[Mês Comp.]),N$6,
BaseFinanceira[Plano Contas],'DRE Financeira'!$C124,
BaseFinanceira[Centro Custo],IF($B$2=Configurações!$B$7,"&lt;&gt;""",'DRE Financeira'!$B$2))))</f>
        <v/>
      </c>
      <c r="O124" s="24" t="str">
        <f>IF($B124="","",ABS(
SUMIFS(BaseFinanceira[Valor Previsto],
IF('DRE Financeira'!$B$3=Configurações!$D$7,BaseFinanceira[Mês Caixa],BaseFinanceira[Mês Comp.]),O$6,
BaseFinanceira[Plano Contas],'DRE Financeira'!$C124,
BaseFinanceira[Centro Custo],IF($B$2=Configurações!$B$7,"&lt;&gt;""",'DRE Financeira'!$B$2))))</f>
        <v/>
      </c>
      <c r="P124" s="26" t="str">
        <f>IF($B124="","",ABS(
SUMIFS(BaseFinanceira[Valor Realizado],
IF('DRE Financeira'!$B$3=Configurações!$D$7,BaseFinanceira[Mês Caixa],BaseFinanceira[Mês Comp.]),P$6,
BaseFinanceira[Plano Contas],'DRE Financeira'!$C124,
BaseFinanceira[Centro Custo],IF($B$2=Configurações!$B$7,"&lt;&gt;""",'DRE Financeira'!$B$2))))</f>
        <v/>
      </c>
      <c r="Q124" s="24" t="str">
        <f>IF($B124="","",ABS(
SUMIFS(BaseFinanceira[Valor Previsto],
IF('DRE Financeira'!$B$3=Configurações!$D$7,BaseFinanceira[Mês Caixa],BaseFinanceira[Mês Comp.]),Q$6,
BaseFinanceira[Plano Contas],'DRE Financeira'!$C124,
BaseFinanceira[Centro Custo],IF($B$2=Configurações!$B$7,"&lt;&gt;""",'DRE Financeira'!$B$2))))</f>
        <v/>
      </c>
      <c r="R124" s="26" t="str">
        <f>IF($B124="","",ABS(
SUMIFS(BaseFinanceira[Valor Realizado],
IF('DRE Financeira'!$B$3=Configurações!$D$7,BaseFinanceira[Mês Caixa],BaseFinanceira[Mês Comp.]),R$6,
BaseFinanceira[Plano Contas],'DRE Financeira'!$C124,
BaseFinanceira[Centro Custo],IF($B$2=Configurações!$B$7,"&lt;&gt;""",'DRE Financeira'!$B$2))))</f>
        <v/>
      </c>
      <c r="S124" s="24" t="str">
        <f>IF($B124="","",ABS(
SUMIFS(BaseFinanceira[Valor Previsto],
IF('DRE Financeira'!$B$3=Configurações!$D$7,BaseFinanceira[Mês Caixa],BaseFinanceira[Mês Comp.]),S$6,
BaseFinanceira[Plano Contas],'DRE Financeira'!$C124,
BaseFinanceira[Centro Custo],IF($B$2=Configurações!$B$7,"&lt;&gt;""",'DRE Financeira'!$B$2))))</f>
        <v/>
      </c>
      <c r="T124" s="26" t="str">
        <f>IF($B124="","",ABS(
SUMIFS(BaseFinanceira[Valor Realizado],
IF('DRE Financeira'!$B$3=Configurações!$D$7,BaseFinanceira[Mês Caixa],BaseFinanceira[Mês Comp.]),T$6,
BaseFinanceira[Plano Contas],'DRE Financeira'!$C124,
BaseFinanceira[Centro Custo],IF($B$2=Configurações!$B$7,"&lt;&gt;""",'DRE Financeira'!$B$2))))</f>
        <v/>
      </c>
      <c r="U124" s="24" t="str">
        <f>IF($B124="","",ABS(
SUMIFS(BaseFinanceira[Valor Previsto],
IF('DRE Financeira'!$B$3=Configurações!$D$7,BaseFinanceira[Mês Caixa],BaseFinanceira[Mês Comp.]),U$6,
BaseFinanceira[Plano Contas],'DRE Financeira'!$C124,
BaseFinanceira[Centro Custo],IF($B$2=Configurações!$B$7,"&lt;&gt;""",'DRE Financeira'!$B$2))))</f>
        <v/>
      </c>
      <c r="V124" s="26" t="str">
        <f>IF($B124="","",ABS(
SUMIFS(BaseFinanceira[Valor Realizado],
IF('DRE Financeira'!$B$3=Configurações!$D$7,BaseFinanceira[Mês Caixa],BaseFinanceira[Mês Comp.]),V$6,
BaseFinanceira[Plano Contas],'DRE Financeira'!$C124,
BaseFinanceira[Centro Custo],IF($B$2=Configurações!$B$7,"&lt;&gt;""",'DRE Financeira'!$B$2))))</f>
        <v/>
      </c>
      <c r="W124" s="24" t="str">
        <f>IF($B124="","",ABS(
SUMIFS(BaseFinanceira[Valor Previsto],
IF('DRE Financeira'!$B$3=Configurações!$D$7,BaseFinanceira[Mês Caixa],BaseFinanceira[Mês Comp.]),W$6,
BaseFinanceira[Plano Contas],'DRE Financeira'!$C124,
BaseFinanceira[Centro Custo],IF($B$2=Configurações!$B$7,"&lt;&gt;""",'DRE Financeira'!$B$2))))</f>
        <v/>
      </c>
      <c r="X124" s="26" t="str">
        <f>IF($B124="","",ABS(
SUMIFS(BaseFinanceira[Valor Realizado],
IF('DRE Financeira'!$B$3=Configurações!$D$7,BaseFinanceira[Mês Caixa],BaseFinanceira[Mês Comp.]),X$6,
BaseFinanceira[Plano Contas],'DRE Financeira'!$C124,
BaseFinanceira[Centro Custo],IF($B$2=Configurações!$B$7,"&lt;&gt;""",'DRE Financeira'!$B$2))))</f>
        <v/>
      </c>
      <c r="Y124" s="24" t="str">
        <f>IF($B124="","",ABS(
SUMIFS(BaseFinanceira[Valor Previsto],
IF('DRE Financeira'!$B$3=Configurações!$D$7,BaseFinanceira[Mês Caixa],BaseFinanceira[Mês Comp.]),Y$6,
BaseFinanceira[Plano Contas],'DRE Financeira'!$C124,
BaseFinanceira[Centro Custo],IF($B$2=Configurações!$B$7,"&lt;&gt;""",'DRE Financeira'!$B$2))))</f>
        <v/>
      </c>
      <c r="Z124" s="26" t="str">
        <f>IF($B124="","",ABS(
SUMIFS(BaseFinanceira[Valor Realizado],
IF('DRE Financeira'!$B$3=Configurações!$D$7,BaseFinanceira[Mês Caixa],BaseFinanceira[Mês Comp.]),Z$6,
BaseFinanceira[Plano Contas],'DRE Financeira'!$C124,
BaseFinanceira[Centro Custo],IF($B$2=Configurações!$B$7,"&lt;&gt;""",'DRE Financeira'!$B$2))))</f>
        <v/>
      </c>
      <c r="AA124" s="24" t="str">
        <f>IF($B124="","",ABS(
SUMIFS(BaseFinanceira[Valor Previsto],
IF('DRE Financeira'!$B$3=Configurações!$D$7,BaseFinanceira[Mês Caixa],BaseFinanceira[Mês Comp.]),AA$6,
BaseFinanceira[Plano Contas],'DRE Financeira'!$C124,
BaseFinanceira[Centro Custo],IF($B$2=Configurações!$B$7,"&lt;&gt;""",'DRE Financeira'!$B$2))))</f>
        <v/>
      </c>
      <c r="AB124" s="26" t="str">
        <f>IF($B124="","",ABS(
SUMIFS(BaseFinanceira[Valor Realizado],
IF('DRE Financeira'!$B$3=Configurações!$D$7,BaseFinanceira[Mês Caixa],BaseFinanceira[Mês Comp.]),AB$6,
BaseFinanceira[Plano Contas],'DRE Financeira'!$C124,
BaseFinanceira[Centro Custo],IF($B$2=Configurações!$B$7,"&lt;&gt;""",'DRE Financeira'!$B$2))))</f>
        <v/>
      </c>
      <c r="AD124" s="24">
        <f t="shared" si="174"/>
        <v>0</v>
      </c>
      <c r="AE124" s="26">
        <f t="shared" si="174"/>
        <v>0</v>
      </c>
      <c r="AF124" s="39">
        <f t="shared" si="119"/>
        <v>0</v>
      </c>
      <c r="AH124" s="24">
        <f t="shared" si="175"/>
        <v>0</v>
      </c>
      <c r="AI124" s="26">
        <f t="shared" si="175"/>
        <v>0</v>
      </c>
    </row>
    <row r="125" spans="2:35" s="2" customFormat="1" ht="20.100000000000001" hidden="1" customHeight="1" x14ac:dyDescent="0.25">
      <c r="B125" s="23" t="str">
        <f>IF('Plano Contas'!H17="","",'Plano Contas'!H17)</f>
        <v/>
      </c>
      <c r="C125" s="46" t="str">
        <f>B73&amp;B116&amp;B125</f>
        <v>Deduções ReceitasGrupo Extra 3</v>
      </c>
      <c r="D125" s="20"/>
      <c r="E125" s="24" t="str">
        <f>IF($B125="","",ABS(
SUMIFS(BaseFinanceira[Valor Previsto],
IF('DRE Financeira'!$B$3=Configurações!$D$7,BaseFinanceira[Mês Caixa],BaseFinanceira[Mês Comp.]),E$6,
BaseFinanceira[Plano Contas],'DRE Financeira'!$C125,
BaseFinanceira[Centro Custo],IF($B$2=Configurações!$B$7,"&lt;&gt;""",'DRE Financeira'!$B$2))))</f>
        <v/>
      </c>
      <c r="F125" s="26" t="str">
        <f>IF($B125="","",ABS(
SUMIFS(BaseFinanceira[Valor Realizado],
IF('DRE Financeira'!$B$3=Configurações!$D$7,BaseFinanceira[Mês Caixa],BaseFinanceira[Mês Comp.]),F$6,
BaseFinanceira[Plano Contas],'DRE Financeira'!$C125,
BaseFinanceira[Centro Custo],IF($B$2=Configurações!$B$7,"&lt;&gt;""",'DRE Financeira'!$B$2))))</f>
        <v/>
      </c>
      <c r="G125" s="24" t="str">
        <f>IF($B125="","",ABS(
SUMIFS(BaseFinanceira[Valor Previsto],
IF('DRE Financeira'!$B$3=Configurações!$D$7,BaseFinanceira[Mês Caixa],BaseFinanceira[Mês Comp.]),G$6,
BaseFinanceira[Plano Contas],'DRE Financeira'!$C125,
BaseFinanceira[Centro Custo],IF($B$2=Configurações!$B$7,"&lt;&gt;""",'DRE Financeira'!$B$2))))</f>
        <v/>
      </c>
      <c r="H125" s="26" t="str">
        <f>IF($B125="","",ABS(
SUMIFS(BaseFinanceira[Valor Realizado],
IF('DRE Financeira'!$B$3=Configurações!$D$7,BaseFinanceira[Mês Caixa],BaseFinanceira[Mês Comp.]),H$6,
BaseFinanceira[Plano Contas],'DRE Financeira'!$C125,
BaseFinanceira[Centro Custo],IF($B$2=Configurações!$B$7,"&lt;&gt;""",'DRE Financeira'!$B$2))))</f>
        <v/>
      </c>
      <c r="I125" s="24" t="str">
        <f>IF($B125="","",ABS(
SUMIFS(BaseFinanceira[Valor Previsto],
IF('DRE Financeira'!$B$3=Configurações!$D$7,BaseFinanceira[Mês Caixa],BaseFinanceira[Mês Comp.]),I$6,
BaseFinanceira[Plano Contas],'DRE Financeira'!$C125,
BaseFinanceira[Centro Custo],IF($B$2=Configurações!$B$7,"&lt;&gt;""",'DRE Financeira'!$B$2))))</f>
        <v/>
      </c>
      <c r="J125" s="26" t="str">
        <f>IF($B125="","",ABS(
SUMIFS(BaseFinanceira[Valor Realizado],
IF('DRE Financeira'!$B$3=Configurações!$D$7,BaseFinanceira[Mês Caixa],BaseFinanceira[Mês Comp.]),J$6,
BaseFinanceira[Plano Contas],'DRE Financeira'!$C125,
BaseFinanceira[Centro Custo],IF($B$2=Configurações!$B$7,"&lt;&gt;""",'DRE Financeira'!$B$2))))</f>
        <v/>
      </c>
      <c r="K125" s="24" t="str">
        <f>IF($B125="","",ABS(
SUMIFS(BaseFinanceira[Valor Previsto],
IF('DRE Financeira'!$B$3=Configurações!$D$7,BaseFinanceira[Mês Caixa],BaseFinanceira[Mês Comp.]),K$6,
BaseFinanceira[Plano Contas],'DRE Financeira'!$C125,
BaseFinanceira[Centro Custo],IF($B$2=Configurações!$B$7,"&lt;&gt;""",'DRE Financeira'!$B$2))))</f>
        <v/>
      </c>
      <c r="L125" s="26" t="str">
        <f>IF($B125="","",ABS(
SUMIFS(BaseFinanceira[Valor Realizado],
IF('DRE Financeira'!$B$3=Configurações!$D$7,BaseFinanceira[Mês Caixa],BaseFinanceira[Mês Comp.]),L$6,
BaseFinanceira[Plano Contas],'DRE Financeira'!$C125,
BaseFinanceira[Centro Custo],IF($B$2=Configurações!$B$7,"&lt;&gt;""",'DRE Financeira'!$B$2))))</f>
        <v/>
      </c>
      <c r="M125" s="24" t="str">
        <f>IF($B125="","",ABS(
SUMIFS(BaseFinanceira[Valor Previsto],
IF('DRE Financeira'!$B$3=Configurações!$D$7,BaseFinanceira[Mês Caixa],BaseFinanceira[Mês Comp.]),M$6,
BaseFinanceira[Plano Contas],'DRE Financeira'!$C125,
BaseFinanceira[Centro Custo],IF($B$2=Configurações!$B$7,"&lt;&gt;""",'DRE Financeira'!$B$2))))</f>
        <v/>
      </c>
      <c r="N125" s="26" t="str">
        <f>IF($B125="","",ABS(
SUMIFS(BaseFinanceira[Valor Realizado],
IF('DRE Financeira'!$B$3=Configurações!$D$7,BaseFinanceira[Mês Caixa],BaseFinanceira[Mês Comp.]),N$6,
BaseFinanceira[Plano Contas],'DRE Financeira'!$C125,
BaseFinanceira[Centro Custo],IF($B$2=Configurações!$B$7,"&lt;&gt;""",'DRE Financeira'!$B$2))))</f>
        <v/>
      </c>
      <c r="O125" s="24" t="str">
        <f>IF($B125="","",ABS(
SUMIFS(BaseFinanceira[Valor Previsto],
IF('DRE Financeira'!$B$3=Configurações!$D$7,BaseFinanceira[Mês Caixa],BaseFinanceira[Mês Comp.]),O$6,
BaseFinanceira[Plano Contas],'DRE Financeira'!$C125,
BaseFinanceira[Centro Custo],IF($B$2=Configurações!$B$7,"&lt;&gt;""",'DRE Financeira'!$B$2))))</f>
        <v/>
      </c>
      <c r="P125" s="26" t="str">
        <f>IF($B125="","",ABS(
SUMIFS(BaseFinanceira[Valor Realizado],
IF('DRE Financeira'!$B$3=Configurações!$D$7,BaseFinanceira[Mês Caixa],BaseFinanceira[Mês Comp.]),P$6,
BaseFinanceira[Plano Contas],'DRE Financeira'!$C125,
BaseFinanceira[Centro Custo],IF($B$2=Configurações!$B$7,"&lt;&gt;""",'DRE Financeira'!$B$2))))</f>
        <v/>
      </c>
      <c r="Q125" s="24" t="str">
        <f>IF($B125="","",ABS(
SUMIFS(BaseFinanceira[Valor Previsto],
IF('DRE Financeira'!$B$3=Configurações!$D$7,BaseFinanceira[Mês Caixa],BaseFinanceira[Mês Comp.]),Q$6,
BaseFinanceira[Plano Contas],'DRE Financeira'!$C125,
BaseFinanceira[Centro Custo],IF($B$2=Configurações!$B$7,"&lt;&gt;""",'DRE Financeira'!$B$2))))</f>
        <v/>
      </c>
      <c r="R125" s="26" t="str">
        <f>IF($B125="","",ABS(
SUMIFS(BaseFinanceira[Valor Realizado],
IF('DRE Financeira'!$B$3=Configurações!$D$7,BaseFinanceira[Mês Caixa],BaseFinanceira[Mês Comp.]),R$6,
BaseFinanceira[Plano Contas],'DRE Financeira'!$C125,
BaseFinanceira[Centro Custo],IF($B$2=Configurações!$B$7,"&lt;&gt;""",'DRE Financeira'!$B$2))))</f>
        <v/>
      </c>
      <c r="S125" s="24" t="str">
        <f>IF($B125="","",ABS(
SUMIFS(BaseFinanceira[Valor Previsto],
IF('DRE Financeira'!$B$3=Configurações!$D$7,BaseFinanceira[Mês Caixa],BaseFinanceira[Mês Comp.]),S$6,
BaseFinanceira[Plano Contas],'DRE Financeira'!$C125,
BaseFinanceira[Centro Custo],IF($B$2=Configurações!$B$7,"&lt;&gt;""",'DRE Financeira'!$B$2))))</f>
        <v/>
      </c>
      <c r="T125" s="26" t="str">
        <f>IF($B125="","",ABS(
SUMIFS(BaseFinanceira[Valor Realizado],
IF('DRE Financeira'!$B$3=Configurações!$D$7,BaseFinanceira[Mês Caixa],BaseFinanceira[Mês Comp.]),T$6,
BaseFinanceira[Plano Contas],'DRE Financeira'!$C125,
BaseFinanceira[Centro Custo],IF($B$2=Configurações!$B$7,"&lt;&gt;""",'DRE Financeira'!$B$2))))</f>
        <v/>
      </c>
      <c r="U125" s="24" t="str">
        <f>IF($B125="","",ABS(
SUMIFS(BaseFinanceira[Valor Previsto],
IF('DRE Financeira'!$B$3=Configurações!$D$7,BaseFinanceira[Mês Caixa],BaseFinanceira[Mês Comp.]),U$6,
BaseFinanceira[Plano Contas],'DRE Financeira'!$C125,
BaseFinanceira[Centro Custo],IF($B$2=Configurações!$B$7,"&lt;&gt;""",'DRE Financeira'!$B$2))))</f>
        <v/>
      </c>
      <c r="V125" s="26" t="str">
        <f>IF($B125="","",ABS(
SUMIFS(BaseFinanceira[Valor Realizado],
IF('DRE Financeira'!$B$3=Configurações!$D$7,BaseFinanceira[Mês Caixa],BaseFinanceira[Mês Comp.]),V$6,
BaseFinanceira[Plano Contas],'DRE Financeira'!$C125,
BaseFinanceira[Centro Custo],IF($B$2=Configurações!$B$7,"&lt;&gt;""",'DRE Financeira'!$B$2))))</f>
        <v/>
      </c>
      <c r="W125" s="24" t="str">
        <f>IF($B125="","",ABS(
SUMIFS(BaseFinanceira[Valor Previsto],
IF('DRE Financeira'!$B$3=Configurações!$D$7,BaseFinanceira[Mês Caixa],BaseFinanceira[Mês Comp.]),W$6,
BaseFinanceira[Plano Contas],'DRE Financeira'!$C125,
BaseFinanceira[Centro Custo],IF($B$2=Configurações!$B$7,"&lt;&gt;""",'DRE Financeira'!$B$2))))</f>
        <v/>
      </c>
      <c r="X125" s="26" t="str">
        <f>IF($B125="","",ABS(
SUMIFS(BaseFinanceira[Valor Realizado],
IF('DRE Financeira'!$B$3=Configurações!$D$7,BaseFinanceira[Mês Caixa],BaseFinanceira[Mês Comp.]),X$6,
BaseFinanceira[Plano Contas],'DRE Financeira'!$C125,
BaseFinanceira[Centro Custo],IF($B$2=Configurações!$B$7,"&lt;&gt;""",'DRE Financeira'!$B$2))))</f>
        <v/>
      </c>
      <c r="Y125" s="24" t="str">
        <f>IF($B125="","",ABS(
SUMIFS(BaseFinanceira[Valor Previsto],
IF('DRE Financeira'!$B$3=Configurações!$D$7,BaseFinanceira[Mês Caixa],BaseFinanceira[Mês Comp.]),Y$6,
BaseFinanceira[Plano Contas],'DRE Financeira'!$C125,
BaseFinanceira[Centro Custo],IF($B$2=Configurações!$B$7,"&lt;&gt;""",'DRE Financeira'!$B$2))))</f>
        <v/>
      </c>
      <c r="Z125" s="26" t="str">
        <f>IF($B125="","",ABS(
SUMIFS(BaseFinanceira[Valor Realizado],
IF('DRE Financeira'!$B$3=Configurações!$D$7,BaseFinanceira[Mês Caixa],BaseFinanceira[Mês Comp.]),Z$6,
BaseFinanceira[Plano Contas],'DRE Financeira'!$C125,
BaseFinanceira[Centro Custo],IF($B$2=Configurações!$B$7,"&lt;&gt;""",'DRE Financeira'!$B$2))))</f>
        <v/>
      </c>
      <c r="AA125" s="24" t="str">
        <f>IF($B125="","",ABS(
SUMIFS(BaseFinanceira[Valor Previsto],
IF('DRE Financeira'!$B$3=Configurações!$D$7,BaseFinanceira[Mês Caixa],BaseFinanceira[Mês Comp.]),AA$6,
BaseFinanceira[Plano Contas],'DRE Financeira'!$C125,
BaseFinanceira[Centro Custo],IF($B$2=Configurações!$B$7,"&lt;&gt;""",'DRE Financeira'!$B$2))))</f>
        <v/>
      </c>
      <c r="AB125" s="26" t="str">
        <f>IF($B125="","",ABS(
SUMIFS(BaseFinanceira[Valor Realizado],
IF('DRE Financeira'!$B$3=Configurações!$D$7,BaseFinanceira[Mês Caixa],BaseFinanceira[Mês Comp.]),AB$6,
BaseFinanceira[Plano Contas],'DRE Financeira'!$C125,
BaseFinanceira[Centro Custo],IF($B$2=Configurações!$B$7,"&lt;&gt;""",'DRE Financeira'!$B$2))))</f>
        <v/>
      </c>
      <c r="AD125" s="24">
        <f t="shared" si="174"/>
        <v>0</v>
      </c>
      <c r="AE125" s="26">
        <f t="shared" si="174"/>
        <v>0</v>
      </c>
      <c r="AF125" s="39">
        <f t="shared" si="119"/>
        <v>0</v>
      </c>
      <c r="AH125" s="24">
        <f t="shared" si="175"/>
        <v>0</v>
      </c>
      <c r="AI125" s="26">
        <f t="shared" si="175"/>
        <v>0</v>
      </c>
    </row>
    <row r="126" spans="2:35" s="2" customFormat="1" ht="20.100000000000001" hidden="1" customHeight="1" x14ac:dyDescent="0.25">
      <c r="B126" s="23" t="str">
        <f>IF('Plano Contas'!H18="","",'Plano Contas'!H18)</f>
        <v/>
      </c>
      <c r="C126" s="46" t="str">
        <f>B73&amp;B116&amp;B126</f>
        <v>Deduções ReceitasGrupo Extra 3</v>
      </c>
      <c r="D126" s="20"/>
      <c r="E126" s="24" t="str">
        <f>IF($B126="","",ABS(
SUMIFS(BaseFinanceira[Valor Previsto],
IF('DRE Financeira'!$B$3=Configurações!$D$7,BaseFinanceira[Mês Caixa],BaseFinanceira[Mês Comp.]),E$6,
BaseFinanceira[Plano Contas],'DRE Financeira'!$C126,
BaseFinanceira[Centro Custo],IF($B$2=Configurações!$B$7,"&lt;&gt;""",'DRE Financeira'!$B$2))))</f>
        <v/>
      </c>
      <c r="F126" s="26" t="str">
        <f>IF($B126="","",ABS(
SUMIFS(BaseFinanceira[Valor Realizado],
IF('DRE Financeira'!$B$3=Configurações!$D$7,BaseFinanceira[Mês Caixa],BaseFinanceira[Mês Comp.]),F$6,
BaseFinanceira[Plano Contas],'DRE Financeira'!$C126,
BaseFinanceira[Centro Custo],IF($B$2=Configurações!$B$7,"&lt;&gt;""",'DRE Financeira'!$B$2))))</f>
        <v/>
      </c>
      <c r="G126" s="24" t="str">
        <f>IF($B126="","",ABS(
SUMIFS(BaseFinanceira[Valor Previsto],
IF('DRE Financeira'!$B$3=Configurações!$D$7,BaseFinanceira[Mês Caixa],BaseFinanceira[Mês Comp.]),G$6,
BaseFinanceira[Plano Contas],'DRE Financeira'!$C126,
BaseFinanceira[Centro Custo],IF($B$2=Configurações!$B$7,"&lt;&gt;""",'DRE Financeira'!$B$2))))</f>
        <v/>
      </c>
      <c r="H126" s="26" t="str">
        <f>IF($B126="","",ABS(
SUMIFS(BaseFinanceira[Valor Realizado],
IF('DRE Financeira'!$B$3=Configurações!$D$7,BaseFinanceira[Mês Caixa],BaseFinanceira[Mês Comp.]),H$6,
BaseFinanceira[Plano Contas],'DRE Financeira'!$C126,
BaseFinanceira[Centro Custo],IF($B$2=Configurações!$B$7,"&lt;&gt;""",'DRE Financeira'!$B$2))))</f>
        <v/>
      </c>
      <c r="I126" s="24" t="str">
        <f>IF($B126="","",ABS(
SUMIFS(BaseFinanceira[Valor Previsto],
IF('DRE Financeira'!$B$3=Configurações!$D$7,BaseFinanceira[Mês Caixa],BaseFinanceira[Mês Comp.]),I$6,
BaseFinanceira[Plano Contas],'DRE Financeira'!$C126,
BaseFinanceira[Centro Custo],IF($B$2=Configurações!$B$7,"&lt;&gt;""",'DRE Financeira'!$B$2))))</f>
        <v/>
      </c>
      <c r="J126" s="26" t="str">
        <f>IF($B126="","",ABS(
SUMIFS(BaseFinanceira[Valor Realizado],
IF('DRE Financeira'!$B$3=Configurações!$D$7,BaseFinanceira[Mês Caixa],BaseFinanceira[Mês Comp.]),J$6,
BaseFinanceira[Plano Contas],'DRE Financeira'!$C126,
BaseFinanceira[Centro Custo],IF($B$2=Configurações!$B$7,"&lt;&gt;""",'DRE Financeira'!$B$2))))</f>
        <v/>
      </c>
      <c r="K126" s="24" t="str">
        <f>IF($B126="","",ABS(
SUMIFS(BaseFinanceira[Valor Previsto],
IF('DRE Financeira'!$B$3=Configurações!$D$7,BaseFinanceira[Mês Caixa],BaseFinanceira[Mês Comp.]),K$6,
BaseFinanceira[Plano Contas],'DRE Financeira'!$C126,
BaseFinanceira[Centro Custo],IF($B$2=Configurações!$B$7,"&lt;&gt;""",'DRE Financeira'!$B$2))))</f>
        <v/>
      </c>
      <c r="L126" s="26" t="str">
        <f>IF($B126="","",ABS(
SUMIFS(BaseFinanceira[Valor Realizado],
IF('DRE Financeira'!$B$3=Configurações!$D$7,BaseFinanceira[Mês Caixa],BaseFinanceira[Mês Comp.]),L$6,
BaseFinanceira[Plano Contas],'DRE Financeira'!$C126,
BaseFinanceira[Centro Custo],IF($B$2=Configurações!$B$7,"&lt;&gt;""",'DRE Financeira'!$B$2))))</f>
        <v/>
      </c>
      <c r="M126" s="24" t="str">
        <f>IF($B126="","",ABS(
SUMIFS(BaseFinanceira[Valor Previsto],
IF('DRE Financeira'!$B$3=Configurações!$D$7,BaseFinanceira[Mês Caixa],BaseFinanceira[Mês Comp.]),M$6,
BaseFinanceira[Plano Contas],'DRE Financeira'!$C126,
BaseFinanceira[Centro Custo],IF($B$2=Configurações!$B$7,"&lt;&gt;""",'DRE Financeira'!$B$2))))</f>
        <v/>
      </c>
      <c r="N126" s="26" t="str">
        <f>IF($B126="","",ABS(
SUMIFS(BaseFinanceira[Valor Realizado],
IF('DRE Financeira'!$B$3=Configurações!$D$7,BaseFinanceira[Mês Caixa],BaseFinanceira[Mês Comp.]),N$6,
BaseFinanceira[Plano Contas],'DRE Financeira'!$C126,
BaseFinanceira[Centro Custo],IF($B$2=Configurações!$B$7,"&lt;&gt;""",'DRE Financeira'!$B$2))))</f>
        <v/>
      </c>
      <c r="O126" s="24" t="str">
        <f>IF($B126="","",ABS(
SUMIFS(BaseFinanceira[Valor Previsto],
IF('DRE Financeira'!$B$3=Configurações!$D$7,BaseFinanceira[Mês Caixa],BaseFinanceira[Mês Comp.]),O$6,
BaseFinanceira[Plano Contas],'DRE Financeira'!$C126,
BaseFinanceira[Centro Custo],IF($B$2=Configurações!$B$7,"&lt;&gt;""",'DRE Financeira'!$B$2))))</f>
        <v/>
      </c>
      <c r="P126" s="26" t="str">
        <f>IF($B126="","",ABS(
SUMIFS(BaseFinanceira[Valor Realizado],
IF('DRE Financeira'!$B$3=Configurações!$D$7,BaseFinanceira[Mês Caixa],BaseFinanceira[Mês Comp.]),P$6,
BaseFinanceira[Plano Contas],'DRE Financeira'!$C126,
BaseFinanceira[Centro Custo],IF($B$2=Configurações!$B$7,"&lt;&gt;""",'DRE Financeira'!$B$2))))</f>
        <v/>
      </c>
      <c r="Q126" s="24" t="str">
        <f>IF($B126="","",ABS(
SUMIFS(BaseFinanceira[Valor Previsto],
IF('DRE Financeira'!$B$3=Configurações!$D$7,BaseFinanceira[Mês Caixa],BaseFinanceira[Mês Comp.]),Q$6,
BaseFinanceira[Plano Contas],'DRE Financeira'!$C126,
BaseFinanceira[Centro Custo],IF($B$2=Configurações!$B$7,"&lt;&gt;""",'DRE Financeira'!$B$2))))</f>
        <v/>
      </c>
      <c r="R126" s="26" t="str">
        <f>IF($B126="","",ABS(
SUMIFS(BaseFinanceira[Valor Realizado],
IF('DRE Financeira'!$B$3=Configurações!$D$7,BaseFinanceira[Mês Caixa],BaseFinanceira[Mês Comp.]),R$6,
BaseFinanceira[Plano Contas],'DRE Financeira'!$C126,
BaseFinanceira[Centro Custo],IF($B$2=Configurações!$B$7,"&lt;&gt;""",'DRE Financeira'!$B$2))))</f>
        <v/>
      </c>
      <c r="S126" s="24" t="str">
        <f>IF($B126="","",ABS(
SUMIFS(BaseFinanceira[Valor Previsto],
IF('DRE Financeira'!$B$3=Configurações!$D$7,BaseFinanceira[Mês Caixa],BaseFinanceira[Mês Comp.]),S$6,
BaseFinanceira[Plano Contas],'DRE Financeira'!$C126,
BaseFinanceira[Centro Custo],IF($B$2=Configurações!$B$7,"&lt;&gt;""",'DRE Financeira'!$B$2))))</f>
        <v/>
      </c>
      <c r="T126" s="26" t="str">
        <f>IF($B126="","",ABS(
SUMIFS(BaseFinanceira[Valor Realizado],
IF('DRE Financeira'!$B$3=Configurações!$D$7,BaseFinanceira[Mês Caixa],BaseFinanceira[Mês Comp.]),T$6,
BaseFinanceira[Plano Contas],'DRE Financeira'!$C126,
BaseFinanceira[Centro Custo],IF($B$2=Configurações!$B$7,"&lt;&gt;""",'DRE Financeira'!$B$2))))</f>
        <v/>
      </c>
      <c r="U126" s="24" t="str">
        <f>IF($B126="","",ABS(
SUMIFS(BaseFinanceira[Valor Previsto],
IF('DRE Financeira'!$B$3=Configurações!$D$7,BaseFinanceira[Mês Caixa],BaseFinanceira[Mês Comp.]),U$6,
BaseFinanceira[Plano Contas],'DRE Financeira'!$C126,
BaseFinanceira[Centro Custo],IF($B$2=Configurações!$B$7,"&lt;&gt;""",'DRE Financeira'!$B$2))))</f>
        <v/>
      </c>
      <c r="V126" s="26" t="str">
        <f>IF($B126="","",ABS(
SUMIFS(BaseFinanceira[Valor Realizado],
IF('DRE Financeira'!$B$3=Configurações!$D$7,BaseFinanceira[Mês Caixa],BaseFinanceira[Mês Comp.]),V$6,
BaseFinanceira[Plano Contas],'DRE Financeira'!$C126,
BaseFinanceira[Centro Custo],IF($B$2=Configurações!$B$7,"&lt;&gt;""",'DRE Financeira'!$B$2))))</f>
        <v/>
      </c>
      <c r="W126" s="24" t="str">
        <f>IF($B126="","",ABS(
SUMIFS(BaseFinanceira[Valor Previsto],
IF('DRE Financeira'!$B$3=Configurações!$D$7,BaseFinanceira[Mês Caixa],BaseFinanceira[Mês Comp.]),W$6,
BaseFinanceira[Plano Contas],'DRE Financeira'!$C126,
BaseFinanceira[Centro Custo],IF($B$2=Configurações!$B$7,"&lt;&gt;""",'DRE Financeira'!$B$2))))</f>
        <v/>
      </c>
      <c r="X126" s="26" t="str">
        <f>IF($B126="","",ABS(
SUMIFS(BaseFinanceira[Valor Realizado],
IF('DRE Financeira'!$B$3=Configurações!$D$7,BaseFinanceira[Mês Caixa],BaseFinanceira[Mês Comp.]),X$6,
BaseFinanceira[Plano Contas],'DRE Financeira'!$C126,
BaseFinanceira[Centro Custo],IF($B$2=Configurações!$B$7,"&lt;&gt;""",'DRE Financeira'!$B$2))))</f>
        <v/>
      </c>
      <c r="Y126" s="24" t="str">
        <f>IF($B126="","",ABS(
SUMIFS(BaseFinanceira[Valor Previsto],
IF('DRE Financeira'!$B$3=Configurações!$D$7,BaseFinanceira[Mês Caixa],BaseFinanceira[Mês Comp.]),Y$6,
BaseFinanceira[Plano Contas],'DRE Financeira'!$C126,
BaseFinanceira[Centro Custo],IF($B$2=Configurações!$B$7,"&lt;&gt;""",'DRE Financeira'!$B$2))))</f>
        <v/>
      </c>
      <c r="Z126" s="26" t="str">
        <f>IF($B126="","",ABS(
SUMIFS(BaseFinanceira[Valor Realizado],
IF('DRE Financeira'!$B$3=Configurações!$D$7,BaseFinanceira[Mês Caixa],BaseFinanceira[Mês Comp.]),Z$6,
BaseFinanceira[Plano Contas],'DRE Financeira'!$C126,
BaseFinanceira[Centro Custo],IF($B$2=Configurações!$B$7,"&lt;&gt;""",'DRE Financeira'!$B$2))))</f>
        <v/>
      </c>
      <c r="AA126" s="24" t="str">
        <f>IF($B126="","",ABS(
SUMIFS(BaseFinanceira[Valor Previsto],
IF('DRE Financeira'!$B$3=Configurações!$D$7,BaseFinanceira[Mês Caixa],BaseFinanceira[Mês Comp.]),AA$6,
BaseFinanceira[Plano Contas],'DRE Financeira'!$C126,
BaseFinanceira[Centro Custo],IF($B$2=Configurações!$B$7,"&lt;&gt;""",'DRE Financeira'!$B$2))))</f>
        <v/>
      </c>
      <c r="AB126" s="26" t="str">
        <f>IF($B126="","",ABS(
SUMIFS(BaseFinanceira[Valor Realizado],
IF('DRE Financeira'!$B$3=Configurações!$D$7,BaseFinanceira[Mês Caixa],BaseFinanceira[Mês Comp.]),AB$6,
BaseFinanceira[Plano Contas],'DRE Financeira'!$C126,
BaseFinanceira[Centro Custo],IF($B$2=Configurações!$B$7,"&lt;&gt;""",'DRE Financeira'!$B$2))))</f>
        <v/>
      </c>
      <c r="AD126" s="24">
        <f t="shared" si="174"/>
        <v>0</v>
      </c>
      <c r="AE126" s="26">
        <f t="shared" si="174"/>
        <v>0</v>
      </c>
      <c r="AF126" s="39">
        <f t="shared" si="119"/>
        <v>0</v>
      </c>
      <c r="AH126" s="24">
        <f t="shared" si="175"/>
        <v>0</v>
      </c>
      <c r="AI126" s="26">
        <f t="shared" si="175"/>
        <v>0</v>
      </c>
    </row>
    <row r="127" spans="2:35" s="2" customFormat="1" ht="20.100000000000001" hidden="1" customHeight="1" x14ac:dyDescent="0.25">
      <c r="B127" s="23" t="str">
        <f>IF('Plano Contas'!H19="","",'Plano Contas'!H19)</f>
        <v/>
      </c>
      <c r="C127" s="46" t="str">
        <f>B73&amp;B116&amp;B127</f>
        <v>Deduções ReceitasGrupo Extra 3</v>
      </c>
      <c r="D127" s="20"/>
      <c r="E127" s="24" t="str">
        <f>IF($B127="","",ABS(
SUMIFS(BaseFinanceira[Valor Previsto],
IF('DRE Financeira'!$B$3=Configurações!$D$7,BaseFinanceira[Mês Caixa],BaseFinanceira[Mês Comp.]),E$6,
BaseFinanceira[Plano Contas],'DRE Financeira'!$C127,
BaseFinanceira[Centro Custo],IF($B$2=Configurações!$B$7,"&lt;&gt;""",'DRE Financeira'!$B$2))))</f>
        <v/>
      </c>
      <c r="F127" s="26" t="str">
        <f>IF($B127="","",ABS(
SUMIFS(BaseFinanceira[Valor Realizado],
IF('DRE Financeira'!$B$3=Configurações!$D$7,BaseFinanceira[Mês Caixa],BaseFinanceira[Mês Comp.]),F$6,
BaseFinanceira[Plano Contas],'DRE Financeira'!$C127,
BaseFinanceira[Centro Custo],IF($B$2=Configurações!$B$7,"&lt;&gt;""",'DRE Financeira'!$B$2))))</f>
        <v/>
      </c>
      <c r="G127" s="24" t="str">
        <f>IF($B127="","",ABS(
SUMIFS(BaseFinanceira[Valor Previsto],
IF('DRE Financeira'!$B$3=Configurações!$D$7,BaseFinanceira[Mês Caixa],BaseFinanceira[Mês Comp.]),G$6,
BaseFinanceira[Plano Contas],'DRE Financeira'!$C127,
BaseFinanceira[Centro Custo],IF($B$2=Configurações!$B$7,"&lt;&gt;""",'DRE Financeira'!$B$2))))</f>
        <v/>
      </c>
      <c r="H127" s="26" t="str">
        <f>IF($B127="","",ABS(
SUMIFS(BaseFinanceira[Valor Realizado],
IF('DRE Financeira'!$B$3=Configurações!$D$7,BaseFinanceira[Mês Caixa],BaseFinanceira[Mês Comp.]),H$6,
BaseFinanceira[Plano Contas],'DRE Financeira'!$C127,
BaseFinanceira[Centro Custo],IF($B$2=Configurações!$B$7,"&lt;&gt;""",'DRE Financeira'!$B$2))))</f>
        <v/>
      </c>
      <c r="I127" s="24" t="str">
        <f>IF($B127="","",ABS(
SUMIFS(BaseFinanceira[Valor Previsto],
IF('DRE Financeira'!$B$3=Configurações!$D$7,BaseFinanceira[Mês Caixa],BaseFinanceira[Mês Comp.]),I$6,
BaseFinanceira[Plano Contas],'DRE Financeira'!$C127,
BaseFinanceira[Centro Custo],IF($B$2=Configurações!$B$7,"&lt;&gt;""",'DRE Financeira'!$B$2))))</f>
        <v/>
      </c>
      <c r="J127" s="26" t="str">
        <f>IF($B127="","",ABS(
SUMIFS(BaseFinanceira[Valor Realizado],
IF('DRE Financeira'!$B$3=Configurações!$D$7,BaseFinanceira[Mês Caixa],BaseFinanceira[Mês Comp.]),J$6,
BaseFinanceira[Plano Contas],'DRE Financeira'!$C127,
BaseFinanceira[Centro Custo],IF($B$2=Configurações!$B$7,"&lt;&gt;""",'DRE Financeira'!$B$2))))</f>
        <v/>
      </c>
      <c r="K127" s="24" t="str">
        <f>IF($B127="","",ABS(
SUMIFS(BaseFinanceira[Valor Previsto],
IF('DRE Financeira'!$B$3=Configurações!$D$7,BaseFinanceira[Mês Caixa],BaseFinanceira[Mês Comp.]),K$6,
BaseFinanceira[Plano Contas],'DRE Financeira'!$C127,
BaseFinanceira[Centro Custo],IF($B$2=Configurações!$B$7,"&lt;&gt;""",'DRE Financeira'!$B$2))))</f>
        <v/>
      </c>
      <c r="L127" s="26" t="str">
        <f>IF($B127="","",ABS(
SUMIFS(BaseFinanceira[Valor Realizado],
IF('DRE Financeira'!$B$3=Configurações!$D$7,BaseFinanceira[Mês Caixa],BaseFinanceira[Mês Comp.]),L$6,
BaseFinanceira[Plano Contas],'DRE Financeira'!$C127,
BaseFinanceira[Centro Custo],IF($B$2=Configurações!$B$7,"&lt;&gt;""",'DRE Financeira'!$B$2))))</f>
        <v/>
      </c>
      <c r="M127" s="24" t="str">
        <f>IF($B127="","",ABS(
SUMIFS(BaseFinanceira[Valor Previsto],
IF('DRE Financeira'!$B$3=Configurações!$D$7,BaseFinanceira[Mês Caixa],BaseFinanceira[Mês Comp.]),M$6,
BaseFinanceira[Plano Contas],'DRE Financeira'!$C127,
BaseFinanceira[Centro Custo],IF($B$2=Configurações!$B$7,"&lt;&gt;""",'DRE Financeira'!$B$2))))</f>
        <v/>
      </c>
      <c r="N127" s="26" t="str">
        <f>IF($B127="","",ABS(
SUMIFS(BaseFinanceira[Valor Realizado],
IF('DRE Financeira'!$B$3=Configurações!$D$7,BaseFinanceira[Mês Caixa],BaseFinanceira[Mês Comp.]),N$6,
BaseFinanceira[Plano Contas],'DRE Financeira'!$C127,
BaseFinanceira[Centro Custo],IF($B$2=Configurações!$B$7,"&lt;&gt;""",'DRE Financeira'!$B$2))))</f>
        <v/>
      </c>
      <c r="O127" s="24" t="str">
        <f>IF($B127="","",ABS(
SUMIFS(BaseFinanceira[Valor Previsto],
IF('DRE Financeira'!$B$3=Configurações!$D$7,BaseFinanceira[Mês Caixa],BaseFinanceira[Mês Comp.]),O$6,
BaseFinanceira[Plano Contas],'DRE Financeira'!$C127,
BaseFinanceira[Centro Custo],IF($B$2=Configurações!$B$7,"&lt;&gt;""",'DRE Financeira'!$B$2))))</f>
        <v/>
      </c>
      <c r="P127" s="26" t="str">
        <f>IF($B127="","",ABS(
SUMIFS(BaseFinanceira[Valor Realizado],
IF('DRE Financeira'!$B$3=Configurações!$D$7,BaseFinanceira[Mês Caixa],BaseFinanceira[Mês Comp.]),P$6,
BaseFinanceira[Plano Contas],'DRE Financeira'!$C127,
BaseFinanceira[Centro Custo],IF($B$2=Configurações!$B$7,"&lt;&gt;""",'DRE Financeira'!$B$2))))</f>
        <v/>
      </c>
      <c r="Q127" s="24" t="str">
        <f>IF($B127="","",ABS(
SUMIFS(BaseFinanceira[Valor Previsto],
IF('DRE Financeira'!$B$3=Configurações!$D$7,BaseFinanceira[Mês Caixa],BaseFinanceira[Mês Comp.]),Q$6,
BaseFinanceira[Plano Contas],'DRE Financeira'!$C127,
BaseFinanceira[Centro Custo],IF($B$2=Configurações!$B$7,"&lt;&gt;""",'DRE Financeira'!$B$2))))</f>
        <v/>
      </c>
      <c r="R127" s="26" t="str">
        <f>IF($B127="","",ABS(
SUMIFS(BaseFinanceira[Valor Realizado],
IF('DRE Financeira'!$B$3=Configurações!$D$7,BaseFinanceira[Mês Caixa],BaseFinanceira[Mês Comp.]),R$6,
BaseFinanceira[Plano Contas],'DRE Financeira'!$C127,
BaseFinanceira[Centro Custo],IF($B$2=Configurações!$B$7,"&lt;&gt;""",'DRE Financeira'!$B$2))))</f>
        <v/>
      </c>
      <c r="S127" s="24" t="str">
        <f>IF($B127="","",ABS(
SUMIFS(BaseFinanceira[Valor Previsto],
IF('DRE Financeira'!$B$3=Configurações!$D$7,BaseFinanceira[Mês Caixa],BaseFinanceira[Mês Comp.]),S$6,
BaseFinanceira[Plano Contas],'DRE Financeira'!$C127,
BaseFinanceira[Centro Custo],IF($B$2=Configurações!$B$7,"&lt;&gt;""",'DRE Financeira'!$B$2))))</f>
        <v/>
      </c>
      <c r="T127" s="26" t="str">
        <f>IF($B127="","",ABS(
SUMIFS(BaseFinanceira[Valor Realizado],
IF('DRE Financeira'!$B$3=Configurações!$D$7,BaseFinanceira[Mês Caixa],BaseFinanceira[Mês Comp.]),T$6,
BaseFinanceira[Plano Contas],'DRE Financeira'!$C127,
BaseFinanceira[Centro Custo],IF($B$2=Configurações!$B$7,"&lt;&gt;""",'DRE Financeira'!$B$2))))</f>
        <v/>
      </c>
      <c r="U127" s="24" t="str">
        <f>IF($B127="","",ABS(
SUMIFS(BaseFinanceira[Valor Previsto],
IF('DRE Financeira'!$B$3=Configurações!$D$7,BaseFinanceira[Mês Caixa],BaseFinanceira[Mês Comp.]),U$6,
BaseFinanceira[Plano Contas],'DRE Financeira'!$C127,
BaseFinanceira[Centro Custo],IF($B$2=Configurações!$B$7,"&lt;&gt;""",'DRE Financeira'!$B$2))))</f>
        <v/>
      </c>
      <c r="V127" s="26" t="str">
        <f>IF($B127="","",ABS(
SUMIFS(BaseFinanceira[Valor Realizado],
IF('DRE Financeira'!$B$3=Configurações!$D$7,BaseFinanceira[Mês Caixa],BaseFinanceira[Mês Comp.]),V$6,
BaseFinanceira[Plano Contas],'DRE Financeira'!$C127,
BaseFinanceira[Centro Custo],IF($B$2=Configurações!$B$7,"&lt;&gt;""",'DRE Financeira'!$B$2))))</f>
        <v/>
      </c>
      <c r="W127" s="24" t="str">
        <f>IF($B127="","",ABS(
SUMIFS(BaseFinanceira[Valor Previsto],
IF('DRE Financeira'!$B$3=Configurações!$D$7,BaseFinanceira[Mês Caixa],BaseFinanceira[Mês Comp.]),W$6,
BaseFinanceira[Plano Contas],'DRE Financeira'!$C127,
BaseFinanceira[Centro Custo],IF($B$2=Configurações!$B$7,"&lt;&gt;""",'DRE Financeira'!$B$2))))</f>
        <v/>
      </c>
      <c r="X127" s="26" t="str">
        <f>IF($B127="","",ABS(
SUMIFS(BaseFinanceira[Valor Realizado],
IF('DRE Financeira'!$B$3=Configurações!$D$7,BaseFinanceira[Mês Caixa],BaseFinanceira[Mês Comp.]),X$6,
BaseFinanceira[Plano Contas],'DRE Financeira'!$C127,
BaseFinanceira[Centro Custo],IF($B$2=Configurações!$B$7,"&lt;&gt;""",'DRE Financeira'!$B$2))))</f>
        <v/>
      </c>
      <c r="Y127" s="24" t="str">
        <f>IF($B127="","",ABS(
SUMIFS(BaseFinanceira[Valor Previsto],
IF('DRE Financeira'!$B$3=Configurações!$D$7,BaseFinanceira[Mês Caixa],BaseFinanceira[Mês Comp.]),Y$6,
BaseFinanceira[Plano Contas],'DRE Financeira'!$C127,
BaseFinanceira[Centro Custo],IF($B$2=Configurações!$B$7,"&lt;&gt;""",'DRE Financeira'!$B$2))))</f>
        <v/>
      </c>
      <c r="Z127" s="26" t="str">
        <f>IF($B127="","",ABS(
SUMIFS(BaseFinanceira[Valor Realizado],
IF('DRE Financeira'!$B$3=Configurações!$D$7,BaseFinanceira[Mês Caixa],BaseFinanceira[Mês Comp.]),Z$6,
BaseFinanceira[Plano Contas],'DRE Financeira'!$C127,
BaseFinanceira[Centro Custo],IF($B$2=Configurações!$B$7,"&lt;&gt;""",'DRE Financeira'!$B$2))))</f>
        <v/>
      </c>
      <c r="AA127" s="24" t="str">
        <f>IF($B127="","",ABS(
SUMIFS(BaseFinanceira[Valor Previsto],
IF('DRE Financeira'!$B$3=Configurações!$D$7,BaseFinanceira[Mês Caixa],BaseFinanceira[Mês Comp.]),AA$6,
BaseFinanceira[Plano Contas],'DRE Financeira'!$C127,
BaseFinanceira[Centro Custo],IF($B$2=Configurações!$B$7,"&lt;&gt;""",'DRE Financeira'!$B$2))))</f>
        <v/>
      </c>
      <c r="AB127" s="26" t="str">
        <f>IF($B127="","",ABS(
SUMIFS(BaseFinanceira[Valor Realizado],
IF('DRE Financeira'!$B$3=Configurações!$D$7,BaseFinanceira[Mês Caixa],BaseFinanceira[Mês Comp.]),AB$6,
BaseFinanceira[Plano Contas],'DRE Financeira'!$C127,
BaseFinanceira[Centro Custo],IF($B$2=Configurações!$B$7,"&lt;&gt;""",'DRE Financeira'!$B$2))))</f>
        <v/>
      </c>
      <c r="AD127" s="24">
        <f t="shared" si="174"/>
        <v>0</v>
      </c>
      <c r="AE127" s="26">
        <f t="shared" si="174"/>
        <v>0</v>
      </c>
      <c r="AF127" s="39">
        <f t="shared" si="119"/>
        <v>0</v>
      </c>
      <c r="AH127" s="24">
        <f t="shared" si="175"/>
        <v>0</v>
      </c>
      <c r="AI127" s="26">
        <f t="shared" si="175"/>
        <v>0</v>
      </c>
    </row>
    <row r="128" spans="2:35" s="2" customFormat="1" ht="20.100000000000001" hidden="1" customHeight="1" x14ac:dyDescent="0.25">
      <c r="B128" s="23" t="str">
        <f>IF('Plano Contas'!H20="","",'Plano Contas'!H20)</f>
        <v/>
      </c>
      <c r="C128" s="46" t="str">
        <f>B73&amp;B116&amp;B128</f>
        <v>Deduções ReceitasGrupo Extra 3</v>
      </c>
      <c r="D128" s="20"/>
      <c r="E128" s="24" t="str">
        <f>IF($B128="","",ABS(
SUMIFS(BaseFinanceira[Valor Previsto],
IF('DRE Financeira'!$B$3=Configurações!$D$7,BaseFinanceira[Mês Caixa],BaseFinanceira[Mês Comp.]),E$6,
BaseFinanceira[Plano Contas],'DRE Financeira'!$C128,
BaseFinanceira[Centro Custo],IF($B$2=Configurações!$B$7,"&lt;&gt;""",'DRE Financeira'!$B$2))))</f>
        <v/>
      </c>
      <c r="F128" s="26" t="str">
        <f>IF($B128="","",ABS(
SUMIFS(BaseFinanceira[Valor Realizado],
IF('DRE Financeira'!$B$3=Configurações!$D$7,BaseFinanceira[Mês Caixa],BaseFinanceira[Mês Comp.]),F$6,
BaseFinanceira[Plano Contas],'DRE Financeira'!$C128,
BaseFinanceira[Centro Custo],IF($B$2=Configurações!$B$7,"&lt;&gt;""",'DRE Financeira'!$B$2))))</f>
        <v/>
      </c>
      <c r="G128" s="24" t="str">
        <f>IF($B128="","",ABS(
SUMIFS(BaseFinanceira[Valor Previsto],
IF('DRE Financeira'!$B$3=Configurações!$D$7,BaseFinanceira[Mês Caixa],BaseFinanceira[Mês Comp.]),G$6,
BaseFinanceira[Plano Contas],'DRE Financeira'!$C128,
BaseFinanceira[Centro Custo],IF($B$2=Configurações!$B$7,"&lt;&gt;""",'DRE Financeira'!$B$2))))</f>
        <v/>
      </c>
      <c r="H128" s="26" t="str">
        <f>IF($B128="","",ABS(
SUMIFS(BaseFinanceira[Valor Realizado],
IF('DRE Financeira'!$B$3=Configurações!$D$7,BaseFinanceira[Mês Caixa],BaseFinanceira[Mês Comp.]),H$6,
BaseFinanceira[Plano Contas],'DRE Financeira'!$C128,
BaseFinanceira[Centro Custo],IF($B$2=Configurações!$B$7,"&lt;&gt;""",'DRE Financeira'!$B$2))))</f>
        <v/>
      </c>
      <c r="I128" s="24" t="str">
        <f>IF($B128="","",ABS(
SUMIFS(BaseFinanceira[Valor Previsto],
IF('DRE Financeira'!$B$3=Configurações!$D$7,BaseFinanceira[Mês Caixa],BaseFinanceira[Mês Comp.]),I$6,
BaseFinanceira[Plano Contas],'DRE Financeira'!$C128,
BaseFinanceira[Centro Custo],IF($B$2=Configurações!$B$7,"&lt;&gt;""",'DRE Financeira'!$B$2))))</f>
        <v/>
      </c>
      <c r="J128" s="26" t="str">
        <f>IF($B128="","",ABS(
SUMIFS(BaseFinanceira[Valor Realizado],
IF('DRE Financeira'!$B$3=Configurações!$D$7,BaseFinanceira[Mês Caixa],BaseFinanceira[Mês Comp.]),J$6,
BaseFinanceira[Plano Contas],'DRE Financeira'!$C128,
BaseFinanceira[Centro Custo],IF($B$2=Configurações!$B$7,"&lt;&gt;""",'DRE Financeira'!$B$2))))</f>
        <v/>
      </c>
      <c r="K128" s="24" t="str">
        <f>IF($B128="","",ABS(
SUMIFS(BaseFinanceira[Valor Previsto],
IF('DRE Financeira'!$B$3=Configurações!$D$7,BaseFinanceira[Mês Caixa],BaseFinanceira[Mês Comp.]),K$6,
BaseFinanceira[Plano Contas],'DRE Financeira'!$C128,
BaseFinanceira[Centro Custo],IF($B$2=Configurações!$B$7,"&lt;&gt;""",'DRE Financeira'!$B$2))))</f>
        <v/>
      </c>
      <c r="L128" s="26" t="str">
        <f>IF($B128="","",ABS(
SUMIFS(BaseFinanceira[Valor Realizado],
IF('DRE Financeira'!$B$3=Configurações!$D$7,BaseFinanceira[Mês Caixa],BaseFinanceira[Mês Comp.]),L$6,
BaseFinanceira[Plano Contas],'DRE Financeira'!$C128,
BaseFinanceira[Centro Custo],IF($B$2=Configurações!$B$7,"&lt;&gt;""",'DRE Financeira'!$B$2))))</f>
        <v/>
      </c>
      <c r="M128" s="24" t="str">
        <f>IF($B128="","",ABS(
SUMIFS(BaseFinanceira[Valor Previsto],
IF('DRE Financeira'!$B$3=Configurações!$D$7,BaseFinanceira[Mês Caixa],BaseFinanceira[Mês Comp.]),M$6,
BaseFinanceira[Plano Contas],'DRE Financeira'!$C128,
BaseFinanceira[Centro Custo],IF($B$2=Configurações!$B$7,"&lt;&gt;""",'DRE Financeira'!$B$2))))</f>
        <v/>
      </c>
      <c r="N128" s="26" t="str">
        <f>IF($B128="","",ABS(
SUMIFS(BaseFinanceira[Valor Realizado],
IF('DRE Financeira'!$B$3=Configurações!$D$7,BaseFinanceira[Mês Caixa],BaseFinanceira[Mês Comp.]),N$6,
BaseFinanceira[Plano Contas],'DRE Financeira'!$C128,
BaseFinanceira[Centro Custo],IF($B$2=Configurações!$B$7,"&lt;&gt;""",'DRE Financeira'!$B$2))))</f>
        <v/>
      </c>
      <c r="O128" s="24" t="str">
        <f>IF($B128="","",ABS(
SUMIFS(BaseFinanceira[Valor Previsto],
IF('DRE Financeira'!$B$3=Configurações!$D$7,BaseFinanceira[Mês Caixa],BaseFinanceira[Mês Comp.]),O$6,
BaseFinanceira[Plano Contas],'DRE Financeira'!$C128,
BaseFinanceira[Centro Custo],IF($B$2=Configurações!$B$7,"&lt;&gt;""",'DRE Financeira'!$B$2))))</f>
        <v/>
      </c>
      <c r="P128" s="26" t="str">
        <f>IF($B128="","",ABS(
SUMIFS(BaseFinanceira[Valor Realizado],
IF('DRE Financeira'!$B$3=Configurações!$D$7,BaseFinanceira[Mês Caixa],BaseFinanceira[Mês Comp.]),P$6,
BaseFinanceira[Plano Contas],'DRE Financeira'!$C128,
BaseFinanceira[Centro Custo],IF($B$2=Configurações!$B$7,"&lt;&gt;""",'DRE Financeira'!$B$2))))</f>
        <v/>
      </c>
      <c r="Q128" s="24" t="str">
        <f>IF($B128="","",ABS(
SUMIFS(BaseFinanceira[Valor Previsto],
IF('DRE Financeira'!$B$3=Configurações!$D$7,BaseFinanceira[Mês Caixa],BaseFinanceira[Mês Comp.]),Q$6,
BaseFinanceira[Plano Contas],'DRE Financeira'!$C128,
BaseFinanceira[Centro Custo],IF($B$2=Configurações!$B$7,"&lt;&gt;""",'DRE Financeira'!$B$2))))</f>
        <v/>
      </c>
      <c r="R128" s="26" t="str">
        <f>IF($B128="","",ABS(
SUMIFS(BaseFinanceira[Valor Realizado],
IF('DRE Financeira'!$B$3=Configurações!$D$7,BaseFinanceira[Mês Caixa],BaseFinanceira[Mês Comp.]),R$6,
BaseFinanceira[Plano Contas],'DRE Financeira'!$C128,
BaseFinanceira[Centro Custo],IF($B$2=Configurações!$B$7,"&lt;&gt;""",'DRE Financeira'!$B$2))))</f>
        <v/>
      </c>
      <c r="S128" s="24" t="str">
        <f>IF($B128="","",ABS(
SUMIFS(BaseFinanceira[Valor Previsto],
IF('DRE Financeira'!$B$3=Configurações!$D$7,BaseFinanceira[Mês Caixa],BaseFinanceira[Mês Comp.]),S$6,
BaseFinanceira[Plano Contas],'DRE Financeira'!$C128,
BaseFinanceira[Centro Custo],IF($B$2=Configurações!$B$7,"&lt;&gt;""",'DRE Financeira'!$B$2))))</f>
        <v/>
      </c>
      <c r="T128" s="26" t="str">
        <f>IF($B128="","",ABS(
SUMIFS(BaseFinanceira[Valor Realizado],
IF('DRE Financeira'!$B$3=Configurações!$D$7,BaseFinanceira[Mês Caixa],BaseFinanceira[Mês Comp.]),T$6,
BaseFinanceira[Plano Contas],'DRE Financeira'!$C128,
BaseFinanceira[Centro Custo],IF($B$2=Configurações!$B$7,"&lt;&gt;""",'DRE Financeira'!$B$2))))</f>
        <v/>
      </c>
      <c r="U128" s="24" t="str">
        <f>IF($B128="","",ABS(
SUMIFS(BaseFinanceira[Valor Previsto],
IF('DRE Financeira'!$B$3=Configurações!$D$7,BaseFinanceira[Mês Caixa],BaseFinanceira[Mês Comp.]),U$6,
BaseFinanceira[Plano Contas],'DRE Financeira'!$C128,
BaseFinanceira[Centro Custo],IF($B$2=Configurações!$B$7,"&lt;&gt;""",'DRE Financeira'!$B$2))))</f>
        <v/>
      </c>
      <c r="V128" s="26" t="str">
        <f>IF($B128="","",ABS(
SUMIFS(BaseFinanceira[Valor Realizado],
IF('DRE Financeira'!$B$3=Configurações!$D$7,BaseFinanceira[Mês Caixa],BaseFinanceira[Mês Comp.]),V$6,
BaseFinanceira[Plano Contas],'DRE Financeira'!$C128,
BaseFinanceira[Centro Custo],IF($B$2=Configurações!$B$7,"&lt;&gt;""",'DRE Financeira'!$B$2))))</f>
        <v/>
      </c>
      <c r="W128" s="24" t="str">
        <f>IF($B128="","",ABS(
SUMIFS(BaseFinanceira[Valor Previsto],
IF('DRE Financeira'!$B$3=Configurações!$D$7,BaseFinanceira[Mês Caixa],BaseFinanceira[Mês Comp.]),W$6,
BaseFinanceira[Plano Contas],'DRE Financeira'!$C128,
BaseFinanceira[Centro Custo],IF($B$2=Configurações!$B$7,"&lt;&gt;""",'DRE Financeira'!$B$2))))</f>
        <v/>
      </c>
      <c r="X128" s="26" t="str">
        <f>IF($B128="","",ABS(
SUMIFS(BaseFinanceira[Valor Realizado],
IF('DRE Financeira'!$B$3=Configurações!$D$7,BaseFinanceira[Mês Caixa],BaseFinanceira[Mês Comp.]),X$6,
BaseFinanceira[Plano Contas],'DRE Financeira'!$C128,
BaseFinanceira[Centro Custo],IF($B$2=Configurações!$B$7,"&lt;&gt;""",'DRE Financeira'!$B$2))))</f>
        <v/>
      </c>
      <c r="Y128" s="24" t="str">
        <f>IF($B128="","",ABS(
SUMIFS(BaseFinanceira[Valor Previsto],
IF('DRE Financeira'!$B$3=Configurações!$D$7,BaseFinanceira[Mês Caixa],BaseFinanceira[Mês Comp.]),Y$6,
BaseFinanceira[Plano Contas],'DRE Financeira'!$C128,
BaseFinanceira[Centro Custo],IF($B$2=Configurações!$B$7,"&lt;&gt;""",'DRE Financeira'!$B$2))))</f>
        <v/>
      </c>
      <c r="Z128" s="26" t="str">
        <f>IF($B128="","",ABS(
SUMIFS(BaseFinanceira[Valor Realizado],
IF('DRE Financeira'!$B$3=Configurações!$D$7,BaseFinanceira[Mês Caixa],BaseFinanceira[Mês Comp.]),Z$6,
BaseFinanceira[Plano Contas],'DRE Financeira'!$C128,
BaseFinanceira[Centro Custo],IF($B$2=Configurações!$B$7,"&lt;&gt;""",'DRE Financeira'!$B$2))))</f>
        <v/>
      </c>
      <c r="AA128" s="24" t="str">
        <f>IF($B128="","",ABS(
SUMIFS(BaseFinanceira[Valor Previsto],
IF('DRE Financeira'!$B$3=Configurações!$D$7,BaseFinanceira[Mês Caixa],BaseFinanceira[Mês Comp.]),AA$6,
BaseFinanceira[Plano Contas],'DRE Financeira'!$C128,
BaseFinanceira[Centro Custo],IF($B$2=Configurações!$B$7,"&lt;&gt;""",'DRE Financeira'!$B$2))))</f>
        <v/>
      </c>
      <c r="AB128" s="26" t="str">
        <f>IF($B128="","",ABS(
SUMIFS(BaseFinanceira[Valor Realizado],
IF('DRE Financeira'!$B$3=Configurações!$D$7,BaseFinanceira[Mês Caixa],BaseFinanceira[Mês Comp.]),AB$6,
BaseFinanceira[Plano Contas],'DRE Financeira'!$C128,
BaseFinanceira[Centro Custo],IF($B$2=Configurações!$B$7,"&lt;&gt;""",'DRE Financeira'!$B$2))))</f>
        <v/>
      </c>
      <c r="AD128" s="24">
        <f t="shared" si="174"/>
        <v>0</v>
      </c>
      <c r="AE128" s="26">
        <f t="shared" si="174"/>
        <v>0</v>
      </c>
      <c r="AF128" s="39">
        <f t="shared" si="119"/>
        <v>0</v>
      </c>
      <c r="AH128" s="24">
        <f t="shared" si="175"/>
        <v>0</v>
      </c>
      <c r="AI128" s="26">
        <f t="shared" si="175"/>
        <v>0</v>
      </c>
    </row>
    <row r="129" spans="2:35" s="2" customFormat="1" ht="20.100000000000001" hidden="1" customHeight="1" x14ac:dyDescent="0.25">
      <c r="B129" s="23" t="str">
        <f>IF('Plano Contas'!H21="","",'Plano Contas'!H21)</f>
        <v/>
      </c>
      <c r="C129" s="46" t="str">
        <f>B73&amp;B116&amp;B129</f>
        <v>Deduções ReceitasGrupo Extra 3</v>
      </c>
      <c r="D129" s="20"/>
      <c r="E129" s="24" t="str">
        <f>IF($B129="","",ABS(
SUMIFS(BaseFinanceira[Valor Previsto],
IF('DRE Financeira'!$B$3=Configurações!$D$7,BaseFinanceira[Mês Caixa],BaseFinanceira[Mês Comp.]),E$6,
BaseFinanceira[Plano Contas],'DRE Financeira'!$C129,
BaseFinanceira[Centro Custo],IF($B$2=Configurações!$B$7,"&lt;&gt;""",'DRE Financeira'!$B$2))))</f>
        <v/>
      </c>
      <c r="F129" s="26" t="str">
        <f>IF($B129="","",ABS(
SUMIFS(BaseFinanceira[Valor Realizado],
IF('DRE Financeira'!$B$3=Configurações!$D$7,BaseFinanceira[Mês Caixa],BaseFinanceira[Mês Comp.]),F$6,
BaseFinanceira[Plano Contas],'DRE Financeira'!$C129,
BaseFinanceira[Centro Custo],IF($B$2=Configurações!$B$7,"&lt;&gt;""",'DRE Financeira'!$B$2))))</f>
        <v/>
      </c>
      <c r="G129" s="24" t="str">
        <f>IF($B129="","",ABS(
SUMIFS(BaseFinanceira[Valor Previsto],
IF('DRE Financeira'!$B$3=Configurações!$D$7,BaseFinanceira[Mês Caixa],BaseFinanceira[Mês Comp.]),G$6,
BaseFinanceira[Plano Contas],'DRE Financeira'!$C129,
BaseFinanceira[Centro Custo],IF($B$2=Configurações!$B$7,"&lt;&gt;""",'DRE Financeira'!$B$2))))</f>
        <v/>
      </c>
      <c r="H129" s="26" t="str">
        <f>IF($B129="","",ABS(
SUMIFS(BaseFinanceira[Valor Realizado],
IF('DRE Financeira'!$B$3=Configurações!$D$7,BaseFinanceira[Mês Caixa],BaseFinanceira[Mês Comp.]),H$6,
BaseFinanceira[Plano Contas],'DRE Financeira'!$C129,
BaseFinanceira[Centro Custo],IF($B$2=Configurações!$B$7,"&lt;&gt;""",'DRE Financeira'!$B$2))))</f>
        <v/>
      </c>
      <c r="I129" s="24" t="str">
        <f>IF($B129="","",ABS(
SUMIFS(BaseFinanceira[Valor Previsto],
IF('DRE Financeira'!$B$3=Configurações!$D$7,BaseFinanceira[Mês Caixa],BaseFinanceira[Mês Comp.]),I$6,
BaseFinanceira[Plano Contas],'DRE Financeira'!$C129,
BaseFinanceira[Centro Custo],IF($B$2=Configurações!$B$7,"&lt;&gt;""",'DRE Financeira'!$B$2))))</f>
        <v/>
      </c>
      <c r="J129" s="26" t="str">
        <f>IF($B129="","",ABS(
SUMIFS(BaseFinanceira[Valor Realizado],
IF('DRE Financeira'!$B$3=Configurações!$D$7,BaseFinanceira[Mês Caixa],BaseFinanceira[Mês Comp.]),J$6,
BaseFinanceira[Plano Contas],'DRE Financeira'!$C129,
BaseFinanceira[Centro Custo],IF($B$2=Configurações!$B$7,"&lt;&gt;""",'DRE Financeira'!$B$2))))</f>
        <v/>
      </c>
      <c r="K129" s="24" t="str">
        <f>IF($B129="","",ABS(
SUMIFS(BaseFinanceira[Valor Previsto],
IF('DRE Financeira'!$B$3=Configurações!$D$7,BaseFinanceira[Mês Caixa],BaseFinanceira[Mês Comp.]),K$6,
BaseFinanceira[Plano Contas],'DRE Financeira'!$C129,
BaseFinanceira[Centro Custo],IF($B$2=Configurações!$B$7,"&lt;&gt;""",'DRE Financeira'!$B$2))))</f>
        <v/>
      </c>
      <c r="L129" s="26" t="str">
        <f>IF($B129="","",ABS(
SUMIFS(BaseFinanceira[Valor Realizado],
IF('DRE Financeira'!$B$3=Configurações!$D$7,BaseFinanceira[Mês Caixa],BaseFinanceira[Mês Comp.]),L$6,
BaseFinanceira[Plano Contas],'DRE Financeira'!$C129,
BaseFinanceira[Centro Custo],IF($B$2=Configurações!$B$7,"&lt;&gt;""",'DRE Financeira'!$B$2))))</f>
        <v/>
      </c>
      <c r="M129" s="24" t="str">
        <f>IF($B129="","",ABS(
SUMIFS(BaseFinanceira[Valor Previsto],
IF('DRE Financeira'!$B$3=Configurações!$D$7,BaseFinanceira[Mês Caixa],BaseFinanceira[Mês Comp.]),M$6,
BaseFinanceira[Plano Contas],'DRE Financeira'!$C129,
BaseFinanceira[Centro Custo],IF($B$2=Configurações!$B$7,"&lt;&gt;""",'DRE Financeira'!$B$2))))</f>
        <v/>
      </c>
      <c r="N129" s="26" t="str">
        <f>IF($B129="","",ABS(
SUMIFS(BaseFinanceira[Valor Realizado],
IF('DRE Financeira'!$B$3=Configurações!$D$7,BaseFinanceira[Mês Caixa],BaseFinanceira[Mês Comp.]),N$6,
BaseFinanceira[Plano Contas],'DRE Financeira'!$C129,
BaseFinanceira[Centro Custo],IF($B$2=Configurações!$B$7,"&lt;&gt;""",'DRE Financeira'!$B$2))))</f>
        <v/>
      </c>
      <c r="O129" s="24" t="str">
        <f>IF($B129="","",ABS(
SUMIFS(BaseFinanceira[Valor Previsto],
IF('DRE Financeira'!$B$3=Configurações!$D$7,BaseFinanceira[Mês Caixa],BaseFinanceira[Mês Comp.]),O$6,
BaseFinanceira[Plano Contas],'DRE Financeira'!$C129,
BaseFinanceira[Centro Custo],IF($B$2=Configurações!$B$7,"&lt;&gt;""",'DRE Financeira'!$B$2))))</f>
        <v/>
      </c>
      <c r="P129" s="26" t="str">
        <f>IF($B129="","",ABS(
SUMIFS(BaseFinanceira[Valor Realizado],
IF('DRE Financeira'!$B$3=Configurações!$D$7,BaseFinanceira[Mês Caixa],BaseFinanceira[Mês Comp.]),P$6,
BaseFinanceira[Plano Contas],'DRE Financeira'!$C129,
BaseFinanceira[Centro Custo],IF($B$2=Configurações!$B$7,"&lt;&gt;""",'DRE Financeira'!$B$2))))</f>
        <v/>
      </c>
      <c r="Q129" s="24" t="str">
        <f>IF($B129="","",ABS(
SUMIFS(BaseFinanceira[Valor Previsto],
IF('DRE Financeira'!$B$3=Configurações!$D$7,BaseFinanceira[Mês Caixa],BaseFinanceira[Mês Comp.]),Q$6,
BaseFinanceira[Plano Contas],'DRE Financeira'!$C129,
BaseFinanceira[Centro Custo],IF($B$2=Configurações!$B$7,"&lt;&gt;""",'DRE Financeira'!$B$2))))</f>
        <v/>
      </c>
      <c r="R129" s="26" t="str">
        <f>IF($B129="","",ABS(
SUMIFS(BaseFinanceira[Valor Realizado],
IF('DRE Financeira'!$B$3=Configurações!$D$7,BaseFinanceira[Mês Caixa],BaseFinanceira[Mês Comp.]),R$6,
BaseFinanceira[Plano Contas],'DRE Financeira'!$C129,
BaseFinanceira[Centro Custo],IF($B$2=Configurações!$B$7,"&lt;&gt;""",'DRE Financeira'!$B$2))))</f>
        <v/>
      </c>
      <c r="S129" s="24" t="str">
        <f>IF($B129="","",ABS(
SUMIFS(BaseFinanceira[Valor Previsto],
IF('DRE Financeira'!$B$3=Configurações!$D$7,BaseFinanceira[Mês Caixa],BaseFinanceira[Mês Comp.]),S$6,
BaseFinanceira[Plano Contas],'DRE Financeira'!$C129,
BaseFinanceira[Centro Custo],IF($B$2=Configurações!$B$7,"&lt;&gt;""",'DRE Financeira'!$B$2))))</f>
        <v/>
      </c>
      <c r="T129" s="26" t="str">
        <f>IF($B129="","",ABS(
SUMIFS(BaseFinanceira[Valor Realizado],
IF('DRE Financeira'!$B$3=Configurações!$D$7,BaseFinanceira[Mês Caixa],BaseFinanceira[Mês Comp.]),T$6,
BaseFinanceira[Plano Contas],'DRE Financeira'!$C129,
BaseFinanceira[Centro Custo],IF($B$2=Configurações!$B$7,"&lt;&gt;""",'DRE Financeira'!$B$2))))</f>
        <v/>
      </c>
      <c r="U129" s="24" t="str">
        <f>IF($B129="","",ABS(
SUMIFS(BaseFinanceira[Valor Previsto],
IF('DRE Financeira'!$B$3=Configurações!$D$7,BaseFinanceira[Mês Caixa],BaseFinanceira[Mês Comp.]),U$6,
BaseFinanceira[Plano Contas],'DRE Financeira'!$C129,
BaseFinanceira[Centro Custo],IF($B$2=Configurações!$B$7,"&lt;&gt;""",'DRE Financeira'!$B$2))))</f>
        <v/>
      </c>
      <c r="V129" s="26" t="str">
        <f>IF($B129="","",ABS(
SUMIFS(BaseFinanceira[Valor Realizado],
IF('DRE Financeira'!$B$3=Configurações!$D$7,BaseFinanceira[Mês Caixa],BaseFinanceira[Mês Comp.]),V$6,
BaseFinanceira[Plano Contas],'DRE Financeira'!$C129,
BaseFinanceira[Centro Custo],IF($B$2=Configurações!$B$7,"&lt;&gt;""",'DRE Financeira'!$B$2))))</f>
        <v/>
      </c>
      <c r="W129" s="24" t="str">
        <f>IF($B129="","",ABS(
SUMIFS(BaseFinanceira[Valor Previsto],
IF('DRE Financeira'!$B$3=Configurações!$D$7,BaseFinanceira[Mês Caixa],BaseFinanceira[Mês Comp.]),W$6,
BaseFinanceira[Plano Contas],'DRE Financeira'!$C129,
BaseFinanceira[Centro Custo],IF($B$2=Configurações!$B$7,"&lt;&gt;""",'DRE Financeira'!$B$2))))</f>
        <v/>
      </c>
      <c r="X129" s="26" t="str">
        <f>IF($B129="","",ABS(
SUMIFS(BaseFinanceira[Valor Realizado],
IF('DRE Financeira'!$B$3=Configurações!$D$7,BaseFinanceira[Mês Caixa],BaseFinanceira[Mês Comp.]),X$6,
BaseFinanceira[Plano Contas],'DRE Financeira'!$C129,
BaseFinanceira[Centro Custo],IF($B$2=Configurações!$B$7,"&lt;&gt;""",'DRE Financeira'!$B$2))))</f>
        <v/>
      </c>
      <c r="Y129" s="24" t="str">
        <f>IF($B129="","",ABS(
SUMIFS(BaseFinanceira[Valor Previsto],
IF('DRE Financeira'!$B$3=Configurações!$D$7,BaseFinanceira[Mês Caixa],BaseFinanceira[Mês Comp.]),Y$6,
BaseFinanceira[Plano Contas],'DRE Financeira'!$C129,
BaseFinanceira[Centro Custo],IF($B$2=Configurações!$B$7,"&lt;&gt;""",'DRE Financeira'!$B$2))))</f>
        <v/>
      </c>
      <c r="Z129" s="26" t="str">
        <f>IF($B129="","",ABS(
SUMIFS(BaseFinanceira[Valor Realizado],
IF('DRE Financeira'!$B$3=Configurações!$D$7,BaseFinanceira[Mês Caixa],BaseFinanceira[Mês Comp.]),Z$6,
BaseFinanceira[Plano Contas],'DRE Financeira'!$C129,
BaseFinanceira[Centro Custo],IF($B$2=Configurações!$B$7,"&lt;&gt;""",'DRE Financeira'!$B$2))))</f>
        <v/>
      </c>
      <c r="AA129" s="24" t="str">
        <f>IF($B129="","",ABS(
SUMIFS(BaseFinanceira[Valor Previsto],
IF('DRE Financeira'!$B$3=Configurações!$D$7,BaseFinanceira[Mês Caixa],BaseFinanceira[Mês Comp.]),AA$6,
BaseFinanceira[Plano Contas],'DRE Financeira'!$C129,
BaseFinanceira[Centro Custo],IF($B$2=Configurações!$B$7,"&lt;&gt;""",'DRE Financeira'!$B$2))))</f>
        <v/>
      </c>
      <c r="AB129" s="26" t="str">
        <f>IF($B129="","",ABS(
SUMIFS(BaseFinanceira[Valor Realizado],
IF('DRE Financeira'!$B$3=Configurações!$D$7,BaseFinanceira[Mês Caixa],BaseFinanceira[Mês Comp.]),AB$6,
BaseFinanceira[Plano Contas],'DRE Financeira'!$C129,
BaseFinanceira[Centro Custo],IF($B$2=Configurações!$B$7,"&lt;&gt;""",'DRE Financeira'!$B$2))))</f>
        <v/>
      </c>
      <c r="AD129" s="24">
        <f t="shared" si="174"/>
        <v>0</v>
      </c>
      <c r="AE129" s="26">
        <f t="shared" si="174"/>
        <v>0</v>
      </c>
      <c r="AF129" s="39">
        <f t="shared" si="119"/>
        <v>0</v>
      </c>
      <c r="AH129" s="24">
        <f t="shared" si="175"/>
        <v>0</v>
      </c>
      <c r="AI129" s="26">
        <f t="shared" si="175"/>
        <v>0</v>
      </c>
    </row>
    <row r="130" spans="2:35" s="2" customFormat="1" ht="20.100000000000001" hidden="1" customHeight="1" x14ac:dyDescent="0.25">
      <c r="B130" s="23" t="str">
        <f>IF('Plano Contas'!H22="","",'Plano Contas'!H22)</f>
        <v/>
      </c>
      <c r="C130" s="46" t="str">
        <f>B73&amp;B116&amp;B130</f>
        <v>Deduções ReceitasGrupo Extra 3</v>
      </c>
      <c r="D130" s="20"/>
      <c r="E130" s="24" t="str">
        <f>IF($B130="","",ABS(
SUMIFS(BaseFinanceira[Valor Previsto],
IF('DRE Financeira'!$B$3=Configurações!$D$7,BaseFinanceira[Mês Caixa],BaseFinanceira[Mês Comp.]),E$6,
BaseFinanceira[Plano Contas],'DRE Financeira'!$C130,
BaseFinanceira[Centro Custo],IF($B$2=Configurações!$B$7,"&lt;&gt;""",'DRE Financeira'!$B$2))))</f>
        <v/>
      </c>
      <c r="F130" s="26" t="str">
        <f>IF($B130="","",ABS(
SUMIFS(BaseFinanceira[Valor Realizado],
IF('DRE Financeira'!$B$3=Configurações!$D$7,BaseFinanceira[Mês Caixa],BaseFinanceira[Mês Comp.]),F$6,
BaseFinanceira[Plano Contas],'DRE Financeira'!$C130,
BaseFinanceira[Centro Custo],IF($B$2=Configurações!$B$7,"&lt;&gt;""",'DRE Financeira'!$B$2))))</f>
        <v/>
      </c>
      <c r="G130" s="24" t="str">
        <f>IF($B130="","",ABS(
SUMIFS(BaseFinanceira[Valor Previsto],
IF('DRE Financeira'!$B$3=Configurações!$D$7,BaseFinanceira[Mês Caixa],BaseFinanceira[Mês Comp.]),G$6,
BaseFinanceira[Plano Contas],'DRE Financeira'!$C130,
BaseFinanceira[Centro Custo],IF($B$2=Configurações!$B$7,"&lt;&gt;""",'DRE Financeira'!$B$2))))</f>
        <v/>
      </c>
      <c r="H130" s="26" t="str">
        <f>IF($B130="","",ABS(
SUMIFS(BaseFinanceira[Valor Realizado],
IF('DRE Financeira'!$B$3=Configurações!$D$7,BaseFinanceira[Mês Caixa],BaseFinanceira[Mês Comp.]),H$6,
BaseFinanceira[Plano Contas],'DRE Financeira'!$C130,
BaseFinanceira[Centro Custo],IF($B$2=Configurações!$B$7,"&lt;&gt;""",'DRE Financeira'!$B$2))))</f>
        <v/>
      </c>
      <c r="I130" s="24" t="str">
        <f>IF($B130="","",ABS(
SUMIFS(BaseFinanceira[Valor Previsto],
IF('DRE Financeira'!$B$3=Configurações!$D$7,BaseFinanceira[Mês Caixa],BaseFinanceira[Mês Comp.]),I$6,
BaseFinanceira[Plano Contas],'DRE Financeira'!$C130,
BaseFinanceira[Centro Custo],IF($B$2=Configurações!$B$7,"&lt;&gt;""",'DRE Financeira'!$B$2))))</f>
        <v/>
      </c>
      <c r="J130" s="26" t="str">
        <f>IF($B130="","",ABS(
SUMIFS(BaseFinanceira[Valor Realizado],
IF('DRE Financeira'!$B$3=Configurações!$D$7,BaseFinanceira[Mês Caixa],BaseFinanceira[Mês Comp.]),J$6,
BaseFinanceira[Plano Contas],'DRE Financeira'!$C130,
BaseFinanceira[Centro Custo],IF($B$2=Configurações!$B$7,"&lt;&gt;""",'DRE Financeira'!$B$2))))</f>
        <v/>
      </c>
      <c r="K130" s="24" t="str">
        <f>IF($B130="","",ABS(
SUMIFS(BaseFinanceira[Valor Previsto],
IF('DRE Financeira'!$B$3=Configurações!$D$7,BaseFinanceira[Mês Caixa],BaseFinanceira[Mês Comp.]),K$6,
BaseFinanceira[Plano Contas],'DRE Financeira'!$C130,
BaseFinanceira[Centro Custo],IF($B$2=Configurações!$B$7,"&lt;&gt;""",'DRE Financeira'!$B$2))))</f>
        <v/>
      </c>
      <c r="L130" s="26" t="str">
        <f>IF($B130="","",ABS(
SUMIFS(BaseFinanceira[Valor Realizado],
IF('DRE Financeira'!$B$3=Configurações!$D$7,BaseFinanceira[Mês Caixa],BaseFinanceira[Mês Comp.]),L$6,
BaseFinanceira[Plano Contas],'DRE Financeira'!$C130,
BaseFinanceira[Centro Custo],IF($B$2=Configurações!$B$7,"&lt;&gt;""",'DRE Financeira'!$B$2))))</f>
        <v/>
      </c>
      <c r="M130" s="24" t="str">
        <f>IF($B130="","",ABS(
SUMIFS(BaseFinanceira[Valor Previsto],
IF('DRE Financeira'!$B$3=Configurações!$D$7,BaseFinanceira[Mês Caixa],BaseFinanceira[Mês Comp.]),M$6,
BaseFinanceira[Plano Contas],'DRE Financeira'!$C130,
BaseFinanceira[Centro Custo],IF($B$2=Configurações!$B$7,"&lt;&gt;""",'DRE Financeira'!$B$2))))</f>
        <v/>
      </c>
      <c r="N130" s="26" t="str">
        <f>IF($B130="","",ABS(
SUMIFS(BaseFinanceira[Valor Realizado],
IF('DRE Financeira'!$B$3=Configurações!$D$7,BaseFinanceira[Mês Caixa],BaseFinanceira[Mês Comp.]),N$6,
BaseFinanceira[Plano Contas],'DRE Financeira'!$C130,
BaseFinanceira[Centro Custo],IF($B$2=Configurações!$B$7,"&lt;&gt;""",'DRE Financeira'!$B$2))))</f>
        <v/>
      </c>
      <c r="O130" s="24" t="str">
        <f>IF($B130="","",ABS(
SUMIFS(BaseFinanceira[Valor Previsto],
IF('DRE Financeira'!$B$3=Configurações!$D$7,BaseFinanceira[Mês Caixa],BaseFinanceira[Mês Comp.]),O$6,
BaseFinanceira[Plano Contas],'DRE Financeira'!$C130,
BaseFinanceira[Centro Custo],IF($B$2=Configurações!$B$7,"&lt;&gt;""",'DRE Financeira'!$B$2))))</f>
        <v/>
      </c>
      <c r="P130" s="26" t="str">
        <f>IF($B130="","",ABS(
SUMIFS(BaseFinanceira[Valor Realizado],
IF('DRE Financeira'!$B$3=Configurações!$D$7,BaseFinanceira[Mês Caixa],BaseFinanceira[Mês Comp.]),P$6,
BaseFinanceira[Plano Contas],'DRE Financeira'!$C130,
BaseFinanceira[Centro Custo],IF($B$2=Configurações!$B$7,"&lt;&gt;""",'DRE Financeira'!$B$2))))</f>
        <v/>
      </c>
      <c r="Q130" s="24" t="str">
        <f>IF($B130="","",ABS(
SUMIFS(BaseFinanceira[Valor Previsto],
IF('DRE Financeira'!$B$3=Configurações!$D$7,BaseFinanceira[Mês Caixa],BaseFinanceira[Mês Comp.]),Q$6,
BaseFinanceira[Plano Contas],'DRE Financeira'!$C130,
BaseFinanceira[Centro Custo],IF($B$2=Configurações!$B$7,"&lt;&gt;""",'DRE Financeira'!$B$2))))</f>
        <v/>
      </c>
      <c r="R130" s="26" t="str">
        <f>IF($B130="","",ABS(
SUMIFS(BaseFinanceira[Valor Realizado],
IF('DRE Financeira'!$B$3=Configurações!$D$7,BaseFinanceira[Mês Caixa],BaseFinanceira[Mês Comp.]),R$6,
BaseFinanceira[Plano Contas],'DRE Financeira'!$C130,
BaseFinanceira[Centro Custo],IF($B$2=Configurações!$B$7,"&lt;&gt;""",'DRE Financeira'!$B$2))))</f>
        <v/>
      </c>
      <c r="S130" s="24" t="str">
        <f>IF($B130="","",ABS(
SUMIFS(BaseFinanceira[Valor Previsto],
IF('DRE Financeira'!$B$3=Configurações!$D$7,BaseFinanceira[Mês Caixa],BaseFinanceira[Mês Comp.]),S$6,
BaseFinanceira[Plano Contas],'DRE Financeira'!$C130,
BaseFinanceira[Centro Custo],IF($B$2=Configurações!$B$7,"&lt;&gt;""",'DRE Financeira'!$B$2))))</f>
        <v/>
      </c>
      <c r="T130" s="26" t="str">
        <f>IF($B130="","",ABS(
SUMIFS(BaseFinanceira[Valor Realizado],
IF('DRE Financeira'!$B$3=Configurações!$D$7,BaseFinanceira[Mês Caixa],BaseFinanceira[Mês Comp.]),T$6,
BaseFinanceira[Plano Contas],'DRE Financeira'!$C130,
BaseFinanceira[Centro Custo],IF($B$2=Configurações!$B$7,"&lt;&gt;""",'DRE Financeira'!$B$2))))</f>
        <v/>
      </c>
      <c r="U130" s="24" t="str">
        <f>IF($B130="","",ABS(
SUMIFS(BaseFinanceira[Valor Previsto],
IF('DRE Financeira'!$B$3=Configurações!$D$7,BaseFinanceira[Mês Caixa],BaseFinanceira[Mês Comp.]),U$6,
BaseFinanceira[Plano Contas],'DRE Financeira'!$C130,
BaseFinanceira[Centro Custo],IF($B$2=Configurações!$B$7,"&lt;&gt;""",'DRE Financeira'!$B$2))))</f>
        <v/>
      </c>
      <c r="V130" s="26" t="str">
        <f>IF($B130="","",ABS(
SUMIFS(BaseFinanceira[Valor Realizado],
IF('DRE Financeira'!$B$3=Configurações!$D$7,BaseFinanceira[Mês Caixa],BaseFinanceira[Mês Comp.]),V$6,
BaseFinanceira[Plano Contas],'DRE Financeira'!$C130,
BaseFinanceira[Centro Custo],IF($B$2=Configurações!$B$7,"&lt;&gt;""",'DRE Financeira'!$B$2))))</f>
        <v/>
      </c>
      <c r="W130" s="24" t="str">
        <f>IF($B130="","",ABS(
SUMIFS(BaseFinanceira[Valor Previsto],
IF('DRE Financeira'!$B$3=Configurações!$D$7,BaseFinanceira[Mês Caixa],BaseFinanceira[Mês Comp.]),W$6,
BaseFinanceira[Plano Contas],'DRE Financeira'!$C130,
BaseFinanceira[Centro Custo],IF($B$2=Configurações!$B$7,"&lt;&gt;""",'DRE Financeira'!$B$2))))</f>
        <v/>
      </c>
      <c r="X130" s="26" t="str">
        <f>IF($B130="","",ABS(
SUMIFS(BaseFinanceira[Valor Realizado],
IF('DRE Financeira'!$B$3=Configurações!$D$7,BaseFinanceira[Mês Caixa],BaseFinanceira[Mês Comp.]),X$6,
BaseFinanceira[Plano Contas],'DRE Financeira'!$C130,
BaseFinanceira[Centro Custo],IF($B$2=Configurações!$B$7,"&lt;&gt;""",'DRE Financeira'!$B$2))))</f>
        <v/>
      </c>
      <c r="Y130" s="24" t="str">
        <f>IF($B130="","",ABS(
SUMIFS(BaseFinanceira[Valor Previsto],
IF('DRE Financeira'!$B$3=Configurações!$D$7,BaseFinanceira[Mês Caixa],BaseFinanceira[Mês Comp.]),Y$6,
BaseFinanceira[Plano Contas],'DRE Financeira'!$C130,
BaseFinanceira[Centro Custo],IF($B$2=Configurações!$B$7,"&lt;&gt;""",'DRE Financeira'!$B$2))))</f>
        <v/>
      </c>
      <c r="Z130" s="26" t="str">
        <f>IF($B130="","",ABS(
SUMIFS(BaseFinanceira[Valor Realizado],
IF('DRE Financeira'!$B$3=Configurações!$D$7,BaseFinanceira[Mês Caixa],BaseFinanceira[Mês Comp.]),Z$6,
BaseFinanceira[Plano Contas],'DRE Financeira'!$C130,
BaseFinanceira[Centro Custo],IF($B$2=Configurações!$B$7,"&lt;&gt;""",'DRE Financeira'!$B$2))))</f>
        <v/>
      </c>
      <c r="AA130" s="24" t="str">
        <f>IF($B130="","",ABS(
SUMIFS(BaseFinanceira[Valor Previsto],
IF('DRE Financeira'!$B$3=Configurações!$D$7,BaseFinanceira[Mês Caixa],BaseFinanceira[Mês Comp.]),AA$6,
BaseFinanceira[Plano Contas],'DRE Financeira'!$C130,
BaseFinanceira[Centro Custo],IF($B$2=Configurações!$B$7,"&lt;&gt;""",'DRE Financeira'!$B$2))))</f>
        <v/>
      </c>
      <c r="AB130" s="26" t="str">
        <f>IF($B130="","",ABS(
SUMIFS(BaseFinanceira[Valor Realizado],
IF('DRE Financeira'!$B$3=Configurações!$D$7,BaseFinanceira[Mês Caixa],BaseFinanceira[Mês Comp.]),AB$6,
BaseFinanceira[Plano Contas],'DRE Financeira'!$C130,
BaseFinanceira[Centro Custo],IF($B$2=Configurações!$B$7,"&lt;&gt;""",'DRE Financeira'!$B$2))))</f>
        <v/>
      </c>
      <c r="AD130" s="24">
        <f t="shared" si="174"/>
        <v>0</v>
      </c>
      <c r="AE130" s="26">
        <f t="shared" si="174"/>
        <v>0</v>
      </c>
      <c r="AF130" s="39">
        <f t="shared" si="119"/>
        <v>0</v>
      </c>
      <c r="AH130" s="24">
        <f t="shared" si="175"/>
        <v>0</v>
      </c>
      <c r="AI130" s="26">
        <f t="shared" si="175"/>
        <v>0</v>
      </c>
    </row>
    <row r="131" spans="2:35" s="2" customFormat="1" ht="20.100000000000001" hidden="1" customHeight="1" x14ac:dyDescent="0.25">
      <c r="B131" s="23" t="str">
        <f>IF('Plano Contas'!H23="","",'Plano Contas'!H23)</f>
        <v/>
      </c>
      <c r="C131" s="46" t="str">
        <f>B73&amp;B116&amp;B131</f>
        <v>Deduções ReceitasGrupo Extra 3</v>
      </c>
      <c r="D131" s="20"/>
      <c r="E131" s="24" t="str">
        <f>IF($B131="","",ABS(
SUMIFS(BaseFinanceira[Valor Previsto],
IF('DRE Financeira'!$B$3=Configurações!$D$7,BaseFinanceira[Mês Caixa],BaseFinanceira[Mês Comp.]),E$6,
BaseFinanceira[Plano Contas],'DRE Financeira'!$C131,
BaseFinanceira[Centro Custo],IF($B$2=Configurações!$B$7,"&lt;&gt;""",'DRE Financeira'!$B$2))))</f>
        <v/>
      </c>
      <c r="F131" s="26" t="str">
        <f>IF($B131="","",ABS(
SUMIFS(BaseFinanceira[Valor Realizado],
IF('DRE Financeira'!$B$3=Configurações!$D$7,BaseFinanceira[Mês Caixa],BaseFinanceira[Mês Comp.]),F$6,
BaseFinanceira[Plano Contas],'DRE Financeira'!$C131,
BaseFinanceira[Centro Custo],IF($B$2=Configurações!$B$7,"&lt;&gt;""",'DRE Financeira'!$B$2))))</f>
        <v/>
      </c>
      <c r="G131" s="24" t="str">
        <f>IF($B131="","",ABS(
SUMIFS(BaseFinanceira[Valor Previsto],
IF('DRE Financeira'!$B$3=Configurações!$D$7,BaseFinanceira[Mês Caixa],BaseFinanceira[Mês Comp.]),G$6,
BaseFinanceira[Plano Contas],'DRE Financeira'!$C131,
BaseFinanceira[Centro Custo],IF($B$2=Configurações!$B$7,"&lt;&gt;""",'DRE Financeira'!$B$2))))</f>
        <v/>
      </c>
      <c r="H131" s="26" t="str">
        <f>IF($B131="","",ABS(
SUMIFS(BaseFinanceira[Valor Realizado],
IF('DRE Financeira'!$B$3=Configurações!$D$7,BaseFinanceira[Mês Caixa],BaseFinanceira[Mês Comp.]),H$6,
BaseFinanceira[Plano Contas],'DRE Financeira'!$C131,
BaseFinanceira[Centro Custo],IF($B$2=Configurações!$B$7,"&lt;&gt;""",'DRE Financeira'!$B$2))))</f>
        <v/>
      </c>
      <c r="I131" s="24" t="str">
        <f>IF($B131="","",ABS(
SUMIFS(BaseFinanceira[Valor Previsto],
IF('DRE Financeira'!$B$3=Configurações!$D$7,BaseFinanceira[Mês Caixa],BaseFinanceira[Mês Comp.]),I$6,
BaseFinanceira[Plano Contas],'DRE Financeira'!$C131,
BaseFinanceira[Centro Custo],IF($B$2=Configurações!$B$7,"&lt;&gt;""",'DRE Financeira'!$B$2))))</f>
        <v/>
      </c>
      <c r="J131" s="26" t="str">
        <f>IF($B131="","",ABS(
SUMIFS(BaseFinanceira[Valor Realizado],
IF('DRE Financeira'!$B$3=Configurações!$D$7,BaseFinanceira[Mês Caixa],BaseFinanceira[Mês Comp.]),J$6,
BaseFinanceira[Plano Contas],'DRE Financeira'!$C131,
BaseFinanceira[Centro Custo],IF($B$2=Configurações!$B$7,"&lt;&gt;""",'DRE Financeira'!$B$2))))</f>
        <v/>
      </c>
      <c r="K131" s="24" t="str">
        <f>IF($B131="","",ABS(
SUMIFS(BaseFinanceira[Valor Previsto],
IF('DRE Financeira'!$B$3=Configurações!$D$7,BaseFinanceira[Mês Caixa],BaseFinanceira[Mês Comp.]),K$6,
BaseFinanceira[Plano Contas],'DRE Financeira'!$C131,
BaseFinanceira[Centro Custo],IF($B$2=Configurações!$B$7,"&lt;&gt;""",'DRE Financeira'!$B$2))))</f>
        <v/>
      </c>
      <c r="L131" s="26" t="str">
        <f>IF($B131="","",ABS(
SUMIFS(BaseFinanceira[Valor Realizado],
IF('DRE Financeira'!$B$3=Configurações!$D$7,BaseFinanceira[Mês Caixa],BaseFinanceira[Mês Comp.]),L$6,
BaseFinanceira[Plano Contas],'DRE Financeira'!$C131,
BaseFinanceira[Centro Custo],IF($B$2=Configurações!$B$7,"&lt;&gt;""",'DRE Financeira'!$B$2))))</f>
        <v/>
      </c>
      <c r="M131" s="24" t="str">
        <f>IF($B131="","",ABS(
SUMIFS(BaseFinanceira[Valor Previsto],
IF('DRE Financeira'!$B$3=Configurações!$D$7,BaseFinanceira[Mês Caixa],BaseFinanceira[Mês Comp.]),M$6,
BaseFinanceira[Plano Contas],'DRE Financeira'!$C131,
BaseFinanceira[Centro Custo],IF($B$2=Configurações!$B$7,"&lt;&gt;""",'DRE Financeira'!$B$2))))</f>
        <v/>
      </c>
      <c r="N131" s="26" t="str">
        <f>IF($B131="","",ABS(
SUMIFS(BaseFinanceira[Valor Realizado],
IF('DRE Financeira'!$B$3=Configurações!$D$7,BaseFinanceira[Mês Caixa],BaseFinanceira[Mês Comp.]),N$6,
BaseFinanceira[Plano Contas],'DRE Financeira'!$C131,
BaseFinanceira[Centro Custo],IF($B$2=Configurações!$B$7,"&lt;&gt;""",'DRE Financeira'!$B$2))))</f>
        <v/>
      </c>
      <c r="O131" s="24" t="str">
        <f>IF($B131="","",ABS(
SUMIFS(BaseFinanceira[Valor Previsto],
IF('DRE Financeira'!$B$3=Configurações!$D$7,BaseFinanceira[Mês Caixa],BaseFinanceira[Mês Comp.]),O$6,
BaseFinanceira[Plano Contas],'DRE Financeira'!$C131,
BaseFinanceira[Centro Custo],IF($B$2=Configurações!$B$7,"&lt;&gt;""",'DRE Financeira'!$B$2))))</f>
        <v/>
      </c>
      <c r="P131" s="26" t="str">
        <f>IF($B131="","",ABS(
SUMIFS(BaseFinanceira[Valor Realizado],
IF('DRE Financeira'!$B$3=Configurações!$D$7,BaseFinanceira[Mês Caixa],BaseFinanceira[Mês Comp.]),P$6,
BaseFinanceira[Plano Contas],'DRE Financeira'!$C131,
BaseFinanceira[Centro Custo],IF($B$2=Configurações!$B$7,"&lt;&gt;""",'DRE Financeira'!$B$2))))</f>
        <v/>
      </c>
      <c r="Q131" s="24" t="str">
        <f>IF($B131="","",ABS(
SUMIFS(BaseFinanceira[Valor Previsto],
IF('DRE Financeira'!$B$3=Configurações!$D$7,BaseFinanceira[Mês Caixa],BaseFinanceira[Mês Comp.]),Q$6,
BaseFinanceira[Plano Contas],'DRE Financeira'!$C131,
BaseFinanceira[Centro Custo],IF($B$2=Configurações!$B$7,"&lt;&gt;""",'DRE Financeira'!$B$2))))</f>
        <v/>
      </c>
      <c r="R131" s="26" t="str">
        <f>IF($B131="","",ABS(
SUMIFS(BaseFinanceira[Valor Realizado],
IF('DRE Financeira'!$B$3=Configurações!$D$7,BaseFinanceira[Mês Caixa],BaseFinanceira[Mês Comp.]),R$6,
BaseFinanceira[Plano Contas],'DRE Financeira'!$C131,
BaseFinanceira[Centro Custo],IF($B$2=Configurações!$B$7,"&lt;&gt;""",'DRE Financeira'!$B$2))))</f>
        <v/>
      </c>
      <c r="S131" s="24" t="str">
        <f>IF($B131="","",ABS(
SUMIFS(BaseFinanceira[Valor Previsto],
IF('DRE Financeira'!$B$3=Configurações!$D$7,BaseFinanceira[Mês Caixa],BaseFinanceira[Mês Comp.]),S$6,
BaseFinanceira[Plano Contas],'DRE Financeira'!$C131,
BaseFinanceira[Centro Custo],IF($B$2=Configurações!$B$7,"&lt;&gt;""",'DRE Financeira'!$B$2))))</f>
        <v/>
      </c>
      <c r="T131" s="26" t="str">
        <f>IF($B131="","",ABS(
SUMIFS(BaseFinanceira[Valor Realizado],
IF('DRE Financeira'!$B$3=Configurações!$D$7,BaseFinanceira[Mês Caixa],BaseFinanceira[Mês Comp.]),T$6,
BaseFinanceira[Plano Contas],'DRE Financeira'!$C131,
BaseFinanceira[Centro Custo],IF($B$2=Configurações!$B$7,"&lt;&gt;""",'DRE Financeira'!$B$2))))</f>
        <v/>
      </c>
      <c r="U131" s="24" t="str">
        <f>IF($B131="","",ABS(
SUMIFS(BaseFinanceira[Valor Previsto],
IF('DRE Financeira'!$B$3=Configurações!$D$7,BaseFinanceira[Mês Caixa],BaseFinanceira[Mês Comp.]),U$6,
BaseFinanceira[Plano Contas],'DRE Financeira'!$C131,
BaseFinanceira[Centro Custo],IF($B$2=Configurações!$B$7,"&lt;&gt;""",'DRE Financeira'!$B$2))))</f>
        <v/>
      </c>
      <c r="V131" s="26" t="str">
        <f>IF($B131="","",ABS(
SUMIFS(BaseFinanceira[Valor Realizado],
IF('DRE Financeira'!$B$3=Configurações!$D$7,BaseFinanceira[Mês Caixa],BaseFinanceira[Mês Comp.]),V$6,
BaseFinanceira[Plano Contas],'DRE Financeira'!$C131,
BaseFinanceira[Centro Custo],IF($B$2=Configurações!$B$7,"&lt;&gt;""",'DRE Financeira'!$B$2))))</f>
        <v/>
      </c>
      <c r="W131" s="24" t="str">
        <f>IF($B131="","",ABS(
SUMIFS(BaseFinanceira[Valor Previsto],
IF('DRE Financeira'!$B$3=Configurações!$D$7,BaseFinanceira[Mês Caixa],BaseFinanceira[Mês Comp.]),W$6,
BaseFinanceira[Plano Contas],'DRE Financeira'!$C131,
BaseFinanceira[Centro Custo],IF($B$2=Configurações!$B$7,"&lt;&gt;""",'DRE Financeira'!$B$2))))</f>
        <v/>
      </c>
      <c r="X131" s="26" t="str">
        <f>IF($B131="","",ABS(
SUMIFS(BaseFinanceira[Valor Realizado],
IF('DRE Financeira'!$B$3=Configurações!$D$7,BaseFinanceira[Mês Caixa],BaseFinanceira[Mês Comp.]),X$6,
BaseFinanceira[Plano Contas],'DRE Financeira'!$C131,
BaseFinanceira[Centro Custo],IF($B$2=Configurações!$B$7,"&lt;&gt;""",'DRE Financeira'!$B$2))))</f>
        <v/>
      </c>
      <c r="Y131" s="24" t="str">
        <f>IF($B131="","",ABS(
SUMIFS(BaseFinanceira[Valor Previsto],
IF('DRE Financeira'!$B$3=Configurações!$D$7,BaseFinanceira[Mês Caixa],BaseFinanceira[Mês Comp.]),Y$6,
BaseFinanceira[Plano Contas],'DRE Financeira'!$C131,
BaseFinanceira[Centro Custo],IF($B$2=Configurações!$B$7,"&lt;&gt;""",'DRE Financeira'!$B$2))))</f>
        <v/>
      </c>
      <c r="Z131" s="26" t="str">
        <f>IF($B131="","",ABS(
SUMIFS(BaseFinanceira[Valor Realizado],
IF('DRE Financeira'!$B$3=Configurações!$D$7,BaseFinanceira[Mês Caixa],BaseFinanceira[Mês Comp.]),Z$6,
BaseFinanceira[Plano Contas],'DRE Financeira'!$C131,
BaseFinanceira[Centro Custo],IF($B$2=Configurações!$B$7,"&lt;&gt;""",'DRE Financeira'!$B$2))))</f>
        <v/>
      </c>
      <c r="AA131" s="24" t="str">
        <f>IF($B131="","",ABS(
SUMIFS(BaseFinanceira[Valor Previsto],
IF('DRE Financeira'!$B$3=Configurações!$D$7,BaseFinanceira[Mês Caixa],BaseFinanceira[Mês Comp.]),AA$6,
BaseFinanceira[Plano Contas],'DRE Financeira'!$C131,
BaseFinanceira[Centro Custo],IF($B$2=Configurações!$B$7,"&lt;&gt;""",'DRE Financeira'!$B$2))))</f>
        <v/>
      </c>
      <c r="AB131" s="26" t="str">
        <f>IF($B131="","",ABS(
SUMIFS(BaseFinanceira[Valor Realizado],
IF('DRE Financeira'!$B$3=Configurações!$D$7,BaseFinanceira[Mês Caixa],BaseFinanceira[Mês Comp.]),AB$6,
BaseFinanceira[Plano Contas],'DRE Financeira'!$C131,
BaseFinanceira[Centro Custo],IF($B$2=Configurações!$B$7,"&lt;&gt;""",'DRE Financeira'!$B$2))))</f>
        <v/>
      </c>
      <c r="AD131" s="24">
        <f t="shared" si="174"/>
        <v>0</v>
      </c>
      <c r="AE131" s="26">
        <f t="shared" si="174"/>
        <v>0</v>
      </c>
      <c r="AF131" s="39">
        <f t="shared" si="119"/>
        <v>0</v>
      </c>
      <c r="AH131" s="24">
        <f t="shared" si="175"/>
        <v>0</v>
      </c>
      <c r="AI131" s="26">
        <f t="shared" si="175"/>
        <v>0</v>
      </c>
    </row>
    <row r="132" spans="2:35" s="2" customFormat="1" ht="20.100000000000001" hidden="1" customHeight="1" x14ac:dyDescent="0.25">
      <c r="B132" s="23" t="str">
        <f>IF('Plano Contas'!H24="","",'Plano Contas'!H24)</f>
        <v/>
      </c>
      <c r="C132" s="46" t="str">
        <f>B73&amp;B116&amp;B132</f>
        <v>Deduções ReceitasGrupo Extra 3</v>
      </c>
      <c r="D132" s="20"/>
      <c r="E132" s="24" t="str">
        <f>IF($B132="","",ABS(
SUMIFS(BaseFinanceira[Valor Previsto],
IF('DRE Financeira'!$B$3=Configurações!$D$7,BaseFinanceira[Mês Caixa],BaseFinanceira[Mês Comp.]),E$6,
BaseFinanceira[Plano Contas],'DRE Financeira'!$C132,
BaseFinanceira[Centro Custo],IF($B$2=Configurações!$B$7,"&lt;&gt;""",'DRE Financeira'!$B$2))))</f>
        <v/>
      </c>
      <c r="F132" s="26" t="str">
        <f>IF($B132="","",ABS(
SUMIFS(BaseFinanceira[Valor Realizado],
IF('DRE Financeira'!$B$3=Configurações!$D$7,BaseFinanceira[Mês Caixa],BaseFinanceira[Mês Comp.]),F$6,
BaseFinanceira[Plano Contas],'DRE Financeira'!$C132,
BaseFinanceira[Centro Custo],IF($B$2=Configurações!$B$7,"&lt;&gt;""",'DRE Financeira'!$B$2))))</f>
        <v/>
      </c>
      <c r="G132" s="24" t="str">
        <f>IF($B132="","",ABS(
SUMIFS(BaseFinanceira[Valor Previsto],
IF('DRE Financeira'!$B$3=Configurações!$D$7,BaseFinanceira[Mês Caixa],BaseFinanceira[Mês Comp.]),G$6,
BaseFinanceira[Plano Contas],'DRE Financeira'!$C132,
BaseFinanceira[Centro Custo],IF($B$2=Configurações!$B$7,"&lt;&gt;""",'DRE Financeira'!$B$2))))</f>
        <v/>
      </c>
      <c r="H132" s="26" t="str">
        <f>IF($B132="","",ABS(
SUMIFS(BaseFinanceira[Valor Realizado],
IF('DRE Financeira'!$B$3=Configurações!$D$7,BaseFinanceira[Mês Caixa],BaseFinanceira[Mês Comp.]),H$6,
BaseFinanceira[Plano Contas],'DRE Financeira'!$C132,
BaseFinanceira[Centro Custo],IF($B$2=Configurações!$B$7,"&lt;&gt;""",'DRE Financeira'!$B$2))))</f>
        <v/>
      </c>
      <c r="I132" s="24" t="str">
        <f>IF($B132="","",ABS(
SUMIFS(BaseFinanceira[Valor Previsto],
IF('DRE Financeira'!$B$3=Configurações!$D$7,BaseFinanceira[Mês Caixa],BaseFinanceira[Mês Comp.]),I$6,
BaseFinanceira[Plano Contas],'DRE Financeira'!$C132,
BaseFinanceira[Centro Custo],IF($B$2=Configurações!$B$7,"&lt;&gt;""",'DRE Financeira'!$B$2))))</f>
        <v/>
      </c>
      <c r="J132" s="26" t="str">
        <f>IF($B132="","",ABS(
SUMIFS(BaseFinanceira[Valor Realizado],
IF('DRE Financeira'!$B$3=Configurações!$D$7,BaseFinanceira[Mês Caixa],BaseFinanceira[Mês Comp.]),J$6,
BaseFinanceira[Plano Contas],'DRE Financeira'!$C132,
BaseFinanceira[Centro Custo],IF($B$2=Configurações!$B$7,"&lt;&gt;""",'DRE Financeira'!$B$2))))</f>
        <v/>
      </c>
      <c r="K132" s="24" t="str">
        <f>IF($B132="","",ABS(
SUMIFS(BaseFinanceira[Valor Previsto],
IF('DRE Financeira'!$B$3=Configurações!$D$7,BaseFinanceira[Mês Caixa],BaseFinanceira[Mês Comp.]),K$6,
BaseFinanceira[Plano Contas],'DRE Financeira'!$C132,
BaseFinanceira[Centro Custo],IF($B$2=Configurações!$B$7,"&lt;&gt;""",'DRE Financeira'!$B$2))))</f>
        <v/>
      </c>
      <c r="L132" s="26" t="str">
        <f>IF($B132="","",ABS(
SUMIFS(BaseFinanceira[Valor Realizado],
IF('DRE Financeira'!$B$3=Configurações!$D$7,BaseFinanceira[Mês Caixa],BaseFinanceira[Mês Comp.]),L$6,
BaseFinanceira[Plano Contas],'DRE Financeira'!$C132,
BaseFinanceira[Centro Custo],IF($B$2=Configurações!$B$7,"&lt;&gt;""",'DRE Financeira'!$B$2))))</f>
        <v/>
      </c>
      <c r="M132" s="24" t="str">
        <f>IF($B132="","",ABS(
SUMIFS(BaseFinanceira[Valor Previsto],
IF('DRE Financeira'!$B$3=Configurações!$D$7,BaseFinanceira[Mês Caixa],BaseFinanceira[Mês Comp.]),M$6,
BaseFinanceira[Plano Contas],'DRE Financeira'!$C132,
BaseFinanceira[Centro Custo],IF($B$2=Configurações!$B$7,"&lt;&gt;""",'DRE Financeira'!$B$2))))</f>
        <v/>
      </c>
      <c r="N132" s="26" t="str">
        <f>IF($B132="","",ABS(
SUMIFS(BaseFinanceira[Valor Realizado],
IF('DRE Financeira'!$B$3=Configurações!$D$7,BaseFinanceira[Mês Caixa],BaseFinanceira[Mês Comp.]),N$6,
BaseFinanceira[Plano Contas],'DRE Financeira'!$C132,
BaseFinanceira[Centro Custo],IF($B$2=Configurações!$B$7,"&lt;&gt;""",'DRE Financeira'!$B$2))))</f>
        <v/>
      </c>
      <c r="O132" s="24" t="str">
        <f>IF($B132="","",ABS(
SUMIFS(BaseFinanceira[Valor Previsto],
IF('DRE Financeira'!$B$3=Configurações!$D$7,BaseFinanceira[Mês Caixa],BaseFinanceira[Mês Comp.]),O$6,
BaseFinanceira[Plano Contas],'DRE Financeira'!$C132,
BaseFinanceira[Centro Custo],IF($B$2=Configurações!$B$7,"&lt;&gt;""",'DRE Financeira'!$B$2))))</f>
        <v/>
      </c>
      <c r="P132" s="26" t="str">
        <f>IF($B132="","",ABS(
SUMIFS(BaseFinanceira[Valor Realizado],
IF('DRE Financeira'!$B$3=Configurações!$D$7,BaseFinanceira[Mês Caixa],BaseFinanceira[Mês Comp.]),P$6,
BaseFinanceira[Plano Contas],'DRE Financeira'!$C132,
BaseFinanceira[Centro Custo],IF($B$2=Configurações!$B$7,"&lt;&gt;""",'DRE Financeira'!$B$2))))</f>
        <v/>
      </c>
      <c r="Q132" s="24" t="str">
        <f>IF($B132="","",ABS(
SUMIFS(BaseFinanceira[Valor Previsto],
IF('DRE Financeira'!$B$3=Configurações!$D$7,BaseFinanceira[Mês Caixa],BaseFinanceira[Mês Comp.]),Q$6,
BaseFinanceira[Plano Contas],'DRE Financeira'!$C132,
BaseFinanceira[Centro Custo],IF($B$2=Configurações!$B$7,"&lt;&gt;""",'DRE Financeira'!$B$2))))</f>
        <v/>
      </c>
      <c r="R132" s="26" t="str">
        <f>IF($B132="","",ABS(
SUMIFS(BaseFinanceira[Valor Realizado],
IF('DRE Financeira'!$B$3=Configurações!$D$7,BaseFinanceira[Mês Caixa],BaseFinanceira[Mês Comp.]),R$6,
BaseFinanceira[Plano Contas],'DRE Financeira'!$C132,
BaseFinanceira[Centro Custo],IF($B$2=Configurações!$B$7,"&lt;&gt;""",'DRE Financeira'!$B$2))))</f>
        <v/>
      </c>
      <c r="S132" s="24" t="str">
        <f>IF($B132="","",ABS(
SUMIFS(BaseFinanceira[Valor Previsto],
IF('DRE Financeira'!$B$3=Configurações!$D$7,BaseFinanceira[Mês Caixa],BaseFinanceira[Mês Comp.]),S$6,
BaseFinanceira[Plano Contas],'DRE Financeira'!$C132,
BaseFinanceira[Centro Custo],IF($B$2=Configurações!$B$7,"&lt;&gt;""",'DRE Financeira'!$B$2))))</f>
        <v/>
      </c>
      <c r="T132" s="26" t="str">
        <f>IF($B132="","",ABS(
SUMIFS(BaseFinanceira[Valor Realizado],
IF('DRE Financeira'!$B$3=Configurações!$D$7,BaseFinanceira[Mês Caixa],BaseFinanceira[Mês Comp.]),T$6,
BaseFinanceira[Plano Contas],'DRE Financeira'!$C132,
BaseFinanceira[Centro Custo],IF($B$2=Configurações!$B$7,"&lt;&gt;""",'DRE Financeira'!$B$2))))</f>
        <v/>
      </c>
      <c r="U132" s="24" t="str">
        <f>IF($B132="","",ABS(
SUMIFS(BaseFinanceira[Valor Previsto],
IF('DRE Financeira'!$B$3=Configurações!$D$7,BaseFinanceira[Mês Caixa],BaseFinanceira[Mês Comp.]),U$6,
BaseFinanceira[Plano Contas],'DRE Financeira'!$C132,
BaseFinanceira[Centro Custo],IF($B$2=Configurações!$B$7,"&lt;&gt;""",'DRE Financeira'!$B$2))))</f>
        <v/>
      </c>
      <c r="V132" s="26" t="str">
        <f>IF($B132="","",ABS(
SUMIFS(BaseFinanceira[Valor Realizado],
IF('DRE Financeira'!$B$3=Configurações!$D$7,BaseFinanceira[Mês Caixa],BaseFinanceira[Mês Comp.]),V$6,
BaseFinanceira[Plano Contas],'DRE Financeira'!$C132,
BaseFinanceira[Centro Custo],IF($B$2=Configurações!$B$7,"&lt;&gt;""",'DRE Financeira'!$B$2))))</f>
        <v/>
      </c>
      <c r="W132" s="24" t="str">
        <f>IF($B132="","",ABS(
SUMIFS(BaseFinanceira[Valor Previsto],
IF('DRE Financeira'!$B$3=Configurações!$D$7,BaseFinanceira[Mês Caixa],BaseFinanceira[Mês Comp.]),W$6,
BaseFinanceira[Plano Contas],'DRE Financeira'!$C132,
BaseFinanceira[Centro Custo],IF($B$2=Configurações!$B$7,"&lt;&gt;""",'DRE Financeira'!$B$2))))</f>
        <v/>
      </c>
      <c r="X132" s="26" t="str">
        <f>IF($B132="","",ABS(
SUMIFS(BaseFinanceira[Valor Realizado],
IF('DRE Financeira'!$B$3=Configurações!$D$7,BaseFinanceira[Mês Caixa],BaseFinanceira[Mês Comp.]),X$6,
BaseFinanceira[Plano Contas],'DRE Financeira'!$C132,
BaseFinanceira[Centro Custo],IF($B$2=Configurações!$B$7,"&lt;&gt;""",'DRE Financeira'!$B$2))))</f>
        <v/>
      </c>
      <c r="Y132" s="24" t="str">
        <f>IF($B132="","",ABS(
SUMIFS(BaseFinanceira[Valor Previsto],
IF('DRE Financeira'!$B$3=Configurações!$D$7,BaseFinanceira[Mês Caixa],BaseFinanceira[Mês Comp.]),Y$6,
BaseFinanceira[Plano Contas],'DRE Financeira'!$C132,
BaseFinanceira[Centro Custo],IF($B$2=Configurações!$B$7,"&lt;&gt;""",'DRE Financeira'!$B$2))))</f>
        <v/>
      </c>
      <c r="Z132" s="26" t="str">
        <f>IF($B132="","",ABS(
SUMIFS(BaseFinanceira[Valor Realizado],
IF('DRE Financeira'!$B$3=Configurações!$D$7,BaseFinanceira[Mês Caixa],BaseFinanceira[Mês Comp.]),Z$6,
BaseFinanceira[Plano Contas],'DRE Financeira'!$C132,
BaseFinanceira[Centro Custo],IF($B$2=Configurações!$B$7,"&lt;&gt;""",'DRE Financeira'!$B$2))))</f>
        <v/>
      </c>
      <c r="AA132" s="24" t="str">
        <f>IF($B132="","",ABS(
SUMIFS(BaseFinanceira[Valor Previsto],
IF('DRE Financeira'!$B$3=Configurações!$D$7,BaseFinanceira[Mês Caixa],BaseFinanceira[Mês Comp.]),AA$6,
BaseFinanceira[Plano Contas],'DRE Financeira'!$C132,
BaseFinanceira[Centro Custo],IF($B$2=Configurações!$B$7,"&lt;&gt;""",'DRE Financeira'!$B$2))))</f>
        <v/>
      </c>
      <c r="AB132" s="26" t="str">
        <f>IF($B132="","",ABS(
SUMIFS(BaseFinanceira[Valor Realizado],
IF('DRE Financeira'!$B$3=Configurações!$D$7,BaseFinanceira[Mês Caixa],BaseFinanceira[Mês Comp.]),AB$6,
BaseFinanceira[Plano Contas],'DRE Financeira'!$C132,
BaseFinanceira[Centro Custo],IF($B$2=Configurações!$B$7,"&lt;&gt;""",'DRE Financeira'!$B$2))))</f>
        <v/>
      </c>
      <c r="AD132" s="24">
        <f t="shared" si="174"/>
        <v>0</v>
      </c>
      <c r="AE132" s="26">
        <f t="shared" si="174"/>
        <v>0</v>
      </c>
      <c r="AF132" s="39">
        <f t="shared" si="119"/>
        <v>0</v>
      </c>
      <c r="AH132" s="24">
        <f t="shared" si="175"/>
        <v>0</v>
      </c>
      <c r="AI132" s="26">
        <f t="shared" si="175"/>
        <v>0</v>
      </c>
    </row>
    <row r="133" spans="2:35" s="2" customFormat="1" ht="19.5" hidden="1" customHeight="1" x14ac:dyDescent="0.25">
      <c r="B133" s="23" t="str">
        <f>IF('Plano Contas'!H25="","",'Plano Contas'!H25)</f>
        <v/>
      </c>
      <c r="C133" s="46" t="str">
        <f>B73&amp;B116&amp;B133</f>
        <v>Deduções ReceitasGrupo Extra 3</v>
      </c>
      <c r="D133" s="20"/>
      <c r="E133" s="24" t="str">
        <f>IF($B133="","",ABS(
SUMIFS(BaseFinanceira[Valor Previsto],
IF('DRE Financeira'!$B$3=Configurações!$D$7,BaseFinanceira[Mês Caixa],BaseFinanceira[Mês Comp.]),E$6,
BaseFinanceira[Plano Contas],'DRE Financeira'!$C133,
BaseFinanceira[Centro Custo],IF($B$2=Configurações!$B$7,"&lt;&gt;""",'DRE Financeira'!$B$2))))</f>
        <v/>
      </c>
      <c r="F133" s="26" t="str">
        <f>IF($B133="","",ABS(
SUMIFS(BaseFinanceira[Valor Realizado],
IF('DRE Financeira'!$B$3=Configurações!$D$7,BaseFinanceira[Mês Caixa],BaseFinanceira[Mês Comp.]),F$6,
BaseFinanceira[Plano Contas],'DRE Financeira'!$C133,
BaseFinanceira[Centro Custo],IF($B$2=Configurações!$B$7,"&lt;&gt;""",'DRE Financeira'!$B$2))))</f>
        <v/>
      </c>
      <c r="G133" s="24" t="str">
        <f>IF($B133="","",ABS(
SUMIFS(BaseFinanceira[Valor Previsto],
IF('DRE Financeira'!$B$3=Configurações!$D$7,BaseFinanceira[Mês Caixa],BaseFinanceira[Mês Comp.]),G$6,
BaseFinanceira[Plano Contas],'DRE Financeira'!$C133,
BaseFinanceira[Centro Custo],IF($B$2=Configurações!$B$7,"&lt;&gt;""",'DRE Financeira'!$B$2))))</f>
        <v/>
      </c>
      <c r="H133" s="26" t="str">
        <f>IF($B133="","",ABS(
SUMIFS(BaseFinanceira[Valor Realizado],
IF('DRE Financeira'!$B$3=Configurações!$D$7,BaseFinanceira[Mês Caixa],BaseFinanceira[Mês Comp.]),H$6,
BaseFinanceira[Plano Contas],'DRE Financeira'!$C133,
BaseFinanceira[Centro Custo],IF($B$2=Configurações!$B$7,"&lt;&gt;""",'DRE Financeira'!$B$2))))</f>
        <v/>
      </c>
      <c r="I133" s="24" t="str">
        <f>IF($B133="","",ABS(
SUMIFS(BaseFinanceira[Valor Previsto],
IF('DRE Financeira'!$B$3=Configurações!$D$7,BaseFinanceira[Mês Caixa],BaseFinanceira[Mês Comp.]),I$6,
BaseFinanceira[Plano Contas],'DRE Financeira'!$C133,
BaseFinanceira[Centro Custo],IF($B$2=Configurações!$B$7,"&lt;&gt;""",'DRE Financeira'!$B$2))))</f>
        <v/>
      </c>
      <c r="J133" s="26" t="str">
        <f>IF($B133="","",ABS(
SUMIFS(BaseFinanceira[Valor Realizado],
IF('DRE Financeira'!$B$3=Configurações!$D$7,BaseFinanceira[Mês Caixa],BaseFinanceira[Mês Comp.]),J$6,
BaseFinanceira[Plano Contas],'DRE Financeira'!$C133,
BaseFinanceira[Centro Custo],IF($B$2=Configurações!$B$7,"&lt;&gt;""",'DRE Financeira'!$B$2))))</f>
        <v/>
      </c>
      <c r="K133" s="24" t="str">
        <f>IF($B133="","",ABS(
SUMIFS(BaseFinanceira[Valor Previsto],
IF('DRE Financeira'!$B$3=Configurações!$D$7,BaseFinanceira[Mês Caixa],BaseFinanceira[Mês Comp.]),K$6,
BaseFinanceira[Plano Contas],'DRE Financeira'!$C133,
BaseFinanceira[Centro Custo],IF($B$2=Configurações!$B$7,"&lt;&gt;""",'DRE Financeira'!$B$2))))</f>
        <v/>
      </c>
      <c r="L133" s="26" t="str">
        <f>IF($B133="","",ABS(
SUMIFS(BaseFinanceira[Valor Realizado],
IF('DRE Financeira'!$B$3=Configurações!$D$7,BaseFinanceira[Mês Caixa],BaseFinanceira[Mês Comp.]),L$6,
BaseFinanceira[Plano Contas],'DRE Financeira'!$C133,
BaseFinanceira[Centro Custo],IF($B$2=Configurações!$B$7,"&lt;&gt;""",'DRE Financeira'!$B$2))))</f>
        <v/>
      </c>
      <c r="M133" s="24" t="str">
        <f>IF($B133="","",ABS(
SUMIFS(BaseFinanceira[Valor Previsto],
IF('DRE Financeira'!$B$3=Configurações!$D$7,BaseFinanceira[Mês Caixa],BaseFinanceira[Mês Comp.]),M$6,
BaseFinanceira[Plano Contas],'DRE Financeira'!$C133,
BaseFinanceira[Centro Custo],IF($B$2=Configurações!$B$7,"&lt;&gt;""",'DRE Financeira'!$B$2))))</f>
        <v/>
      </c>
      <c r="N133" s="26" t="str">
        <f>IF($B133="","",ABS(
SUMIFS(BaseFinanceira[Valor Realizado],
IF('DRE Financeira'!$B$3=Configurações!$D$7,BaseFinanceira[Mês Caixa],BaseFinanceira[Mês Comp.]),N$6,
BaseFinanceira[Plano Contas],'DRE Financeira'!$C133,
BaseFinanceira[Centro Custo],IF($B$2=Configurações!$B$7,"&lt;&gt;""",'DRE Financeira'!$B$2))))</f>
        <v/>
      </c>
      <c r="O133" s="24" t="str">
        <f>IF($B133="","",ABS(
SUMIFS(BaseFinanceira[Valor Previsto],
IF('DRE Financeira'!$B$3=Configurações!$D$7,BaseFinanceira[Mês Caixa],BaseFinanceira[Mês Comp.]),O$6,
BaseFinanceira[Plano Contas],'DRE Financeira'!$C133,
BaseFinanceira[Centro Custo],IF($B$2=Configurações!$B$7,"&lt;&gt;""",'DRE Financeira'!$B$2))))</f>
        <v/>
      </c>
      <c r="P133" s="26" t="str">
        <f>IF($B133="","",ABS(
SUMIFS(BaseFinanceira[Valor Realizado],
IF('DRE Financeira'!$B$3=Configurações!$D$7,BaseFinanceira[Mês Caixa],BaseFinanceira[Mês Comp.]),P$6,
BaseFinanceira[Plano Contas],'DRE Financeira'!$C133,
BaseFinanceira[Centro Custo],IF($B$2=Configurações!$B$7,"&lt;&gt;""",'DRE Financeira'!$B$2))))</f>
        <v/>
      </c>
      <c r="Q133" s="24" t="str">
        <f>IF($B133="","",ABS(
SUMIFS(BaseFinanceira[Valor Previsto],
IF('DRE Financeira'!$B$3=Configurações!$D$7,BaseFinanceira[Mês Caixa],BaseFinanceira[Mês Comp.]),Q$6,
BaseFinanceira[Plano Contas],'DRE Financeira'!$C133,
BaseFinanceira[Centro Custo],IF($B$2=Configurações!$B$7,"&lt;&gt;""",'DRE Financeira'!$B$2))))</f>
        <v/>
      </c>
      <c r="R133" s="26" t="str">
        <f>IF($B133="","",ABS(
SUMIFS(BaseFinanceira[Valor Realizado],
IF('DRE Financeira'!$B$3=Configurações!$D$7,BaseFinanceira[Mês Caixa],BaseFinanceira[Mês Comp.]),R$6,
BaseFinanceira[Plano Contas],'DRE Financeira'!$C133,
BaseFinanceira[Centro Custo],IF($B$2=Configurações!$B$7,"&lt;&gt;""",'DRE Financeira'!$B$2))))</f>
        <v/>
      </c>
      <c r="S133" s="24" t="str">
        <f>IF($B133="","",ABS(
SUMIFS(BaseFinanceira[Valor Previsto],
IF('DRE Financeira'!$B$3=Configurações!$D$7,BaseFinanceira[Mês Caixa],BaseFinanceira[Mês Comp.]),S$6,
BaseFinanceira[Plano Contas],'DRE Financeira'!$C133,
BaseFinanceira[Centro Custo],IF($B$2=Configurações!$B$7,"&lt;&gt;""",'DRE Financeira'!$B$2))))</f>
        <v/>
      </c>
      <c r="T133" s="26" t="str">
        <f>IF($B133="","",ABS(
SUMIFS(BaseFinanceira[Valor Realizado],
IF('DRE Financeira'!$B$3=Configurações!$D$7,BaseFinanceira[Mês Caixa],BaseFinanceira[Mês Comp.]),T$6,
BaseFinanceira[Plano Contas],'DRE Financeira'!$C133,
BaseFinanceira[Centro Custo],IF($B$2=Configurações!$B$7,"&lt;&gt;""",'DRE Financeira'!$B$2))))</f>
        <v/>
      </c>
      <c r="U133" s="24" t="str">
        <f>IF($B133="","",ABS(
SUMIFS(BaseFinanceira[Valor Previsto],
IF('DRE Financeira'!$B$3=Configurações!$D$7,BaseFinanceira[Mês Caixa],BaseFinanceira[Mês Comp.]),U$6,
BaseFinanceira[Plano Contas],'DRE Financeira'!$C133,
BaseFinanceira[Centro Custo],IF($B$2=Configurações!$B$7,"&lt;&gt;""",'DRE Financeira'!$B$2))))</f>
        <v/>
      </c>
      <c r="V133" s="26" t="str">
        <f>IF($B133="","",ABS(
SUMIFS(BaseFinanceira[Valor Realizado],
IF('DRE Financeira'!$B$3=Configurações!$D$7,BaseFinanceira[Mês Caixa],BaseFinanceira[Mês Comp.]),V$6,
BaseFinanceira[Plano Contas],'DRE Financeira'!$C133,
BaseFinanceira[Centro Custo],IF($B$2=Configurações!$B$7,"&lt;&gt;""",'DRE Financeira'!$B$2))))</f>
        <v/>
      </c>
      <c r="W133" s="24" t="str">
        <f>IF($B133="","",ABS(
SUMIFS(BaseFinanceira[Valor Previsto],
IF('DRE Financeira'!$B$3=Configurações!$D$7,BaseFinanceira[Mês Caixa],BaseFinanceira[Mês Comp.]),W$6,
BaseFinanceira[Plano Contas],'DRE Financeira'!$C133,
BaseFinanceira[Centro Custo],IF($B$2=Configurações!$B$7,"&lt;&gt;""",'DRE Financeira'!$B$2))))</f>
        <v/>
      </c>
      <c r="X133" s="26" t="str">
        <f>IF($B133="","",ABS(
SUMIFS(BaseFinanceira[Valor Realizado],
IF('DRE Financeira'!$B$3=Configurações!$D$7,BaseFinanceira[Mês Caixa],BaseFinanceira[Mês Comp.]),X$6,
BaseFinanceira[Plano Contas],'DRE Financeira'!$C133,
BaseFinanceira[Centro Custo],IF($B$2=Configurações!$B$7,"&lt;&gt;""",'DRE Financeira'!$B$2))))</f>
        <v/>
      </c>
      <c r="Y133" s="24" t="str">
        <f>IF($B133="","",ABS(
SUMIFS(BaseFinanceira[Valor Previsto],
IF('DRE Financeira'!$B$3=Configurações!$D$7,BaseFinanceira[Mês Caixa],BaseFinanceira[Mês Comp.]),Y$6,
BaseFinanceira[Plano Contas],'DRE Financeira'!$C133,
BaseFinanceira[Centro Custo],IF($B$2=Configurações!$B$7,"&lt;&gt;""",'DRE Financeira'!$B$2))))</f>
        <v/>
      </c>
      <c r="Z133" s="26" t="str">
        <f>IF($B133="","",ABS(
SUMIFS(BaseFinanceira[Valor Realizado],
IF('DRE Financeira'!$B$3=Configurações!$D$7,BaseFinanceira[Mês Caixa],BaseFinanceira[Mês Comp.]),Z$6,
BaseFinanceira[Plano Contas],'DRE Financeira'!$C133,
BaseFinanceira[Centro Custo],IF($B$2=Configurações!$B$7,"&lt;&gt;""",'DRE Financeira'!$B$2))))</f>
        <v/>
      </c>
      <c r="AA133" s="24" t="str">
        <f>IF($B133="","",ABS(
SUMIFS(BaseFinanceira[Valor Previsto],
IF('DRE Financeira'!$B$3=Configurações!$D$7,BaseFinanceira[Mês Caixa],BaseFinanceira[Mês Comp.]),AA$6,
BaseFinanceira[Plano Contas],'DRE Financeira'!$C133,
BaseFinanceira[Centro Custo],IF($B$2=Configurações!$B$7,"&lt;&gt;""",'DRE Financeira'!$B$2))))</f>
        <v/>
      </c>
      <c r="AB133" s="26" t="str">
        <f>IF($B133="","",ABS(
SUMIFS(BaseFinanceira[Valor Realizado],
IF('DRE Financeira'!$B$3=Configurações!$D$7,BaseFinanceira[Mês Caixa],BaseFinanceira[Mês Comp.]),AB$6,
BaseFinanceira[Plano Contas],'DRE Financeira'!$C133,
BaseFinanceira[Centro Custo],IF($B$2=Configurações!$B$7,"&lt;&gt;""",'DRE Financeira'!$B$2))))</f>
        <v/>
      </c>
      <c r="AD133" s="24">
        <f t="shared" ref="AD133:AE136" si="176">SUMIF($E$3:$AB$3,AD$3,$E133:$AB133)</f>
        <v>0</v>
      </c>
      <c r="AE133" s="26">
        <f t="shared" si="176"/>
        <v>0</v>
      </c>
      <c r="AF133" s="39">
        <f t="shared" si="119"/>
        <v>0</v>
      </c>
      <c r="AH133" s="24">
        <f t="shared" ref="AH133:AI136" si="177">IFERROR(SUMIF($E$3:$AB$3,AH$3,$E133:$AB133)/COUNTIFS($E133:$AB133,"&gt;0",$E$3:$AB$3,AH$3),0)</f>
        <v>0</v>
      </c>
      <c r="AI133" s="26">
        <f t="shared" si="177"/>
        <v>0</v>
      </c>
    </row>
    <row r="134" spans="2:35" s="2" customFormat="1" ht="19.5" hidden="1" customHeight="1" x14ac:dyDescent="0.25">
      <c r="B134" s="23" t="str">
        <f>IF('Plano Contas'!H26="","",'Plano Contas'!H26)</f>
        <v/>
      </c>
      <c r="C134" s="46" t="str">
        <f>B73&amp;B116&amp;B134</f>
        <v>Deduções ReceitasGrupo Extra 3</v>
      </c>
      <c r="D134" s="20"/>
      <c r="E134" s="24" t="str">
        <f>IF($B134="","",ABS(
SUMIFS(BaseFinanceira[Valor Previsto],
IF('DRE Financeira'!$B$3=Configurações!$D$7,BaseFinanceira[Mês Caixa],BaseFinanceira[Mês Comp.]),E$6,
BaseFinanceira[Plano Contas],'DRE Financeira'!$C134,
BaseFinanceira[Centro Custo],IF($B$2=Configurações!$B$7,"&lt;&gt;""",'DRE Financeira'!$B$2))))</f>
        <v/>
      </c>
      <c r="F134" s="26" t="str">
        <f>IF($B134="","",ABS(
SUMIFS(BaseFinanceira[Valor Realizado],
IF('DRE Financeira'!$B$3=Configurações!$D$7,BaseFinanceira[Mês Caixa],BaseFinanceira[Mês Comp.]),F$6,
BaseFinanceira[Plano Contas],'DRE Financeira'!$C134,
BaseFinanceira[Centro Custo],IF($B$2=Configurações!$B$7,"&lt;&gt;""",'DRE Financeira'!$B$2))))</f>
        <v/>
      </c>
      <c r="G134" s="24" t="str">
        <f>IF($B134="","",ABS(
SUMIFS(BaseFinanceira[Valor Previsto],
IF('DRE Financeira'!$B$3=Configurações!$D$7,BaseFinanceira[Mês Caixa],BaseFinanceira[Mês Comp.]),G$6,
BaseFinanceira[Plano Contas],'DRE Financeira'!$C134,
BaseFinanceira[Centro Custo],IF($B$2=Configurações!$B$7,"&lt;&gt;""",'DRE Financeira'!$B$2))))</f>
        <v/>
      </c>
      <c r="H134" s="26" t="str">
        <f>IF($B134="","",ABS(
SUMIFS(BaseFinanceira[Valor Realizado],
IF('DRE Financeira'!$B$3=Configurações!$D$7,BaseFinanceira[Mês Caixa],BaseFinanceira[Mês Comp.]),H$6,
BaseFinanceira[Plano Contas],'DRE Financeira'!$C134,
BaseFinanceira[Centro Custo],IF($B$2=Configurações!$B$7,"&lt;&gt;""",'DRE Financeira'!$B$2))))</f>
        <v/>
      </c>
      <c r="I134" s="24" t="str">
        <f>IF($B134="","",ABS(
SUMIFS(BaseFinanceira[Valor Previsto],
IF('DRE Financeira'!$B$3=Configurações!$D$7,BaseFinanceira[Mês Caixa],BaseFinanceira[Mês Comp.]),I$6,
BaseFinanceira[Plano Contas],'DRE Financeira'!$C134,
BaseFinanceira[Centro Custo],IF($B$2=Configurações!$B$7,"&lt;&gt;""",'DRE Financeira'!$B$2))))</f>
        <v/>
      </c>
      <c r="J134" s="26" t="str">
        <f>IF($B134="","",ABS(
SUMIFS(BaseFinanceira[Valor Realizado],
IF('DRE Financeira'!$B$3=Configurações!$D$7,BaseFinanceira[Mês Caixa],BaseFinanceira[Mês Comp.]),J$6,
BaseFinanceira[Plano Contas],'DRE Financeira'!$C134,
BaseFinanceira[Centro Custo],IF($B$2=Configurações!$B$7,"&lt;&gt;""",'DRE Financeira'!$B$2))))</f>
        <v/>
      </c>
      <c r="K134" s="24" t="str">
        <f>IF($B134="","",ABS(
SUMIFS(BaseFinanceira[Valor Previsto],
IF('DRE Financeira'!$B$3=Configurações!$D$7,BaseFinanceira[Mês Caixa],BaseFinanceira[Mês Comp.]),K$6,
BaseFinanceira[Plano Contas],'DRE Financeira'!$C134,
BaseFinanceira[Centro Custo],IF($B$2=Configurações!$B$7,"&lt;&gt;""",'DRE Financeira'!$B$2))))</f>
        <v/>
      </c>
      <c r="L134" s="26" t="str">
        <f>IF($B134="","",ABS(
SUMIFS(BaseFinanceira[Valor Realizado],
IF('DRE Financeira'!$B$3=Configurações!$D$7,BaseFinanceira[Mês Caixa],BaseFinanceira[Mês Comp.]),L$6,
BaseFinanceira[Plano Contas],'DRE Financeira'!$C134,
BaseFinanceira[Centro Custo],IF($B$2=Configurações!$B$7,"&lt;&gt;""",'DRE Financeira'!$B$2))))</f>
        <v/>
      </c>
      <c r="M134" s="24" t="str">
        <f>IF($B134="","",ABS(
SUMIFS(BaseFinanceira[Valor Previsto],
IF('DRE Financeira'!$B$3=Configurações!$D$7,BaseFinanceira[Mês Caixa],BaseFinanceira[Mês Comp.]),M$6,
BaseFinanceira[Plano Contas],'DRE Financeira'!$C134,
BaseFinanceira[Centro Custo],IF($B$2=Configurações!$B$7,"&lt;&gt;""",'DRE Financeira'!$B$2))))</f>
        <v/>
      </c>
      <c r="N134" s="26" t="str">
        <f>IF($B134="","",ABS(
SUMIFS(BaseFinanceira[Valor Realizado],
IF('DRE Financeira'!$B$3=Configurações!$D$7,BaseFinanceira[Mês Caixa],BaseFinanceira[Mês Comp.]),N$6,
BaseFinanceira[Plano Contas],'DRE Financeira'!$C134,
BaseFinanceira[Centro Custo],IF($B$2=Configurações!$B$7,"&lt;&gt;""",'DRE Financeira'!$B$2))))</f>
        <v/>
      </c>
      <c r="O134" s="24" t="str">
        <f>IF($B134="","",ABS(
SUMIFS(BaseFinanceira[Valor Previsto],
IF('DRE Financeira'!$B$3=Configurações!$D$7,BaseFinanceira[Mês Caixa],BaseFinanceira[Mês Comp.]),O$6,
BaseFinanceira[Plano Contas],'DRE Financeira'!$C134,
BaseFinanceira[Centro Custo],IF($B$2=Configurações!$B$7,"&lt;&gt;""",'DRE Financeira'!$B$2))))</f>
        <v/>
      </c>
      <c r="P134" s="26" t="str">
        <f>IF($B134="","",ABS(
SUMIFS(BaseFinanceira[Valor Realizado],
IF('DRE Financeira'!$B$3=Configurações!$D$7,BaseFinanceira[Mês Caixa],BaseFinanceira[Mês Comp.]),P$6,
BaseFinanceira[Plano Contas],'DRE Financeira'!$C134,
BaseFinanceira[Centro Custo],IF($B$2=Configurações!$B$7,"&lt;&gt;""",'DRE Financeira'!$B$2))))</f>
        <v/>
      </c>
      <c r="Q134" s="24" t="str">
        <f>IF($B134="","",ABS(
SUMIFS(BaseFinanceira[Valor Previsto],
IF('DRE Financeira'!$B$3=Configurações!$D$7,BaseFinanceira[Mês Caixa],BaseFinanceira[Mês Comp.]),Q$6,
BaseFinanceira[Plano Contas],'DRE Financeira'!$C134,
BaseFinanceira[Centro Custo],IF($B$2=Configurações!$B$7,"&lt;&gt;""",'DRE Financeira'!$B$2))))</f>
        <v/>
      </c>
      <c r="R134" s="26" t="str">
        <f>IF($B134="","",ABS(
SUMIFS(BaseFinanceira[Valor Realizado],
IF('DRE Financeira'!$B$3=Configurações!$D$7,BaseFinanceira[Mês Caixa],BaseFinanceira[Mês Comp.]),R$6,
BaseFinanceira[Plano Contas],'DRE Financeira'!$C134,
BaseFinanceira[Centro Custo],IF($B$2=Configurações!$B$7,"&lt;&gt;""",'DRE Financeira'!$B$2))))</f>
        <v/>
      </c>
      <c r="S134" s="24" t="str">
        <f>IF($B134="","",ABS(
SUMIFS(BaseFinanceira[Valor Previsto],
IF('DRE Financeira'!$B$3=Configurações!$D$7,BaseFinanceira[Mês Caixa],BaseFinanceira[Mês Comp.]),S$6,
BaseFinanceira[Plano Contas],'DRE Financeira'!$C134,
BaseFinanceira[Centro Custo],IF($B$2=Configurações!$B$7,"&lt;&gt;""",'DRE Financeira'!$B$2))))</f>
        <v/>
      </c>
      <c r="T134" s="26" t="str">
        <f>IF($B134="","",ABS(
SUMIFS(BaseFinanceira[Valor Realizado],
IF('DRE Financeira'!$B$3=Configurações!$D$7,BaseFinanceira[Mês Caixa],BaseFinanceira[Mês Comp.]),T$6,
BaseFinanceira[Plano Contas],'DRE Financeira'!$C134,
BaseFinanceira[Centro Custo],IF($B$2=Configurações!$B$7,"&lt;&gt;""",'DRE Financeira'!$B$2))))</f>
        <v/>
      </c>
      <c r="U134" s="24" t="str">
        <f>IF($B134="","",ABS(
SUMIFS(BaseFinanceira[Valor Previsto],
IF('DRE Financeira'!$B$3=Configurações!$D$7,BaseFinanceira[Mês Caixa],BaseFinanceira[Mês Comp.]),U$6,
BaseFinanceira[Plano Contas],'DRE Financeira'!$C134,
BaseFinanceira[Centro Custo],IF($B$2=Configurações!$B$7,"&lt;&gt;""",'DRE Financeira'!$B$2))))</f>
        <v/>
      </c>
      <c r="V134" s="26" t="str">
        <f>IF($B134="","",ABS(
SUMIFS(BaseFinanceira[Valor Realizado],
IF('DRE Financeira'!$B$3=Configurações!$D$7,BaseFinanceira[Mês Caixa],BaseFinanceira[Mês Comp.]),V$6,
BaseFinanceira[Plano Contas],'DRE Financeira'!$C134,
BaseFinanceira[Centro Custo],IF($B$2=Configurações!$B$7,"&lt;&gt;""",'DRE Financeira'!$B$2))))</f>
        <v/>
      </c>
      <c r="W134" s="24" t="str">
        <f>IF($B134="","",ABS(
SUMIFS(BaseFinanceira[Valor Previsto],
IF('DRE Financeira'!$B$3=Configurações!$D$7,BaseFinanceira[Mês Caixa],BaseFinanceira[Mês Comp.]),W$6,
BaseFinanceira[Plano Contas],'DRE Financeira'!$C134,
BaseFinanceira[Centro Custo],IF($B$2=Configurações!$B$7,"&lt;&gt;""",'DRE Financeira'!$B$2))))</f>
        <v/>
      </c>
      <c r="X134" s="26" t="str">
        <f>IF($B134="","",ABS(
SUMIFS(BaseFinanceira[Valor Realizado],
IF('DRE Financeira'!$B$3=Configurações!$D$7,BaseFinanceira[Mês Caixa],BaseFinanceira[Mês Comp.]),X$6,
BaseFinanceira[Plano Contas],'DRE Financeira'!$C134,
BaseFinanceira[Centro Custo],IF($B$2=Configurações!$B$7,"&lt;&gt;""",'DRE Financeira'!$B$2))))</f>
        <v/>
      </c>
      <c r="Y134" s="24" t="str">
        <f>IF($B134="","",ABS(
SUMIFS(BaseFinanceira[Valor Previsto],
IF('DRE Financeira'!$B$3=Configurações!$D$7,BaseFinanceira[Mês Caixa],BaseFinanceira[Mês Comp.]),Y$6,
BaseFinanceira[Plano Contas],'DRE Financeira'!$C134,
BaseFinanceira[Centro Custo],IF($B$2=Configurações!$B$7,"&lt;&gt;""",'DRE Financeira'!$B$2))))</f>
        <v/>
      </c>
      <c r="Z134" s="26" t="str">
        <f>IF($B134="","",ABS(
SUMIFS(BaseFinanceira[Valor Realizado],
IF('DRE Financeira'!$B$3=Configurações!$D$7,BaseFinanceira[Mês Caixa],BaseFinanceira[Mês Comp.]),Z$6,
BaseFinanceira[Plano Contas],'DRE Financeira'!$C134,
BaseFinanceira[Centro Custo],IF($B$2=Configurações!$B$7,"&lt;&gt;""",'DRE Financeira'!$B$2))))</f>
        <v/>
      </c>
      <c r="AA134" s="24" t="str">
        <f>IF($B134="","",ABS(
SUMIFS(BaseFinanceira[Valor Previsto],
IF('DRE Financeira'!$B$3=Configurações!$D$7,BaseFinanceira[Mês Caixa],BaseFinanceira[Mês Comp.]),AA$6,
BaseFinanceira[Plano Contas],'DRE Financeira'!$C134,
BaseFinanceira[Centro Custo],IF($B$2=Configurações!$B$7,"&lt;&gt;""",'DRE Financeira'!$B$2))))</f>
        <v/>
      </c>
      <c r="AB134" s="26" t="str">
        <f>IF($B134="","",ABS(
SUMIFS(BaseFinanceira[Valor Realizado],
IF('DRE Financeira'!$B$3=Configurações!$D$7,BaseFinanceira[Mês Caixa],BaseFinanceira[Mês Comp.]),AB$6,
BaseFinanceira[Plano Contas],'DRE Financeira'!$C134,
BaseFinanceira[Centro Custo],IF($B$2=Configurações!$B$7,"&lt;&gt;""",'DRE Financeira'!$B$2))))</f>
        <v/>
      </c>
      <c r="AD134" s="24">
        <f t="shared" si="176"/>
        <v>0</v>
      </c>
      <c r="AE134" s="26">
        <f t="shared" si="176"/>
        <v>0</v>
      </c>
      <c r="AF134" s="39">
        <f t="shared" si="119"/>
        <v>0</v>
      </c>
      <c r="AH134" s="24">
        <f t="shared" si="177"/>
        <v>0</v>
      </c>
      <c r="AI134" s="26">
        <f t="shared" si="177"/>
        <v>0</v>
      </c>
    </row>
    <row r="135" spans="2:35" s="2" customFormat="1" ht="20.100000000000001" hidden="1" customHeight="1" x14ac:dyDescent="0.25">
      <c r="B135" s="23" t="str">
        <f>IF('Plano Contas'!H27="","",'Plano Contas'!H27)</f>
        <v/>
      </c>
      <c r="C135" s="46" t="str">
        <f>B73&amp;B116&amp;B135</f>
        <v>Deduções ReceitasGrupo Extra 3</v>
      </c>
      <c r="D135" s="20"/>
      <c r="E135" s="24" t="str">
        <f>IF($B135="","",ABS(
SUMIFS(BaseFinanceira[Valor Previsto],
IF('DRE Financeira'!$B$3=Configurações!$D$7,BaseFinanceira[Mês Caixa],BaseFinanceira[Mês Comp.]),E$6,
BaseFinanceira[Plano Contas],'DRE Financeira'!$C135,
BaseFinanceira[Centro Custo],IF($B$2=Configurações!$B$7,"&lt;&gt;""",'DRE Financeira'!$B$2))))</f>
        <v/>
      </c>
      <c r="F135" s="26" t="str">
        <f>IF($B135="","",ABS(
SUMIFS(BaseFinanceira[Valor Realizado],
IF('DRE Financeira'!$B$3=Configurações!$D$7,BaseFinanceira[Mês Caixa],BaseFinanceira[Mês Comp.]),F$6,
BaseFinanceira[Plano Contas],'DRE Financeira'!$C135,
BaseFinanceira[Centro Custo],IF($B$2=Configurações!$B$7,"&lt;&gt;""",'DRE Financeira'!$B$2))))</f>
        <v/>
      </c>
      <c r="G135" s="24" t="str">
        <f>IF($B135="","",ABS(
SUMIFS(BaseFinanceira[Valor Previsto],
IF('DRE Financeira'!$B$3=Configurações!$D$7,BaseFinanceira[Mês Caixa],BaseFinanceira[Mês Comp.]),G$6,
BaseFinanceira[Plano Contas],'DRE Financeira'!$C135,
BaseFinanceira[Centro Custo],IF($B$2=Configurações!$B$7,"&lt;&gt;""",'DRE Financeira'!$B$2))))</f>
        <v/>
      </c>
      <c r="H135" s="26" t="str">
        <f>IF($B135="","",ABS(
SUMIFS(BaseFinanceira[Valor Realizado],
IF('DRE Financeira'!$B$3=Configurações!$D$7,BaseFinanceira[Mês Caixa],BaseFinanceira[Mês Comp.]),H$6,
BaseFinanceira[Plano Contas],'DRE Financeira'!$C135,
BaseFinanceira[Centro Custo],IF($B$2=Configurações!$B$7,"&lt;&gt;""",'DRE Financeira'!$B$2))))</f>
        <v/>
      </c>
      <c r="I135" s="24" t="str">
        <f>IF($B135="","",ABS(
SUMIFS(BaseFinanceira[Valor Previsto],
IF('DRE Financeira'!$B$3=Configurações!$D$7,BaseFinanceira[Mês Caixa],BaseFinanceira[Mês Comp.]),I$6,
BaseFinanceira[Plano Contas],'DRE Financeira'!$C135,
BaseFinanceira[Centro Custo],IF($B$2=Configurações!$B$7,"&lt;&gt;""",'DRE Financeira'!$B$2))))</f>
        <v/>
      </c>
      <c r="J135" s="26" t="str">
        <f>IF($B135="","",ABS(
SUMIFS(BaseFinanceira[Valor Realizado],
IF('DRE Financeira'!$B$3=Configurações!$D$7,BaseFinanceira[Mês Caixa],BaseFinanceira[Mês Comp.]),J$6,
BaseFinanceira[Plano Contas],'DRE Financeira'!$C135,
BaseFinanceira[Centro Custo],IF($B$2=Configurações!$B$7,"&lt;&gt;""",'DRE Financeira'!$B$2))))</f>
        <v/>
      </c>
      <c r="K135" s="24" t="str">
        <f>IF($B135="","",ABS(
SUMIFS(BaseFinanceira[Valor Previsto],
IF('DRE Financeira'!$B$3=Configurações!$D$7,BaseFinanceira[Mês Caixa],BaseFinanceira[Mês Comp.]),K$6,
BaseFinanceira[Plano Contas],'DRE Financeira'!$C135,
BaseFinanceira[Centro Custo],IF($B$2=Configurações!$B$7,"&lt;&gt;""",'DRE Financeira'!$B$2))))</f>
        <v/>
      </c>
      <c r="L135" s="26" t="str">
        <f>IF($B135="","",ABS(
SUMIFS(BaseFinanceira[Valor Realizado],
IF('DRE Financeira'!$B$3=Configurações!$D$7,BaseFinanceira[Mês Caixa],BaseFinanceira[Mês Comp.]),L$6,
BaseFinanceira[Plano Contas],'DRE Financeira'!$C135,
BaseFinanceira[Centro Custo],IF($B$2=Configurações!$B$7,"&lt;&gt;""",'DRE Financeira'!$B$2))))</f>
        <v/>
      </c>
      <c r="M135" s="24" t="str">
        <f>IF($B135="","",ABS(
SUMIFS(BaseFinanceira[Valor Previsto],
IF('DRE Financeira'!$B$3=Configurações!$D$7,BaseFinanceira[Mês Caixa],BaseFinanceira[Mês Comp.]),M$6,
BaseFinanceira[Plano Contas],'DRE Financeira'!$C135,
BaseFinanceira[Centro Custo],IF($B$2=Configurações!$B$7,"&lt;&gt;""",'DRE Financeira'!$B$2))))</f>
        <v/>
      </c>
      <c r="N135" s="26" t="str">
        <f>IF($B135="","",ABS(
SUMIFS(BaseFinanceira[Valor Realizado],
IF('DRE Financeira'!$B$3=Configurações!$D$7,BaseFinanceira[Mês Caixa],BaseFinanceira[Mês Comp.]),N$6,
BaseFinanceira[Plano Contas],'DRE Financeira'!$C135,
BaseFinanceira[Centro Custo],IF($B$2=Configurações!$B$7,"&lt;&gt;""",'DRE Financeira'!$B$2))))</f>
        <v/>
      </c>
      <c r="O135" s="24" t="str">
        <f>IF($B135="","",ABS(
SUMIFS(BaseFinanceira[Valor Previsto],
IF('DRE Financeira'!$B$3=Configurações!$D$7,BaseFinanceira[Mês Caixa],BaseFinanceira[Mês Comp.]),O$6,
BaseFinanceira[Plano Contas],'DRE Financeira'!$C135,
BaseFinanceira[Centro Custo],IF($B$2=Configurações!$B$7,"&lt;&gt;""",'DRE Financeira'!$B$2))))</f>
        <v/>
      </c>
      <c r="P135" s="26" t="str">
        <f>IF($B135="","",ABS(
SUMIFS(BaseFinanceira[Valor Realizado],
IF('DRE Financeira'!$B$3=Configurações!$D$7,BaseFinanceira[Mês Caixa],BaseFinanceira[Mês Comp.]),P$6,
BaseFinanceira[Plano Contas],'DRE Financeira'!$C135,
BaseFinanceira[Centro Custo],IF($B$2=Configurações!$B$7,"&lt;&gt;""",'DRE Financeira'!$B$2))))</f>
        <v/>
      </c>
      <c r="Q135" s="24" t="str">
        <f>IF($B135="","",ABS(
SUMIFS(BaseFinanceira[Valor Previsto],
IF('DRE Financeira'!$B$3=Configurações!$D$7,BaseFinanceira[Mês Caixa],BaseFinanceira[Mês Comp.]),Q$6,
BaseFinanceira[Plano Contas],'DRE Financeira'!$C135,
BaseFinanceira[Centro Custo],IF($B$2=Configurações!$B$7,"&lt;&gt;""",'DRE Financeira'!$B$2))))</f>
        <v/>
      </c>
      <c r="R135" s="26" t="str">
        <f>IF($B135="","",ABS(
SUMIFS(BaseFinanceira[Valor Realizado],
IF('DRE Financeira'!$B$3=Configurações!$D$7,BaseFinanceira[Mês Caixa],BaseFinanceira[Mês Comp.]),R$6,
BaseFinanceira[Plano Contas],'DRE Financeira'!$C135,
BaseFinanceira[Centro Custo],IF($B$2=Configurações!$B$7,"&lt;&gt;""",'DRE Financeira'!$B$2))))</f>
        <v/>
      </c>
      <c r="S135" s="24" t="str">
        <f>IF($B135="","",ABS(
SUMIFS(BaseFinanceira[Valor Previsto],
IF('DRE Financeira'!$B$3=Configurações!$D$7,BaseFinanceira[Mês Caixa],BaseFinanceira[Mês Comp.]),S$6,
BaseFinanceira[Plano Contas],'DRE Financeira'!$C135,
BaseFinanceira[Centro Custo],IF($B$2=Configurações!$B$7,"&lt;&gt;""",'DRE Financeira'!$B$2))))</f>
        <v/>
      </c>
      <c r="T135" s="26" t="str">
        <f>IF($B135="","",ABS(
SUMIFS(BaseFinanceira[Valor Realizado],
IF('DRE Financeira'!$B$3=Configurações!$D$7,BaseFinanceira[Mês Caixa],BaseFinanceira[Mês Comp.]),T$6,
BaseFinanceira[Plano Contas],'DRE Financeira'!$C135,
BaseFinanceira[Centro Custo],IF($B$2=Configurações!$B$7,"&lt;&gt;""",'DRE Financeira'!$B$2))))</f>
        <v/>
      </c>
      <c r="U135" s="24" t="str">
        <f>IF($B135="","",ABS(
SUMIFS(BaseFinanceira[Valor Previsto],
IF('DRE Financeira'!$B$3=Configurações!$D$7,BaseFinanceira[Mês Caixa],BaseFinanceira[Mês Comp.]),U$6,
BaseFinanceira[Plano Contas],'DRE Financeira'!$C135,
BaseFinanceira[Centro Custo],IF($B$2=Configurações!$B$7,"&lt;&gt;""",'DRE Financeira'!$B$2))))</f>
        <v/>
      </c>
      <c r="V135" s="26" t="str">
        <f>IF($B135="","",ABS(
SUMIFS(BaseFinanceira[Valor Realizado],
IF('DRE Financeira'!$B$3=Configurações!$D$7,BaseFinanceira[Mês Caixa],BaseFinanceira[Mês Comp.]),V$6,
BaseFinanceira[Plano Contas],'DRE Financeira'!$C135,
BaseFinanceira[Centro Custo],IF($B$2=Configurações!$B$7,"&lt;&gt;""",'DRE Financeira'!$B$2))))</f>
        <v/>
      </c>
      <c r="W135" s="24" t="str">
        <f>IF($B135="","",ABS(
SUMIFS(BaseFinanceira[Valor Previsto],
IF('DRE Financeira'!$B$3=Configurações!$D$7,BaseFinanceira[Mês Caixa],BaseFinanceira[Mês Comp.]),W$6,
BaseFinanceira[Plano Contas],'DRE Financeira'!$C135,
BaseFinanceira[Centro Custo],IF($B$2=Configurações!$B$7,"&lt;&gt;""",'DRE Financeira'!$B$2))))</f>
        <v/>
      </c>
      <c r="X135" s="26" t="str">
        <f>IF($B135="","",ABS(
SUMIFS(BaseFinanceira[Valor Realizado],
IF('DRE Financeira'!$B$3=Configurações!$D$7,BaseFinanceira[Mês Caixa],BaseFinanceira[Mês Comp.]),X$6,
BaseFinanceira[Plano Contas],'DRE Financeira'!$C135,
BaseFinanceira[Centro Custo],IF($B$2=Configurações!$B$7,"&lt;&gt;""",'DRE Financeira'!$B$2))))</f>
        <v/>
      </c>
      <c r="Y135" s="24" t="str">
        <f>IF($B135="","",ABS(
SUMIFS(BaseFinanceira[Valor Previsto],
IF('DRE Financeira'!$B$3=Configurações!$D$7,BaseFinanceira[Mês Caixa],BaseFinanceira[Mês Comp.]),Y$6,
BaseFinanceira[Plano Contas],'DRE Financeira'!$C135,
BaseFinanceira[Centro Custo],IF($B$2=Configurações!$B$7,"&lt;&gt;""",'DRE Financeira'!$B$2))))</f>
        <v/>
      </c>
      <c r="Z135" s="26" t="str">
        <f>IF($B135="","",ABS(
SUMIFS(BaseFinanceira[Valor Realizado],
IF('DRE Financeira'!$B$3=Configurações!$D$7,BaseFinanceira[Mês Caixa],BaseFinanceira[Mês Comp.]),Z$6,
BaseFinanceira[Plano Contas],'DRE Financeira'!$C135,
BaseFinanceira[Centro Custo],IF($B$2=Configurações!$B$7,"&lt;&gt;""",'DRE Financeira'!$B$2))))</f>
        <v/>
      </c>
      <c r="AA135" s="24" t="str">
        <f>IF($B135="","",ABS(
SUMIFS(BaseFinanceira[Valor Previsto],
IF('DRE Financeira'!$B$3=Configurações!$D$7,BaseFinanceira[Mês Caixa],BaseFinanceira[Mês Comp.]),AA$6,
BaseFinanceira[Plano Contas],'DRE Financeira'!$C135,
BaseFinanceira[Centro Custo],IF($B$2=Configurações!$B$7,"&lt;&gt;""",'DRE Financeira'!$B$2))))</f>
        <v/>
      </c>
      <c r="AB135" s="26" t="str">
        <f>IF($B135="","",ABS(
SUMIFS(BaseFinanceira[Valor Realizado],
IF('DRE Financeira'!$B$3=Configurações!$D$7,BaseFinanceira[Mês Caixa],BaseFinanceira[Mês Comp.]),AB$6,
BaseFinanceira[Plano Contas],'DRE Financeira'!$C135,
BaseFinanceira[Centro Custo],IF($B$2=Configurações!$B$7,"&lt;&gt;""",'DRE Financeira'!$B$2))))</f>
        <v/>
      </c>
      <c r="AD135" s="24">
        <f t="shared" si="176"/>
        <v>0</v>
      </c>
      <c r="AE135" s="26">
        <f t="shared" si="176"/>
        <v>0</v>
      </c>
      <c r="AF135" s="39">
        <f t="shared" si="119"/>
        <v>0</v>
      </c>
      <c r="AH135" s="24">
        <f t="shared" si="177"/>
        <v>0</v>
      </c>
      <c r="AI135" s="26">
        <f t="shared" si="177"/>
        <v>0</v>
      </c>
    </row>
    <row r="136" spans="2:35" s="2" customFormat="1" ht="20.100000000000001" hidden="1" customHeight="1" x14ac:dyDescent="0.25">
      <c r="B136" s="23" t="str">
        <f>IF('Plano Contas'!H28="","",'Plano Contas'!H28)</f>
        <v/>
      </c>
      <c r="C136" s="46" t="str">
        <f>B73&amp;B116&amp;B136</f>
        <v>Deduções ReceitasGrupo Extra 3</v>
      </c>
      <c r="D136" s="20"/>
      <c r="E136" s="24" t="str">
        <f>IF($B136="","",ABS(
SUMIFS(BaseFinanceira[Valor Previsto],
IF('DRE Financeira'!$B$3=Configurações!$D$7,BaseFinanceira[Mês Caixa],BaseFinanceira[Mês Comp.]),E$6,
BaseFinanceira[Plano Contas],'DRE Financeira'!$C136,
BaseFinanceira[Centro Custo],IF($B$2=Configurações!$B$7,"&lt;&gt;""",'DRE Financeira'!$B$2))))</f>
        <v/>
      </c>
      <c r="F136" s="26" t="str">
        <f>IF($B136="","",ABS(
SUMIFS(BaseFinanceira[Valor Realizado],
IF('DRE Financeira'!$B$3=Configurações!$D$7,BaseFinanceira[Mês Caixa],BaseFinanceira[Mês Comp.]),F$6,
BaseFinanceira[Plano Contas],'DRE Financeira'!$C136,
BaseFinanceira[Centro Custo],IF($B$2=Configurações!$B$7,"&lt;&gt;""",'DRE Financeira'!$B$2))))</f>
        <v/>
      </c>
      <c r="G136" s="24" t="str">
        <f>IF($B136="","",ABS(
SUMIFS(BaseFinanceira[Valor Previsto],
IF('DRE Financeira'!$B$3=Configurações!$D$7,BaseFinanceira[Mês Caixa],BaseFinanceira[Mês Comp.]),G$6,
BaseFinanceira[Plano Contas],'DRE Financeira'!$C136,
BaseFinanceira[Centro Custo],IF($B$2=Configurações!$B$7,"&lt;&gt;""",'DRE Financeira'!$B$2))))</f>
        <v/>
      </c>
      <c r="H136" s="26" t="str">
        <f>IF($B136="","",ABS(
SUMIFS(BaseFinanceira[Valor Realizado],
IF('DRE Financeira'!$B$3=Configurações!$D$7,BaseFinanceira[Mês Caixa],BaseFinanceira[Mês Comp.]),H$6,
BaseFinanceira[Plano Contas],'DRE Financeira'!$C136,
BaseFinanceira[Centro Custo],IF($B$2=Configurações!$B$7,"&lt;&gt;""",'DRE Financeira'!$B$2))))</f>
        <v/>
      </c>
      <c r="I136" s="24" t="str">
        <f>IF($B136="","",ABS(
SUMIFS(BaseFinanceira[Valor Previsto],
IF('DRE Financeira'!$B$3=Configurações!$D$7,BaseFinanceira[Mês Caixa],BaseFinanceira[Mês Comp.]),I$6,
BaseFinanceira[Plano Contas],'DRE Financeira'!$C136,
BaseFinanceira[Centro Custo],IF($B$2=Configurações!$B$7,"&lt;&gt;""",'DRE Financeira'!$B$2))))</f>
        <v/>
      </c>
      <c r="J136" s="26" t="str">
        <f>IF($B136="","",ABS(
SUMIFS(BaseFinanceira[Valor Realizado],
IF('DRE Financeira'!$B$3=Configurações!$D$7,BaseFinanceira[Mês Caixa],BaseFinanceira[Mês Comp.]),J$6,
BaseFinanceira[Plano Contas],'DRE Financeira'!$C136,
BaseFinanceira[Centro Custo],IF($B$2=Configurações!$B$7,"&lt;&gt;""",'DRE Financeira'!$B$2))))</f>
        <v/>
      </c>
      <c r="K136" s="24" t="str">
        <f>IF($B136="","",ABS(
SUMIFS(BaseFinanceira[Valor Previsto],
IF('DRE Financeira'!$B$3=Configurações!$D$7,BaseFinanceira[Mês Caixa],BaseFinanceira[Mês Comp.]),K$6,
BaseFinanceira[Plano Contas],'DRE Financeira'!$C136,
BaseFinanceira[Centro Custo],IF($B$2=Configurações!$B$7,"&lt;&gt;""",'DRE Financeira'!$B$2))))</f>
        <v/>
      </c>
      <c r="L136" s="26" t="str">
        <f>IF($B136="","",ABS(
SUMIFS(BaseFinanceira[Valor Realizado],
IF('DRE Financeira'!$B$3=Configurações!$D$7,BaseFinanceira[Mês Caixa],BaseFinanceira[Mês Comp.]),L$6,
BaseFinanceira[Plano Contas],'DRE Financeira'!$C136,
BaseFinanceira[Centro Custo],IF($B$2=Configurações!$B$7,"&lt;&gt;""",'DRE Financeira'!$B$2))))</f>
        <v/>
      </c>
      <c r="M136" s="24" t="str">
        <f>IF($B136="","",ABS(
SUMIFS(BaseFinanceira[Valor Previsto],
IF('DRE Financeira'!$B$3=Configurações!$D$7,BaseFinanceira[Mês Caixa],BaseFinanceira[Mês Comp.]),M$6,
BaseFinanceira[Plano Contas],'DRE Financeira'!$C136,
BaseFinanceira[Centro Custo],IF($B$2=Configurações!$B$7,"&lt;&gt;""",'DRE Financeira'!$B$2))))</f>
        <v/>
      </c>
      <c r="N136" s="26" t="str">
        <f>IF($B136="","",ABS(
SUMIFS(BaseFinanceira[Valor Realizado],
IF('DRE Financeira'!$B$3=Configurações!$D$7,BaseFinanceira[Mês Caixa],BaseFinanceira[Mês Comp.]),N$6,
BaseFinanceira[Plano Contas],'DRE Financeira'!$C136,
BaseFinanceira[Centro Custo],IF($B$2=Configurações!$B$7,"&lt;&gt;""",'DRE Financeira'!$B$2))))</f>
        <v/>
      </c>
      <c r="O136" s="24" t="str">
        <f>IF($B136="","",ABS(
SUMIFS(BaseFinanceira[Valor Previsto],
IF('DRE Financeira'!$B$3=Configurações!$D$7,BaseFinanceira[Mês Caixa],BaseFinanceira[Mês Comp.]),O$6,
BaseFinanceira[Plano Contas],'DRE Financeira'!$C136,
BaseFinanceira[Centro Custo],IF($B$2=Configurações!$B$7,"&lt;&gt;""",'DRE Financeira'!$B$2))))</f>
        <v/>
      </c>
      <c r="P136" s="26" t="str">
        <f>IF($B136="","",ABS(
SUMIFS(BaseFinanceira[Valor Realizado],
IF('DRE Financeira'!$B$3=Configurações!$D$7,BaseFinanceira[Mês Caixa],BaseFinanceira[Mês Comp.]),P$6,
BaseFinanceira[Plano Contas],'DRE Financeira'!$C136,
BaseFinanceira[Centro Custo],IF($B$2=Configurações!$B$7,"&lt;&gt;""",'DRE Financeira'!$B$2))))</f>
        <v/>
      </c>
      <c r="Q136" s="24" t="str">
        <f>IF($B136="","",ABS(
SUMIFS(BaseFinanceira[Valor Previsto],
IF('DRE Financeira'!$B$3=Configurações!$D$7,BaseFinanceira[Mês Caixa],BaseFinanceira[Mês Comp.]),Q$6,
BaseFinanceira[Plano Contas],'DRE Financeira'!$C136,
BaseFinanceira[Centro Custo],IF($B$2=Configurações!$B$7,"&lt;&gt;""",'DRE Financeira'!$B$2))))</f>
        <v/>
      </c>
      <c r="R136" s="26" t="str">
        <f>IF($B136="","",ABS(
SUMIFS(BaseFinanceira[Valor Realizado],
IF('DRE Financeira'!$B$3=Configurações!$D$7,BaseFinanceira[Mês Caixa],BaseFinanceira[Mês Comp.]),R$6,
BaseFinanceira[Plano Contas],'DRE Financeira'!$C136,
BaseFinanceira[Centro Custo],IF($B$2=Configurações!$B$7,"&lt;&gt;""",'DRE Financeira'!$B$2))))</f>
        <v/>
      </c>
      <c r="S136" s="24" t="str">
        <f>IF($B136="","",ABS(
SUMIFS(BaseFinanceira[Valor Previsto],
IF('DRE Financeira'!$B$3=Configurações!$D$7,BaseFinanceira[Mês Caixa],BaseFinanceira[Mês Comp.]),S$6,
BaseFinanceira[Plano Contas],'DRE Financeira'!$C136,
BaseFinanceira[Centro Custo],IF($B$2=Configurações!$B$7,"&lt;&gt;""",'DRE Financeira'!$B$2))))</f>
        <v/>
      </c>
      <c r="T136" s="26" t="str">
        <f>IF($B136="","",ABS(
SUMIFS(BaseFinanceira[Valor Realizado],
IF('DRE Financeira'!$B$3=Configurações!$D$7,BaseFinanceira[Mês Caixa],BaseFinanceira[Mês Comp.]),T$6,
BaseFinanceira[Plano Contas],'DRE Financeira'!$C136,
BaseFinanceira[Centro Custo],IF($B$2=Configurações!$B$7,"&lt;&gt;""",'DRE Financeira'!$B$2))))</f>
        <v/>
      </c>
      <c r="U136" s="24" t="str">
        <f>IF($B136="","",ABS(
SUMIFS(BaseFinanceira[Valor Previsto],
IF('DRE Financeira'!$B$3=Configurações!$D$7,BaseFinanceira[Mês Caixa],BaseFinanceira[Mês Comp.]),U$6,
BaseFinanceira[Plano Contas],'DRE Financeira'!$C136,
BaseFinanceira[Centro Custo],IF($B$2=Configurações!$B$7,"&lt;&gt;""",'DRE Financeira'!$B$2))))</f>
        <v/>
      </c>
      <c r="V136" s="26" t="str">
        <f>IF($B136="","",ABS(
SUMIFS(BaseFinanceira[Valor Realizado],
IF('DRE Financeira'!$B$3=Configurações!$D$7,BaseFinanceira[Mês Caixa],BaseFinanceira[Mês Comp.]),V$6,
BaseFinanceira[Plano Contas],'DRE Financeira'!$C136,
BaseFinanceira[Centro Custo],IF($B$2=Configurações!$B$7,"&lt;&gt;""",'DRE Financeira'!$B$2))))</f>
        <v/>
      </c>
      <c r="W136" s="24" t="str">
        <f>IF($B136="","",ABS(
SUMIFS(BaseFinanceira[Valor Previsto],
IF('DRE Financeira'!$B$3=Configurações!$D$7,BaseFinanceira[Mês Caixa],BaseFinanceira[Mês Comp.]),W$6,
BaseFinanceira[Plano Contas],'DRE Financeira'!$C136,
BaseFinanceira[Centro Custo],IF($B$2=Configurações!$B$7,"&lt;&gt;""",'DRE Financeira'!$B$2))))</f>
        <v/>
      </c>
      <c r="X136" s="26" t="str">
        <f>IF($B136="","",ABS(
SUMIFS(BaseFinanceira[Valor Realizado],
IF('DRE Financeira'!$B$3=Configurações!$D$7,BaseFinanceira[Mês Caixa],BaseFinanceira[Mês Comp.]),X$6,
BaseFinanceira[Plano Contas],'DRE Financeira'!$C136,
BaseFinanceira[Centro Custo],IF($B$2=Configurações!$B$7,"&lt;&gt;""",'DRE Financeira'!$B$2))))</f>
        <v/>
      </c>
      <c r="Y136" s="24" t="str">
        <f>IF($B136="","",ABS(
SUMIFS(BaseFinanceira[Valor Previsto],
IF('DRE Financeira'!$B$3=Configurações!$D$7,BaseFinanceira[Mês Caixa],BaseFinanceira[Mês Comp.]),Y$6,
BaseFinanceira[Plano Contas],'DRE Financeira'!$C136,
BaseFinanceira[Centro Custo],IF($B$2=Configurações!$B$7,"&lt;&gt;""",'DRE Financeira'!$B$2))))</f>
        <v/>
      </c>
      <c r="Z136" s="26" t="str">
        <f>IF($B136="","",ABS(
SUMIFS(BaseFinanceira[Valor Realizado],
IF('DRE Financeira'!$B$3=Configurações!$D$7,BaseFinanceira[Mês Caixa],BaseFinanceira[Mês Comp.]),Z$6,
BaseFinanceira[Plano Contas],'DRE Financeira'!$C136,
BaseFinanceira[Centro Custo],IF($B$2=Configurações!$B$7,"&lt;&gt;""",'DRE Financeira'!$B$2))))</f>
        <v/>
      </c>
      <c r="AA136" s="24" t="str">
        <f>IF($B136="","",ABS(
SUMIFS(BaseFinanceira[Valor Previsto],
IF('DRE Financeira'!$B$3=Configurações!$D$7,BaseFinanceira[Mês Caixa],BaseFinanceira[Mês Comp.]),AA$6,
BaseFinanceira[Plano Contas],'DRE Financeira'!$C136,
BaseFinanceira[Centro Custo],IF($B$2=Configurações!$B$7,"&lt;&gt;""",'DRE Financeira'!$B$2))))</f>
        <v/>
      </c>
      <c r="AB136" s="26" t="str">
        <f>IF($B136="","",ABS(
SUMIFS(BaseFinanceira[Valor Realizado],
IF('DRE Financeira'!$B$3=Configurações!$D$7,BaseFinanceira[Mês Caixa],BaseFinanceira[Mês Comp.]),AB$6,
BaseFinanceira[Plano Contas],'DRE Financeira'!$C136,
BaseFinanceira[Centro Custo],IF($B$2=Configurações!$B$7,"&lt;&gt;""",'DRE Financeira'!$B$2))))</f>
        <v/>
      </c>
      <c r="AD136" s="24">
        <f t="shared" si="176"/>
        <v>0</v>
      </c>
      <c r="AE136" s="26">
        <f t="shared" si="176"/>
        <v>0</v>
      </c>
      <c r="AF136" s="39">
        <f t="shared" si="119"/>
        <v>0</v>
      </c>
      <c r="AH136" s="24">
        <f t="shared" si="177"/>
        <v>0</v>
      </c>
      <c r="AI136" s="26">
        <f t="shared" si="177"/>
        <v>0</v>
      </c>
    </row>
    <row r="137" spans="2:35" s="2" customFormat="1" ht="20.100000000000001" customHeight="1" x14ac:dyDescent="0.25">
      <c r="B137" s="15"/>
      <c r="C137" s="47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D137" s="15"/>
      <c r="AE137" s="15"/>
      <c r="AF137" s="15"/>
      <c r="AH137" s="15"/>
      <c r="AI137" s="15"/>
    </row>
    <row r="138" spans="2:35" s="2" customFormat="1" ht="20.100000000000001" customHeight="1" x14ac:dyDescent="0.25">
      <c r="C138" s="21"/>
    </row>
    <row r="139" spans="2:35" s="2" customFormat="1" ht="25.5" customHeight="1" x14ac:dyDescent="0.25">
      <c r="B139" s="98" t="s">
        <v>66</v>
      </c>
      <c r="C139" s="46"/>
      <c r="E139" s="24">
        <f t="shared" ref="E139:AB139" si="178">E7-E73</f>
        <v>1</v>
      </c>
      <c r="F139" s="26">
        <f t="shared" si="178"/>
        <v>1</v>
      </c>
      <c r="G139" s="24">
        <f t="shared" si="178"/>
        <v>2</v>
      </c>
      <c r="H139" s="26">
        <f t="shared" si="178"/>
        <v>2</v>
      </c>
      <c r="I139" s="24">
        <f t="shared" si="178"/>
        <v>3</v>
      </c>
      <c r="J139" s="26">
        <f t="shared" si="178"/>
        <v>3</v>
      </c>
      <c r="K139" s="24">
        <f t="shared" si="178"/>
        <v>4</v>
      </c>
      <c r="L139" s="26">
        <f t="shared" si="178"/>
        <v>4</v>
      </c>
      <c r="M139" s="24">
        <f t="shared" si="178"/>
        <v>5</v>
      </c>
      <c r="N139" s="26">
        <f t="shared" si="178"/>
        <v>5</v>
      </c>
      <c r="O139" s="24">
        <f t="shared" si="178"/>
        <v>6</v>
      </c>
      <c r="P139" s="26">
        <f t="shared" si="178"/>
        <v>6</v>
      </c>
      <c r="Q139" s="24">
        <f t="shared" si="178"/>
        <v>7</v>
      </c>
      <c r="R139" s="26">
        <f t="shared" si="178"/>
        <v>7</v>
      </c>
      <c r="S139" s="24">
        <f t="shared" si="178"/>
        <v>8</v>
      </c>
      <c r="T139" s="26">
        <f t="shared" si="178"/>
        <v>8</v>
      </c>
      <c r="U139" s="24">
        <f t="shared" si="178"/>
        <v>9</v>
      </c>
      <c r="V139" s="26">
        <f t="shared" si="178"/>
        <v>9</v>
      </c>
      <c r="W139" s="24">
        <f t="shared" si="178"/>
        <v>10</v>
      </c>
      <c r="X139" s="26">
        <f t="shared" si="178"/>
        <v>10</v>
      </c>
      <c r="Y139" s="24">
        <f t="shared" si="178"/>
        <v>11</v>
      </c>
      <c r="Z139" s="26">
        <f t="shared" si="178"/>
        <v>11</v>
      </c>
      <c r="AA139" s="24">
        <f t="shared" si="178"/>
        <v>12</v>
      </c>
      <c r="AB139" s="26">
        <f t="shared" si="178"/>
        <v>12</v>
      </c>
      <c r="AD139" s="99">
        <f>SUMIF($E$3:$AB$3,AD$3,$E139:$AB139)</f>
        <v>78</v>
      </c>
      <c r="AE139" s="101">
        <f>SUMIF($E$3:$AB$3,AE$3,$E139:$AB139)</f>
        <v>78</v>
      </c>
      <c r="AF139" s="103">
        <f>IFERROR(AD139/$AD$7,0)</f>
        <v>1</v>
      </c>
      <c r="AH139" s="99">
        <f>IFERROR(SUMIF($E$3:$AB$3,AH$3,$E139:$AB139)/COUNTIFS($E139:$AB139,"&gt;0",$E$3:$AB$3,AH$3),0)</f>
        <v>6.5</v>
      </c>
      <c r="AI139" s="101">
        <f>IFERROR(SUMIF($E$3:$AB$3,AI$3,$E139:$AB139)/COUNTIFS($E139:$AB139,"&gt;0",$E$3:$AB$3,AI$3),0)</f>
        <v>6.5</v>
      </c>
    </row>
    <row r="140" spans="2:35" s="2" customFormat="1" ht="25.5" customHeight="1" x14ac:dyDescent="0.25">
      <c r="B140" s="98"/>
      <c r="C140" s="59"/>
      <c r="E140" s="39">
        <f>IFERROR(E139/E$7,0)</f>
        <v>1</v>
      </c>
      <c r="F140" s="60">
        <f>IFERROR(F139/F$7,0)</f>
        <v>1</v>
      </c>
      <c r="G140" s="39">
        <f>IFERROR(G139/G$7,0)</f>
        <v>1</v>
      </c>
      <c r="H140" s="60">
        <f t="shared" ref="H140:AB140" si="179">IFERROR(H139/H$7,0)</f>
        <v>1</v>
      </c>
      <c r="I140" s="39">
        <f t="shared" si="179"/>
        <v>1</v>
      </c>
      <c r="J140" s="60">
        <f t="shared" si="179"/>
        <v>1</v>
      </c>
      <c r="K140" s="39">
        <f t="shared" si="179"/>
        <v>1</v>
      </c>
      <c r="L140" s="60">
        <f t="shared" si="179"/>
        <v>1</v>
      </c>
      <c r="M140" s="39">
        <f t="shared" si="179"/>
        <v>1</v>
      </c>
      <c r="N140" s="60">
        <f t="shared" si="179"/>
        <v>1</v>
      </c>
      <c r="O140" s="39">
        <f t="shared" si="179"/>
        <v>1</v>
      </c>
      <c r="P140" s="60">
        <f t="shared" si="179"/>
        <v>1</v>
      </c>
      <c r="Q140" s="39">
        <f t="shared" si="179"/>
        <v>1</v>
      </c>
      <c r="R140" s="60">
        <f t="shared" si="179"/>
        <v>1</v>
      </c>
      <c r="S140" s="39">
        <f t="shared" si="179"/>
        <v>1</v>
      </c>
      <c r="T140" s="60">
        <f t="shared" si="179"/>
        <v>1</v>
      </c>
      <c r="U140" s="39">
        <f t="shared" si="179"/>
        <v>1</v>
      </c>
      <c r="V140" s="60">
        <f t="shared" si="179"/>
        <v>1</v>
      </c>
      <c r="W140" s="39">
        <f t="shared" si="179"/>
        <v>1</v>
      </c>
      <c r="X140" s="60">
        <f t="shared" si="179"/>
        <v>1</v>
      </c>
      <c r="Y140" s="39">
        <f t="shared" si="179"/>
        <v>1</v>
      </c>
      <c r="Z140" s="60">
        <f t="shared" si="179"/>
        <v>1</v>
      </c>
      <c r="AA140" s="39">
        <f t="shared" si="179"/>
        <v>1</v>
      </c>
      <c r="AB140" s="60">
        <f t="shared" si="179"/>
        <v>1</v>
      </c>
      <c r="AD140" s="100">
        <f>SUMIF($E$3:$AB$3,AD$3,$E140:$AB140)</f>
        <v>12</v>
      </c>
      <c r="AE140" s="102">
        <f>SUMIF($E$3:$AB$3,AE$3,$E140:$AB140)</f>
        <v>12</v>
      </c>
      <c r="AF140" s="104"/>
      <c r="AH140" s="100">
        <f>IFERROR(SUMIF($E$3:$AB$3,AH$3,$E140:$AB140)/COUNTIFS($E140:$AB140,"&gt;0",$E$3:$AB$3,AH$3),0)</f>
        <v>1</v>
      </c>
      <c r="AI140" s="102">
        <f>IFERROR(SUMIF($E$3:$AB$3,AI$3,$E140:$AB140)/COUNTIFS($E140:$AB140,"&gt;0",$E$3:$AB$3,AI$3),0)</f>
        <v>1</v>
      </c>
    </row>
    <row r="141" spans="2:35" s="2" customFormat="1" ht="20.100000000000001" customHeight="1" x14ac:dyDescent="0.25">
      <c r="C141" s="21"/>
    </row>
    <row r="142" spans="2:35" s="2" customFormat="1" ht="20.100000000000001" customHeight="1" x14ac:dyDescent="0.25">
      <c r="C142" s="21"/>
    </row>
    <row r="143" spans="2:35" s="2" customFormat="1" ht="35.1" customHeight="1" x14ac:dyDescent="0.25">
      <c r="B143" s="51" t="str">
        <f>IF('Plano Contas'!J7="","",'Plano Contas'!J7)</f>
        <v>Custo Mercadoria Vendida</v>
      </c>
      <c r="C143" s="52"/>
      <c r="D143" s="20"/>
      <c r="E143" s="56">
        <f>SUM(E144,E165,E186)</f>
        <v>1</v>
      </c>
      <c r="F143" s="57">
        <f t="shared" ref="F143" si="180">SUM(F144,F165,F186)</f>
        <v>1</v>
      </c>
      <c r="G143" s="57">
        <f t="shared" ref="G143" si="181">SUM(G144,G165,G186)</f>
        <v>2</v>
      </c>
      <c r="H143" s="57">
        <f t="shared" ref="H143" si="182">SUM(H144,H165,H186)</f>
        <v>2</v>
      </c>
      <c r="I143" s="57">
        <f t="shared" ref="I143" si="183">SUM(I144,I165,I186)</f>
        <v>3</v>
      </c>
      <c r="J143" s="57">
        <f t="shared" ref="J143" si="184">SUM(J144,J165,J186)</f>
        <v>3</v>
      </c>
      <c r="K143" s="57">
        <f t="shared" ref="K143" si="185">SUM(K144,K165,K186)</f>
        <v>4</v>
      </c>
      <c r="L143" s="57">
        <f t="shared" ref="L143" si="186">SUM(L144,L165,L186)</f>
        <v>4</v>
      </c>
      <c r="M143" s="57">
        <f t="shared" ref="M143" si="187">SUM(M144,M165,M186)</f>
        <v>5</v>
      </c>
      <c r="N143" s="57">
        <f t="shared" ref="N143" si="188">SUM(N144,N165,N186)</f>
        <v>5</v>
      </c>
      <c r="O143" s="57">
        <f t="shared" ref="O143" si="189">SUM(O144,O165,O186)</f>
        <v>6</v>
      </c>
      <c r="P143" s="57">
        <f t="shared" ref="P143" si="190">SUM(P144,P165,P186)</f>
        <v>6</v>
      </c>
      <c r="Q143" s="57">
        <f t="shared" ref="Q143" si="191">SUM(Q144,Q165,Q186)</f>
        <v>7</v>
      </c>
      <c r="R143" s="57">
        <f t="shared" ref="R143" si="192">SUM(R144,R165,R186)</f>
        <v>7</v>
      </c>
      <c r="S143" s="57">
        <f t="shared" ref="S143" si="193">SUM(S144,S165,S186)</f>
        <v>8</v>
      </c>
      <c r="T143" s="57">
        <f t="shared" ref="T143" si="194">SUM(T144,T165,T186)</f>
        <v>8</v>
      </c>
      <c r="U143" s="57">
        <f t="shared" ref="U143" si="195">SUM(U144,U165,U186)</f>
        <v>9</v>
      </c>
      <c r="V143" s="57">
        <f t="shared" ref="V143" si="196">SUM(V144,V165,V186)</f>
        <v>9</v>
      </c>
      <c r="W143" s="57">
        <f t="shared" ref="W143" si="197">SUM(W144,W165,W186)</f>
        <v>10</v>
      </c>
      <c r="X143" s="57">
        <f t="shared" ref="X143" si="198">SUM(X144,X165,X186)</f>
        <v>10</v>
      </c>
      <c r="Y143" s="57">
        <f t="shared" ref="Y143" si="199">SUM(Y144,Y165,Y186)</f>
        <v>11</v>
      </c>
      <c r="Z143" s="57">
        <f t="shared" ref="Z143" si="200">SUM(Z144,Z165,Z186)</f>
        <v>11</v>
      </c>
      <c r="AA143" s="57">
        <f t="shared" ref="AA143" si="201">SUM(AA144,AA165,AA186)</f>
        <v>12</v>
      </c>
      <c r="AB143" s="58">
        <f t="shared" ref="AB143" si="202">SUM(AB144,AB165,AB186)</f>
        <v>12</v>
      </c>
      <c r="AD143" s="56">
        <f t="shared" ref="AD143" si="203">SUM(AD144,AD165,AD186)</f>
        <v>78</v>
      </c>
      <c r="AE143" s="57">
        <f t="shared" ref="AE143" si="204">SUM(AE144,AE165,AE186)</f>
        <v>78</v>
      </c>
      <c r="AF143" s="66">
        <f t="shared" ref="AF143" si="205">SUM(AF144,AF165,AF186)</f>
        <v>1</v>
      </c>
      <c r="AH143" s="57">
        <f t="shared" ref="AH143:AI143" si="206">AH144</f>
        <v>6.5</v>
      </c>
      <c r="AI143" s="57">
        <f t="shared" si="206"/>
        <v>6.5</v>
      </c>
    </row>
    <row r="144" spans="2:35" s="2" customFormat="1" ht="20.100000000000001" customHeight="1" x14ac:dyDescent="0.25">
      <c r="B144" s="53" t="str">
        <f>IF('Plano Contas'!J8="","",'Plano Contas'!J8)</f>
        <v>Produto/Serviço</v>
      </c>
      <c r="C144" s="54"/>
      <c r="D144" s="20"/>
      <c r="E144" s="55">
        <f>SUM(E145:E164)</f>
        <v>1</v>
      </c>
      <c r="F144" s="55">
        <f t="shared" ref="F144" si="207">SUM(F145:F164)</f>
        <v>1</v>
      </c>
      <c r="G144" s="55">
        <f t="shared" ref="G144" si="208">SUM(G145:G164)</f>
        <v>2</v>
      </c>
      <c r="H144" s="55">
        <f t="shared" ref="H144" si="209">SUM(H145:H164)</f>
        <v>2</v>
      </c>
      <c r="I144" s="55">
        <f t="shared" ref="I144" si="210">SUM(I145:I164)</f>
        <v>3</v>
      </c>
      <c r="J144" s="55">
        <f t="shared" ref="J144" si="211">SUM(J145:J164)</f>
        <v>3</v>
      </c>
      <c r="K144" s="55">
        <f t="shared" ref="K144" si="212">SUM(K145:K164)</f>
        <v>4</v>
      </c>
      <c r="L144" s="55">
        <f t="shared" ref="L144" si="213">SUM(L145:L164)</f>
        <v>4</v>
      </c>
      <c r="M144" s="55">
        <f t="shared" ref="M144" si="214">SUM(M145:M164)</f>
        <v>5</v>
      </c>
      <c r="N144" s="55">
        <f t="shared" ref="N144" si="215">SUM(N145:N164)</f>
        <v>5</v>
      </c>
      <c r="O144" s="55">
        <f t="shared" ref="O144" si="216">SUM(O145:O164)</f>
        <v>6</v>
      </c>
      <c r="P144" s="55">
        <f t="shared" ref="P144" si="217">SUM(P145:P164)</f>
        <v>6</v>
      </c>
      <c r="Q144" s="55">
        <f t="shared" ref="Q144" si="218">SUM(Q145:Q164)</f>
        <v>7</v>
      </c>
      <c r="R144" s="55">
        <f t="shared" ref="R144" si="219">SUM(R145:R164)</f>
        <v>7</v>
      </c>
      <c r="S144" s="55">
        <f t="shared" ref="S144" si="220">SUM(S145:S164)</f>
        <v>8</v>
      </c>
      <c r="T144" s="55">
        <f t="shared" ref="T144" si="221">SUM(T145:T164)</f>
        <v>8</v>
      </c>
      <c r="U144" s="55">
        <f t="shared" ref="U144" si="222">SUM(U145:U164)</f>
        <v>9</v>
      </c>
      <c r="V144" s="55">
        <f t="shared" ref="V144" si="223">SUM(V145:V164)</f>
        <v>9</v>
      </c>
      <c r="W144" s="55">
        <f t="shared" ref="W144" si="224">SUM(W145:W164)</f>
        <v>10</v>
      </c>
      <c r="X144" s="55">
        <f t="shared" ref="X144" si="225">SUM(X145:X164)</f>
        <v>10</v>
      </c>
      <c r="Y144" s="55">
        <f t="shared" ref="Y144" si="226">SUM(Y145:Y164)</f>
        <v>11</v>
      </c>
      <c r="Z144" s="55">
        <f t="shared" ref="Z144" si="227">SUM(Z145:Z164)</f>
        <v>11</v>
      </c>
      <c r="AA144" s="55">
        <f t="shared" ref="AA144" si="228">SUM(AA145:AA164)</f>
        <v>12</v>
      </c>
      <c r="AB144" s="55">
        <f t="shared" ref="AB144" si="229">SUM(AB145:AB164)</f>
        <v>12</v>
      </c>
      <c r="AD144" s="55">
        <f>SUMIF($E$3:$AB$3,AD$3,$E144:$AB144)</f>
        <v>78</v>
      </c>
      <c r="AE144" s="55">
        <f>SUMIF($E$3:$AB$3,AE$3,$E144:$AB144)</f>
        <v>78</v>
      </c>
      <c r="AF144" s="65">
        <f t="shared" ref="AF144:AF206" si="230">IFERROR(AD144/$AD$7,0)</f>
        <v>1</v>
      </c>
      <c r="AH144" s="55">
        <f>IFERROR(SUMIF($E$3:$AB$3,AH$3,$E144:$AB144)/COUNTIFS($E144:$AB144,"&gt;0",$E$3:$AB$3,AH$3),0)</f>
        <v>6.5</v>
      </c>
      <c r="AI144" s="55">
        <f>IFERROR(SUMIF($E$3:$AB$3,AI$3,$E144:$AB144)/COUNTIFS($E144:$AB144,"&gt;0",$E$3:$AB$3,AI$3),0)</f>
        <v>6.5</v>
      </c>
    </row>
    <row r="145" spans="2:35" s="2" customFormat="1" ht="20.100000000000001" customHeight="1" x14ac:dyDescent="0.25">
      <c r="B145" s="23" t="str">
        <f>IF('Plano Contas'!J9="","",'Plano Contas'!J9)</f>
        <v xml:space="preserve">Fornecedores </v>
      </c>
      <c r="C145" s="46" t="str">
        <f>B143&amp;B144&amp;B145</f>
        <v xml:space="preserve">Custo Mercadoria VendidaProduto/ServiçoFornecedores </v>
      </c>
      <c r="D145" s="20"/>
      <c r="E145" s="24">
        <f>IF($B145="","",ABS(
SUMIFS(BaseFinanceira[Valor Previsto],
IF('DRE Financeira'!$B$3=Configurações!$D$7,BaseFinanceira[Mês Caixa],BaseFinanceira[Mês Comp.]),E$6,
BaseFinanceira[Plano Contas],'DRE Financeira'!$C145,
BaseFinanceira[Centro Custo],IF($B$2=Configurações!$B$7,"&lt;&gt;""",'DRE Financeira'!$B$2))))</f>
        <v>1</v>
      </c>
      <c r="F145" s="26">
        <f>IF($B145="","",ABS(
SUMIFS(BaseFinanceira[Valor Realizado],
IF('DRE Financeira'!$B$3=Configurações!$D$7,BaseFinanceira[Mês Caixa],BaseFinanceira[Mês Comp.]),F$6,
BaseFinanceira[Plano Contas],'DRE Financeira'!$C145,
BaseFinanceira[Centro Custo],IF($B$2=Configurações!$B$7,"&lt;&gt;""",'DRE Financeira'!$B$2))))</f>
        <v>1</v>
      </c>
      <c r="G145" s="24">
        <f>IF($B145="","",ABS(
SUMIFS(BaseFinanceira[Valor Previsto],
IF('DRE Financeira'!$B$3=Configurações!$D$7,BaseFinanceira[Mês Caixa],BaseFinanceira[Mês Comp.]),G$6,
BaseFinanceira[Plano Contas],'DRE Financeira'!$C145,
BaseFinanceira[Centro Custo],IF($B$2=Configurações!$B$7,"&lt;&gt;""",'DRE Financeira'!$B$2))))</f>
        <v>2</v>
      </c>
      <c r="H145" s="26">
        <f>IF($B145="","",ABS(
SUMIFS(BaseFinanceira[Valor Realizado],
IF('DRE Financeira'!$B$3=Configurações!$D$7,BaseFinanceira[Mês Caixa],BaseFinanceira[Mês Comp.]),H$6,
BaseFinanceira[Plano Contas],'DRE Financeira'!$C145,
BaseFinanceira[Centro Custo],IF($B$2=Configurações!$B$7,"&lt;&gt;""",'DRE Financeira'!$B$2))))</f>
        <v>2</v>
      </c>
      <c r="I145" s="24">
        <f>IF($B145="","",ABS(
SUMIFS(BaseFinanceira[Valor Previsto],
IF('DRE Financeira'!$B$3=Configurações!$D$7,BaseFinanceira[Mês Caixa],BaseFinanceira[Mês Comp.]),I$6,
BaseFinanceira[Plano Contas],'DRE Financeira'!$C145,
BaseFinanceira[Centro Custo],IF($B$2=Configurações!$B$7,"&lt;&gt;""",'DRE Financeira'!$B$2))))</f>
        <v>3</v>
      </c>
      <c r="J145" s="26">
        <f>IF($B145="","",ABS(
SUMIFS(BaseFinanceira[Valor Realizado],
IF('DRE Financeira'!$B$3=Configurações!$D$7,BaseFinanceira[Mês Caixa],BaseFinanceira[Mês Comp.]),J$6,
BaseFinanceira[Plano Contas],'DRE Financeira'!$C145,
BaseFinanceira[Centro Custo],IF($B$2=Configurações!$B$7,"&lt;&gt;""",'DRE Financeira'!$B$2))))</f>
        <v>3</v>
      </c>
      <c r="K145" s="24">
        <f>IF($B145="","",ABS(
SUMIFS(BaseFinanceira[Valor Previsto],
IF('DRE Financeira'!$B$3=Configurações!$D$7,BaseFinanceira[Mês Caixa],BaseFinanceira[Mês Comp.]),K$6,
BaseFinanceira[Plano Contas],'DRE Financeira'!$C145,
BaseFinanceira[Centro Custo],IF($B$2=Configurações!$B$7,"&lt;&gt;""",'DRE Financeira'!$B$2))))</f>
        <v>4</v>
      </c>
      <c r="L145" s="26">
        <f>IF($B145="","",ABS(
SUMIFS(BaseFinanceira[Valor Realizado],
IF('DRE Financeira'!$B$3=Configurações!$D$7,BaseFinanceira[Mês Caixa],BaseFinanceira[Mês Comp.]),L$6,
BaseFinanceira[Plano Contas],'DRE Financeira'!$C145,
BaseFinanceira[Centro Custo],IF($B$2=Configurações!$B$7,"&lt;&gt;""",'DRE Financeira'!$B$2))))</f>
        <v>4</v>
      </c>
      <c r="M145" s="24">
        <f>IF($B145="","",ABS(
SUMIFS(BaseFinanceira[Valor Previsto],
IF('DRE Financeira'!$B$3=Configurações!$D$7,BaseFinanceira[Mês Caixa],BaseFinanceira[Mês Comp.]),M$6,
BaseFinanceira[Plano Contas],'DRE Financeira'!$C145,
BaseFinanceira[Centro Custo],IF($B$2=Configurações!$B$7,"&lt;&gt;""",'DRE Financeira'!$B$2))))</f>
        <v>5</v>
      </c>
      <c r="N145" s="26">
        <f>IF($B145="","",ABS(
SUMIFS(BaseFinanceira[Valor Realizado],
IF('DRE Financeira'!$B$3=Configurações!$D$7,BaseFinanceira[Mês Caixa],BaseFinanceira[Mês Comp.]),N$6,
BaseFinanceira[Plano Contas],'DRE Financeira'!$C145,
BaseFinanceira[Centro Custo],IF($B$2=Configurações!$B$7,"&lt;&gt;""",'DRE Financeira'!$B$2))))</f>
        <v>5</v>
      </c>
      <c r="O145" s="24">
        <f>IF($B145="","",ABS(
SUMIFS(BaseFinanceira[Valor Previsto],
IF('DRE Financeira'!$B$3=Configurações!$D$7,BaseFinanceira[Mês Caixa],BaseFinanceira[Mês Comp.]),O$6,
BaseFinanceira[Plano Contas],'DRE Financeira'!$C145,
BaseFinanceira[Centro Custo],IF($B$2=Configurações!$B$7,"&lt;&gt;""",'DRE Financeira'!$B$2))))</f>
        <v>6</v>
      </c>
      <c r="P145" s="26">
        <f>IF($B145="","",ABS(
SUMIFS(BaseFinanceira[Valor Realizado],
IF('DRE Financeira'!$B$3=Configurações!$D$7,BaseFinanceira[Mês Caixa],BaseFinanceira[Mês Comp.]),P$6,
BaseFinanceira[Plano Contas],'DRE Financeira'!$C145,
BaseFinanceira[Centro Custo],IF($B$2=Configurações!$B$7,"&lt;&gt;""",'DRE Financeira'!$B$2))))</f>
        <v>6</v>
      </c>
      <c r="Q145" s="24">
        <f>IF($B145="","",ABS(
SUMIFS(BaseFinanceira[Valor Previsto],
IF('DRE Financeira'!$B$3=Configurações!$D$7,BaseFinanceira[Mês Caixa],BaseFinanceira[Mês Comp.]),Q$6,
BaseFinanceira[Plano Contas],'DRE Financeira'!$C145,
BaseFinanceira[Centro Custo],IF($B$2=Configurações!$B$7,"&lt;&gt;""",'DRE Financeira'!$B$2))))</f>
        <v>7</v>
      </c>
      <c r="R145" s="26">
        <f>IF($B145="","",ABS(
SUMIFS(BaseFinanceira[Valor Realizado],
IF('DRE Financeira'!$B$3=Configurações!$D$7,BaseFinanceira[Mês Caixa],BaseFinanceira[Mês Comp.]),R$6,
BaseFinanceira[Plano Contas],'DRE Financeira'!$C145,
BaseFinanceira[Centro Custo],IF($B$2=Configurações!$B$7,"&lt;&gt;""",'DRE Financeira'!$B$2))))</f>
        <v>7</v>
      </c>
      <c r="S145" s="24">
        <f>IF($B145="","",ABS(
SUMIFS(BaseFinanceira[Valor Previsto],
IF('DRE Financeira'!$B$3=Configurações!$D$7,BaseFinanceira[Mês Caixa],BaseFinanceira[Mês Comp.]),S$6,
BaseFinanceira[Plano Contas],'DRE Financeira'!$C145,
BaseFinanceira[Centro Custo],IF($B$2=Configurações!$B$7,"&lt;&gt;""",'DRE Financeira'!$B$2))))</f>
        <v>8</v>
      </c>
      <c r="T145" s="26">
        <f>IF($B145="","",ABS(
SUMIFS(BaseFinanceira[Valor Realizado],
IF('DRE Financeira'!$B$3=Configurações!$D$7,BaseFinanceira[Mês Caixa],BaseFinanceira[Mês Comp.]),T$6,
BaseFinanceira[Plano Contas],'DRE Financeira'!$C145,
BaseFinanceira[Centro Custo],IF($B$2=Configurações!$B$7,"&lt;&gt;""",'DRE Financeira'!$B$2))))</f>
        <v>8</v>
      </c>
      <c r="U145" s="24">
        <f>IF($B145="","",ABS(
SUMIFS(BaseFinanceira[Valor Previsto],
IF('DRE Financeira'!$B$3=Configurações!$D$7,BaseFinanceira[Mês Caixa],BaseFinanceira[Mês Comp.]),U$6,
BaseFinanceira[Plano Contas],'DRE Financeira'!$C145,
BaseFinanceira[Centro Custo],IF($B$2=Configurações!$B$7,"&lt;&gt;""",'DRE Financeira'!$B$2))))</f>
        <v>9</v>
      </c>
      <c r="V145" s="26">
        <f>IF($B145="","",ABS(
SUMIFS(BaseFinanceira[Valor Realizado],
IF('DRE Financeira'!$B$3=Configurações!$D$7,BaseFinanceira[Mês Caixa],BaseFinanceira[Mês Comp.]),V$6,
BaseFinanceira[Plano Contas],'DRE Financeira'!$C145,
BaseFinanceira[Centro Custo],IF($B$2=Configurações!$B$7,"&lt;&gt;""",'DRE Financeira'!$B$2))))</f>
        <v>9</v>
      </c>
      <c r="W145" s="24">
        <f>IF($B145="","",ABS(
SUMIFS(BaseFinanceira[Valor Previsto],
IF('DRE Financeira'!$B$3=Configurações!$D$7,BaseFinanceira[Mês Caixa],BaseFinanceira[Mês Comp.]),W$6,
BaseFinanceira[Plano Contas],'DRE Financeira'!$C145,
BaseFinanceira[Centro Custo],IF($B$2=Configurações!$B$7,"&lt;&gt;""",'DRE Financeira'!$B$2))))</f>
        <v>10</v>
      </c>
      <c r="X145" s="26">
        <f>IF($B145="","",ABS(
SUMIFS(BaseFinanceira[Valor Realizado],
IF('DRE Financeira'!$B$3=Configurações!$D$7,BaseFinanceira[Mês Caixa],BaseFinanceira[Mês Comp.]),X$6,
BaseFinanceira[Plano Contas],'DRE Financeira'!$C145,
BaseFinanceira[Centro Custo],IF($B$2=Configurações!$B$7,"&lt;&gt;""",'DRE Financeira'!$B$2))))</f>
        <v>10</v>
      </c>
      <c r="Y145" s="24">
        <f>IF($B145="","",ABS(
SUMIFS(BaseFinanceira[Valor Previsto],
IF('DRE Financeira'!$B$3=Configurações!$D$7,BaseFinanceira[Mês Caixa],BaseFinanceira[Mês Comp.]),Y$6,
BaseFinanceira[Plano Contas],'DRE Financeira'!$C145,
BaseFinanceira[Centro Custo],IF($B$2=Configurações!$B$7,"&lt;&gt;""",'DRE Financeira'!$B$2))))</f>
        <v>11</v>
      </c>
      <c r="Z145" s="26">
        <f>IF($B145="","",ABS(
SUMIFS(BaseFinanceira[Valor Realizado],
IF('DRE Financeira'!$B$3=Configurações!$D$7,BaseFinanceira[Mês Caixa],BaseFinanceira[Mês Comp.]),Z$6,
BaseFinanceira[Plano Contas],'DRE Financeira'!$C145,
BaseFinanceira[Centro Custo],IF($B$2=Configurações!$B$7,"&lt;&gt;""",'DRE Financeira'!$B$2))))</f>
        <v>11</v>
      </c>
      <c r="AA145" s="24">
        <f>IF($B145="","",ABS(
SUMIFS(BaseFinanceira[Valor Previsto],
IF('DRE Financeira'!$B$3=Configurações!$D$7,BaseFinanceira[Mês Caixa],BaseFinanceira[Mês Comp.]),AA$6,
BaseFinanceira[Plano Contas],'DRE Financeira'!$C145,
BaseFinanceira[Centro Custo],IF($B$2=Configurações!$B$7,"&lt;&gt;""",'DRE Financeira'!$B$2))))</f>
        <v>12</v>
      </c>
      <c r="AB145" s="26">
        <f>IF($B145="","",ABS(
SUMIFS(BaseFinanceira[Valor Realizado],
IF('DRE Financeira'!$B$3=Configurações!$D$7,BaseFinanceira[Mês Caixa],BaseFinanceira[Mês Comp.]),AB$6,
BaseFinanceira[Plano Contas],'DRE Financeira'!$C145,
BaseFinanceira[Centro Custo],IF($B$2=Configurações!$B$7,"&lt;&gt;""",'DRE Financeira'!$B$2))))</f>
        <v>12</v>
      </c>
      <c r="AD145" s="24">
        <f t="shared" ref="AD145:AE160" si="231">SUMIF($E$3:$AB$3,AD$3,$E145:$AB145)</f>
        <v>78</v>
      </c>
      <c r="AE145" s="26">
        <f t="shared" si="231"/>
        <v>78</v>
      </c>
      <c r="AF145" s="39">
        <f t="shared" si="230"/>
        <v>1</v>
      </c>
      <c r="AH145" s="24">
        <f t="shared" ref="AH145:AI160" si="232">IFERROR(SUMIF($E$3:$AB$3,AH$3,$E145:$AB145)/COUNTIFS($E145:$AB145,"&gt;0",$E$3:$AB$3,AH$3),0)</f>
        <v>6.5</v>
      </c>
      <c r="AI145" s="26">
        <f t="shared" si="232"/>
        <v>6.5</v>
      </c>
    </row>
    <row r="146" spans="2:35" s="2" customFormat="1" ht="20.100000000000001" customHeight="1" x14ac:dyDescent="0.25">
      <c r="B146" s="23" t="str">
        <f>IF('Plano Contas'!J10="","",'Plano Contas'!J10)</f>
        <v>Prestação de serviço</v>
      </c>
      <c r="C146" s="46" t="str">
        <f>B143&amp;B144&amp;B146</f>
        <v>Custo Mercadoria VendidaProduto/ServiçoPrestação de serviço</v>
      </c>
      <c r="D146" s="20"/>
      <c r="E146" s="24">
        <f>IF($B146="","",ABS(
SUMIFS(BaseFinanceira[Valor Previsto],
IF('DRE Financeira'!$B$3=Configurações!$D$7,BaseFinanceira[Mês Caixa],BaseFinanceira[Mês Comp.]),E$6,
BaseFinanceira[Plano Contas],'DRE Financeira'!$C146,
BaseFinanceira[Centro Custo],IF($B$2=Configurações!$B$7,"&lt;&gt;""",'DRE Financeira'!$B$2))))</f>
        <v>0</v>
      </c>
      <c r="F146" s="26">
        <f>IF($B146="","",ABS(
SUMIFS(BaseFinanceira[Valor Realizado],
IF('DRE Financeira'!$B$3=Configurações!$D$7,BaseFinanceira[Mês Caixa],BaseFinanceira[Mês Comp.]),F$6,
BaseFinanceira[Plano Contas],'DRE Financeira'!$C146,
BaseFinanceira[Centro Custo],IF($B$2=Configurações!$B$7,"&lt;&gt;""",'DRE Financeira'!$B$2))))</f>
        <v>0</v>
      </c>
      <c r="G146" s="24">
        <f>IF($B146="","",ABS(
SUMIFS(BaseFinanceira[Valor Previsto],
IF('DRE Financeira'!$B$3=Configurações!$D$7,BaseFinanceira[Mês Caixa],BaseFinanceira[Mês Comp.]),G$6,
BaseFinanceira[Plano Contas],'DRE Financeira'!$C146,
BaseFinanceira[Centro Custo],IF($B$2=Configurações!$B$7,"&lt;&gt;""",'DRE Financeira'!$B$2))))</f>
        <v>0</v>
      </c>
      <c r="H146" s="26">
        <f>IF($B146="","",ABS(
SUMIFS(BaseFinanceira[Valor Realizado],
IF('DRE Financeira'!$B$3=Configurações!$D$7,BaseFinanceira[Mês Caixa],BaseFinanceira[Mês Comp.]),H$6,
BaseFinanceira[Plano Contas],'DRE Financeira'!$C146,
BaseFinanceira[Centro Custo],IF($B$2=Configurações!$B$7,"&lt;&gt;""",'DRE Financeira'!$B$2))))</f>
        <v>0</v>
      </c>
      <c r="I146" s="24">
        <f>IF($B146="","",ABS(
SUMIFS(BaseFinanceira[Valor Previsto],
IF('DRE Financeira'!$B$3=Configurações!$D$7,BaseFinanceira[Mês Caixa],BaseFinanceira[Mês Comp.]),I$6,
BaseFinanceira[Plano Contas],'DRE Financeira'!$C146,
BaseFinanceira[Centro Custo],IF($B$2=Configurações!$B$7,"&lt;&gt;""",'DRE Financeira'!$B$2))))</f>
        <v>0</v>
      </c>
      <c r="J146" s="26">
        <f>IF($B146="","",ABS(
SUMIFS(BaseFinanceira[Valor Realizado],
IF('DRE Financeira'!$B$3=Configurações!$D$7,BaseFinanceira[Mês Caixa],BaseFinanceira[Mês Comp.]),J$6,
BaseFinanceira[Plano Contas],'DRE Financeira'!$C146,
BaseFinanceira[Centro Custo],IF($B$2=Configurações!$B$7,"&lt;&gt;""",'DRE Financeira'!$B$2))))</f>
        <v>0</v>
      </c>
      <c r="K146" s="24">
        <f>IF($B146="","",ABS(
SUMIFS(BaseFinanceira[Valor Previsto],
IF('DRE Financeira'!$B$3=Configurações!$D$7,BaseFinanceira[Mês Caixa],BaseFinanceira[Mês Comp.]),K$6,
BaseFinanceira[Plano Contas],'DRE Financeira'!$C146,
BaseFinanceira[Centro Custo],IF($B$2=Configurações!$B$7,"&lt;&gt;""",'DRE Financeira'!$B$2))))</f>
        <v>0</v>
      </c>
      <c r="L146" s="26">
        <f>IF($B146="","",ABS(
SUMIFS(BaseFinanceira[Valor Realizado],
IF('DRE Financeira'!$B$3=Configurações!$D$7,BaseFinanceira[Mês Caixa],BaseFinanceira[Mês Comp.]),L$6,
BaseFinanceira[Plano Contas],'DRE Financeira'!$C146,
BaseFinanceira[Centro Custo],IF($B$2=Configurações!$B$7,"&lt;&gt;""",'DRE Financeira'!$B$2))))</f>
        <v>0</v>
      </c>
      <c r="M146" s="24">
        <f>IF($B146="","",ABS(
SUMIFS(BaseFinanceira[Valor Previsto],
IF('DRE Financeira'!$B$3=Configurações!$D$7,BaseFinanceira[Mês Caixa],BaseFinanceira[Mês Comp.]),M$6,
BaseFinanceira[Plano Contas],'DRE Financeira'!$C146,
BaseFinanceira[Centro Custo],IF($B$2=Configurações!$B$7,"&lt;&gt;""",'DRE Financeira'!$B$2))))</f>
        <v>0</v>
      </c>
      <c r="N146" s="26">
        <f>IF($B146="","",ABS(
SUMIFS(BaseFinanceira[Valor Realizado],
IF('DRE Financeira'!$B$3=Configurações!$D$7,BaseFinanceira[Mês Caixa],BaseFinanceira[Mês Comp.]),N$6,
BaseFinanceira[Plano Contas],'DRE Financeira'!$C146,
BaseFinanceira[Centro Custo],IF($B$2=Configurações!$B$7,"&lt;&gt;""",'DRE Financeira'!$B$2))))</f>
        <v>0</v>
      </c>
      <c r="O146" s="24">
        <f>IF($B146="","",ABS(
SUMIFS(BaseFinanceira[Valor Previsto],
IF('DRE Financeira'!$B$3=Configurações!$D$7,BaseFinanceira[Mês Caixa],BaseFinanceira[Mês Comp.]),O$6,
BaseFinanceira[Plano Contas],'DRE Financeira'!$C146,
BaseFinanceira[Centro Custo],IF($B$2=Configurações!$B$7,"&lt;&gt;""",'DRE Financeira'!$B$2))))</f>
        <v>0</v>
      </c>
      <c r="P146" s="26">
        <f>IF($B146="","",ABS(
SUMIFS(BaseFinanceira[Valor Realizado],
IF('DRE Financeira'!$B$3=Configurações!$D$7,BaseFinanceira[Mês Caixa],BaseFinanceira[Mês Comp.]),P$6,
BaseFinanceira[Plano Contas],'DRE Financeira'!$C146,
BaseFinanceira[Centro Custo],IF($B$2=Configurações!$B$7,"&lt;&gt;""",'DRE Financeira'!$B$2))))</f>
        <v>0</v>
      </c>
      <c r="Q146" s="24">
        <f>IF($B146="","",ABS(
SUMIFS(BaseFinanceira[Valor Previsto],
IF('DRE Financeira'!$B$3=Configurações!$D$7,BaseFinanceira[Mês Caixa],BaseFinanceira[Mês Comp.]),Q$6,
BaseFinanceira[Plano Contas],'DRE Financeira'!$C146,
BaseFinanceira[Centro Custo],IF($B$2=Configurações!$B$7,"&lt;&gt;""",'DRE Financeira'!$B$2))))</f>
        <v>0</v>
      </c>
      <c r="R146" s="26">
        <f>IF($B146="","",ABS(
SUMIFS(BaseFinanceira[Valor Realizado],
IF('DRE Financeira'!$B$3=Configurações!$D$7,BaseFinanceira[Mês Caixa],BaseFinanceira[Mês Comp.]),R$6,
BaseFinanceira[Plano Contas],'DRE Financeira'!$C146,
BaseFinanceira[Centro Custo],IF($B$2=Configurações!$B$7,"&lt;&gt;""",'DRE Financeira'!$B$2))))</f>
        <v>0</v>
      </c>
      <c r="S146" s="24">
        <f>IF($B146="","",ABS(
SUMIFS(BaseFinanceira[Valor Previsto],
IF('DRE Financeira'!$B$3=Configurações!$D$7,BaseFinanceira[Mês Caixa],BaseFinanceira[Mês Comp.]),S$6,
BaseFinanceira[Plano Contas],'DRE Financeira'!$C146,
BaseFinanceira[Centro Custo],IF($B$2=Configurações!$B$7,"&lt;&gt;""",'DRE Financeira'!$B$2))))</f>
        <v>0</v>
      </c>
      <c r="T146" s="26">
        <f>IF($B146="","",ABS(
SUMIFS(BaseFinanceira[Valor Realizado],
IF('DRE Financeira'!$B$3=Configurações!$D$7,BaseFinanceira[Mês Caixa],BaseFinanceira[Mês Comp.]),T$6,
BaseFinanceira[Plano Contas],'DRE Financeira'!$C146,
BaseFinanceira[Centro Custo],IF($B$2=Configurações!$B$7,"&lt;&gt;""",'DRE Financeira'!$B$2))))</f>
        <v>0</v>
      </c>
      <c r="U146" s="24">
        <f>IF($B146="","",ABS(
SUMIFS(BaseFinanceira[Valor Previsto],
IF('DRE Financeira'!$B$3=Configurações!$D$7,BaseFinanceira[Mês Caixa],BaseFinanceira[Mês Comp.]),U$6,
BaseFinanceira[Plano Contas],'DRE Financeira'!$C146,
BaseFinanceira[Centro Custo],IF($B$2=Configurações!$B$7,"&lt;&gt;""",'DRE Financeira'!$B$2))))</f>
        <v>0</v>
      </c>
      <c r="V146" s="26">
        <f>IF($B146="","",ABS(
SUMIFS(BaseFinanceira[Valor Realizado],
IF('DRE Financeira'!$B$3=Configurações!$D$7,BaseFinanceira[Mês Caixa],BaseFinanceira[Mês Comp.]),V$6,
BaseFinanceira[Plano Contas],'DRE Financeira'!$C146,
BaseFinanceira[Centro Custo],IF($B$2=Configurações!$B$7,"&lt;&gt;""",'DRE Financeira'!$B$2))))</f>
        <v>0</v>
      </c>
      <c r="W146" s="24">
        <f>IF($B146="","",ABS(
SUMIFS(BaseFinanceira[Valor Previsto],
IF('DRE Financeira'!$B$3=Configurações!$D$7,BaseFinanceira[Mês Caixa],BaseFinanceira[Mês Comp.]),W$6,
BaseFinanceira[Plano Contas],'DRE Financeira'!$C146,
BaseFinanceira[Centro Custo],IF($B$2=Configurações!$B$7,"&lt;&gt;""",'DRE Financeira'!$B$2))))</f>
        <v>0</v>
      </c>
      <c r="X146" s="26">
        <f>IF($B146="","",ABS(
SUMIFS(BaseFinanceira[Valor Realizado],
IF('DRE Financeira'!$B$3=Configurações!$D$7,BaseFinanceira[Mês Caixa],BaseFinanceira[Mês Comp.]),X$6,
BaseFinanceira[Plano Contas],'DRE Financeira'!$C146,
BaseFinanceira[Centro Custo],IF($B$2=Configurações!$B$7,"&lt;&gt;""",'DRE Financeira'!$B$2))))</f>
        <v>0</v>
      </c>
      <c r="Y146" s="24">
        <f>IF($B146="","",ABS(
SUMIFS(BaseFinanceira[Valor Previsto],
IF('DRE Financeira'!$B$3=Configurações!$D$7,BaseFinanceira[Mês Caixa],BaseFinanceira[Mês Comp.]),Y$6,
BaseFinanceira[Plano Contas],'DRE Financeira'!$C146,
BaseFinanceira[Centro Custo],IF($B$2=Configurações!$B$7,"&lt;&gt;""",'DRE Financeira'!$B$2))))</f>
        <v>0</v>
      </c>
      <c r="Z146" s="26">
        <f>IF($B146="","",ABS(
SUMIFS(BaseFinanceira[Valor Realizado],
IF('DRE Financeira'!$B$3=Configurações!$D$7,BaseFinanceira[Mês Caixa],BaseFinanceira[Mês Comp.]),Z$6,
BaseFinanceira[Plano Contas],'DRE Financeira'!$C146,
BaseFinanceira[Centro Custo],IF($B$2=Configurações!$B$7,"&lt;&gt;""",'DRE Financeira'!$B$2))))</f>
        <v>0</v>
      </c>
      <c r="AA146" s="24">
        <f>IF($B146="","",ABS(
SUMIFS(BaseFinanceira[Valor Previsto],
IF('DRE Financeira'!$B$3=Configurações!$D$7,BaseFinanceira[Mês Caixa],BaseFinanceira[Mês Comp.]),AA$6,
BaseFinanceira[Plano Contas],'DRE Financeira'!$C146,
BaseFinanceira[Centro Custo],IF($B$2=Configurações!$B$7,"&lt;&gt;""",'DRE Financeira'!$B$2))))</f>
        <v>0</v>
      </c>
      <c r="AB146" s="26">
        <f>IF($B146="","",ABS(
SUMIFS(BaseFinanceira[Valor Realizado],
IF('DRE Financeira'!$B$3=Configurações!$D$7,BaseFinanceira[Mês Caixa],BaseFinanceira[Mês Comp.]),AB$6,
BaseFinanceira[Plano Contas],'DRE Financeira'!$C146,
BaseFinanceira[Centro Custo],IF($B$2=Configurações!$B$7,"&lt;&gt;""",'DRE Financeira'!$B$2))))</f>
        <v>0</v>
      </c>
      <c r="AD146" s="24">
        <f t="shared" si="231"/>
        <v>0</v>
      </c>
      <c r="AE146" s="26">
        <f t="shared" si="231"/>
        <v>0</v>
      </c>
      <c r="AF146" s="39">
        <f t="shared" si="230"/>
        <v>0</v>
      </c>
      <c r="AH146" s="24">
        <f t="shared" si="232"/>
        <v>0</v>
      </c>
      <c r="AI146" s="26">
        <f t="shared" si="232"/>
        <v>0</v>
      </c>
    </row>
    <row r="147" spans="2:35" s="2" customFormat="1" ht="20.100000000000001" customHeight="1" x14ac:dyDescent="0.25">
      <c r="B147" s="23" t="str">
        <f>IF('Plano Contas'!J11="","",'Plano Contas'!J11)</f>
        <v>Royalties</v>
      </c>
      <c r="C147" s="46" t="str">
        <f>B143&amp;B144&amp;B147</f>
        <v>Custo Mercadoria VendidaProduto/ServiçoRoyalties</v>
      </c>
      <c r="D147" s="20"/>
      <c r="E147" s="24">
        <f>IF($B147="","",ABS(
SUMIFS(BaseFinanceira[Valor Previsto],
IF('DRE Financeira'!$B$3=Configurações!$D$7,BaseFinanceira[Mês Caixa],BaseFinanceira[Mês Comp.]),E$6,
BaseFinanceira[Plano Contas],'DRE Financeira'!$C147,
BaseFinanceira[Centro Custo],IF($B$2=Configurações!$B$7,"&lt;&gt;""",'DRE Financeira'!$B$2))))</f>
        <v>0</v>
      </c>
      <c r="F147" s="26">
        <f>IF($B147="","",ABS(
SUMIFS(BaseFinanceira[Valor Realizado],
IF('DRE Financeira'!$B$3=Configurações!$D$7,BaseFinanceira[Mês Caixa],BaseFinanceira[Mês Comp.]),F$6,
BaseFinanceira[Plano Contas],'DRE Financeira'!$C147,
BaseFinanceira[Centro Custo],IF($B$2=Configurações!$B$7,"&lt;&gt;""",'DRE Financeira'!$B$2))))</f>
        <v>0</v>
      </c>
      <c r="G147" s="24">
        <f>IF($B147="","",ABS(
SUMIFS(BaseFinanceira[Valor Previsto],
IF('DRE Financeira'!$B$3=Configurações!$D$7,BaseFinanceira[Mês Caixa],BaseFinanceira[Mês Comp.]),G$6,
BaseFinanceira[Plano Contas],'DRE Financeira'!$C147,
BaseFinanceira[Centro Custo],IF($B$2=Configurações!$B$7,"&lt;&gt;""",'DRE Financeira'!$B$2))))</f>
        <v>0</v>
      </c>
      <c r="H147" s="26">
        <f>IF($B147="","",ABS(
SUMIFS(BaseFinanceira[Valor Realizado],
IF('DRE Financeira'!$B$3=Configurações!$D$7,BaseFinanceira[Mês Caixa],BaseFinanceira[Mês Comp.]),H$6,
BaseFinanceira[Plano Contas],'DRE Financeira'!$C147,
BaseFinanceira[Centro Custo],IF($B$2=Configurações!$B$7,"&lt;&gt;""",'DRE Financeira'!$B$2))))</f>
        <v>0</v>
      </c>
      <c r="I147" s="24">
        <f>IF($B147="","",ABS(
SUMIFS(BaseFinanceira[Valor Previsto],
IF('DRE Financeira'!$B$3=Configurações!$D$7,BaseFinanceira[Mês Caixa],BaseFinanceira[Mês Comp.]),I$6,
BaseFinanceira[Plano Contas],'DRE Financeira'!$C147,
BaseFinanceira[Centro Custo],IF($B$2=Configurações!$B$7,"&lt;&gt;""",'DRE Financeira'!$B$2))))</f>
        <v>0</v>
      </c>
      <c r="J147" s="26">
        <f>IF($B147="","",ABS(
SUMIFS(BaseFinanceira[Valor Realizado],
IF('DRE Financeira'!$B$3=Configurações!$D$7,BaseFinanceira[Mês Caixa],BaseFinanceira[Mês Comp.]),J$6,
BaseFinanceira[Plano Contas],'DRE Financeira'!$C147,
BaseFinanceira[Centro Custo],IF($B$2=Configurações!$B$7,"&lt;&gt;""",'DRE Financeira'!$B$2))))</f>
        <v>0</v>
      </c>
      <c r="K147" s="24">
        <f>IF($B147="","",ABS(
SUMIFS(BaseFinanceira[Valor Previsto],
IF('DRE Financeira'!$B$3=Configurações!$D$7,BaseFinanceira[Mês Caixa],BaseFinanceira[Mês Comp.]),K$6,
BaseFinanceira[Plano Contas],'DRE Financeira'!$C147,
BaseFinanceira[Centro Custo],IF($B$2=Configurações!$B$7,"&lt;&gt;""",'DRE Financeira'!$B$2))))</f>
        <v>0</v>
      </c>
      <c r="L147" s="26">
        <f>IF($B147="","",ABS(
SUMIFS(BaseFinanceira[Valor Realizado],
IF('DRE Financeira'!$B$3=Configurações!$D$7,BaseFinanceira[Mês Caixa],BaseFinanceira[Mês Comp.]),L$6,
BaseFinanceira[Plano Contas],'DRE Financeira'!$C147,
BaseFinanceira[Centro Custo],IF($B$2=Configurações!$B$7,"&lt;&gt;""",'DRE Financeira'!$B$2))))</f>
        <v>0</v>
      </c>
      <c r="M147" s="24">
        <f>IF($B147="","",ABS(
SUMIFS(BaseFinanceira[Valor Previsto],
IF('DRE Financeira'!$B$3=Configurações!$D$7,BaseFinanceira[Mês Caixa],BaseFinanceira[Mês Comp.]),M$6,
BaseFinanceira[Plano Contas],'DRE Financeira'!$C147,
BaseFinanceira[Centro Custo],IF($B$2=Configurações!$B$7,"&lt;&gt;""",'DRE Financeira'!$B$2))))</f>
        <v>0</v>
      </c>
      <c r="N147" s="26">
        <f>IF($B147="","",ABS(
SUMIFS(BaseFinanceira[Valor Realizado],
IF('DRE Financeira'!$B$3=Configurações!$D$7,BaseFinanceira[Mês Caixa],BaseFinanceira[Mês Comp.]),N$6,
BaseFinanceira[Plano Contas],'DRE Financeira'!$C147,
BaseFinanceira[Centro Custo],IF($B$2=Configurações!$B$7,"&lt;&gt;""",'DRE Financeira'!$B$2))))</f>
        <v>0</v>
      </c>
      <c r="O147" s="24">
        <f>IF($B147="","",ABS(
SUMIFS(BaseFinanceira[Valor Previsto],
IF('DRE Financeira'!$B$3=Configurações!$D$7,BaseFinanceira[Mês Caixa],BaseFinanceira[Mês Comp.]),O$6,
BaseFinanceira[Plano Contas],'DRE Financeira'!$C147,
BaseFinanceira[Centro Custo],IF($B$2=Configurações!$B$7,"&lt;&gt;""",'DRE Financeira'!$B$2))))</f>
        <v>0</v>
      </c>
      <c r="P147" s="26">
        <f>IF($B147="","",ABS(
SUMIFS(BaseFinanceira[Valor Realizado],
IF('DRE Financeira'!$B$3=Configurações!$D$7,BaseFinanceira[Mês Caixa],BaseFinanceira[Mês Comp.]),P$6,
BaseFinanceira[Plano Contas],'DRE Financeira'!$C147,
BaseFinanceira[Centro Custo],IF($B$2=Configurações!$B$7,"&lt;&gt;""",'DRE Financeira'!$B$2))))</f>
        <v>0</v>
      </c>
      <c r="Q147" s="24">
        <f>IF($B147="","",ABS(
SUMIFS(BaseFinanceira[Valor Previsto],
IF('DRE Financeira'!$B$3=Configurações!$D$7,BaseFinanceira[Mês Caixa],BaseFinanceira[Mês Comp.]),Q$6,
BaseFinanceira[Plano Contas],'DRE Financeira'!$C147,
BaseFinanceira[Centro Custo],IF($B$2=Configurações!$B$7,"&lt;&gt;""",'DRE Financeira'!$B$2))))</f>
        <v>0</v>
      </c>
      <c r="R147" s="26">
        <f>IF($B147="","",ABS(
SUMIFS(BaseFinanceira[Valor Realizado],
IF('DRE Financeira'!$B$3=Configurações!$D$7,BaseFinanceira[Mês Caixa],BaseFinanceira[Mês Comp.]),R$6,
BaseFinanceira[Plano Contas],'DRE Financeira'!$C147,
BaseFinanceira[Centro Custo],IF($B$2=Configurações!$B$7,"&lt;&gt;""",'DRE Financeira'!$B$2))))</f>
        <v>0</v>
      </c>
      <c r="S147" s="24">
        <f>IF($B147="","",ABS(
SUMIFS(BaseFinanceira[Valor Previsto],
IF('DRE Financeira'!$B$3=Configurações!$D$7,BaseFinanceira[Mês Caixa],BaseFinanceira[Mês Comp.]),S$6,
BaseFinanceira[Plano Contas],'DRE Financeira'!$C147,
BaseFinanceira[Centro Custo],IF($B$2=Configurações!$B$7,"&lt;&gt;""",'DRE Financeira'!$B$2))))</f>
        <v>0</v>
      </c>
      <c r="T147" s="26">
        <f>IF($B147="","",ABS(
SUMIFS(BaseFinanceira[Valor Realizado],
IF('DRE Financeira'!$B$3=Configurações!$D$7,BaseFinanceira[Mês Caixa],BaseFinanceira[Mês Comp.]),T$6,
BaseFinanceira[Plano Contas],'DRE Financeira'!$C147,
BaseFinanceira[Centro Custo],IF($B$2=Configurações!$B$7,"&lt;&gt;""",'DRE Financeira'!$B$2))))</f>
        <v>0</v>
      </c>
      <c r="U147" s="24">
        <f>IF($B147="","",ABS(
SUMIFS(BaseFinanceira[Valor Previsto],
IF('DRE Financeira'!$B$3=Configurações!$D$7,BaseFinanceira[Mês Caixa],BaseFinanceira[Mês Comp.]),U$6,
BaseFinanceira[Plano Contas],'DRE Financeira'!$C147,
BaseFinanceira[Centro Custo],IF($B$2=Configurações!$B$7,"&lt;&gt;""",'DRE Financeira'!$B$2))))</f>
        <v>0</v>
      </c>
      <c r="V147" s="26">
        <f>IF($B147="","",ABS(
SUMIFS(BaseFinanceira[Valor Realizado],
IF('DRE Financeira'!$B$3=Configurações!$D$7,BaseFinanceira[Mês Caixa],BaseFinanceira[Mês Comp.]),V$6,
BaseFinanceira[Plano Contas],'DRE Financeira'!$C147,
BaseFinanceira[Centro Custo],IF($B$2=Configurações!$B$7,"&lt;&gt;""",'DRE Financeira'!$B$2))))</f>
        <v>0</v>
      </c>
      <c r="W147" s="24">
        <f>IF($B147="","",ABS(
SUMIFS(BaseFinanceira[Valor Previsto],
IF('DRE Financeira'!$B$3=Configurações!$D$7,BaseFinanceira[Mês Caixa],BaseFinanceira[Mês Comp.]),W$6,
BaseFinanceira[Plano Contas],'DRE Financeira'!$C147,
BaseFinanceira[Centro Custo],IF($B$2=Configurações!$B$7,"&lt;&gt;""",'DRE Financeira'!$B$2))))</f>
        <v>0</v>
      </c>
      <c r="X147" s="26">
        <f>IF($B147="","",ABS(
SUMIFS(BaseFinanceira[Valor Realizado],
IF('DRE Financeira'!$B$3=Configurações!$D$7,BaseFinanceira[Mês Caixa],BaseFinanceira[Mês Comp.]),X$6,
BaseFinanceira[Plano Contas],'DRE Financeira'!$C147,
BaseFinanceira[Centro Custo],IF($B$2=Configurações!$B$7,"&lt;&gt;""",'DRE Financeira'!$B$2))))</f>
        <v>0</v>
      </c>
      <c r="Y147" s="24">
        <f>IF($B147="","",ABS(
SUMIFS(BaseFinanceira[Valor Previsto],
IF('DRE Financeira'!$B$3=Configurações!$D$7,BaseFinanceira[Mês Caixa],BaseFinanceira[Mês Comp.]),Y$6,
BaseFinanceira[Plano Contas],'DRE Financeira'!$C147,
BaseFinanceira[Centro Custo],IF($B$2=Configurações!$B$7,"&lt;&gt;""",'DRE Financeira'!$B$2))))</f>
        <v>0</v>
      </c>
      <c r="Z147" s="26">
        <f>IF($B147="","",ABS(
SUMIFS(BaseFinanceira[Valor Realizado],
IF('DRE Financeira'!$B$3=Configurações!$D$7,BaseFinanceira[Mês Caixa],BaseFinanceira[Mês Comp.]),Z$6,
BaseFinanceira[Plano Contas],'DRE Financeira'!$C147,
BaseFinanceira[Centro Custo],IF($B$2=Configurações!$B$7,"&lt;&gt;""",'DRE Financeira'!$B$2))))</f>
        <v>0</v>
      </c>
      <c r="AA147" s="24">
        <f>IF($B147="","",ABS(
SUMIFS(BaseFinanceira[Valor Previsto],
IF('DRE Financeira'!$B$3=Configurações!$D$7,BaseFinanceira[Mês Caixa],BaseFinanceira[Mês Comp.]),AA$6,
BaseFinanceira[Plano Contas],'DRE Financeira'!$C147,
BaseFinanceira[Centro Custo],IF($B$2=Configurações!$B$7,"&lt;&gt;""",'DRE Financeira'!$B$2))))</f>
        <v>0</v>
      </c>
      <c r="AB147" s="26">
        <f>IF($B147="","",ABS(
SUMIFS(BaseFinanceira[Valor Realizado],
IF('DRE Financeira'!$B$3=Configurações!$D$7,BaseFinanceira[Mês Caixa],BaseFinanceira[Mês Comp.]),AB$6,
BaseFinanceira[Plano Contas],'DRE Financeira'!$C147,
BaseFinanceira[Centro Custo],IF($B$2=Configurações!$B$7,"&lt;&gt;""",'DRE Financeira'!$B$2))))</f>
        <v>0</v>
      </c>
      <c r="AD147" s="24">
        <f t="shared" si="231"/>
        <v>0</v>
      </c>
      <c r="AE147" s="26">
        <f t="shared" si="231"/>
        <v>0</v>
      </c>
      <c r="AF147" s="39">
        <f t="shared" si="230"/>
        <v>0</v>
      </c>
      <c r="AH147" s="24">
        <f t="shared" si="232"/>
        <v>0</v>
      </c>
      <c r="AI147" s="26">
        <f t="shared" si="232"/>
        <v>0</v>
      </c>
    </row>
    <row r="148" spans="2:35" s="2" customFormat="1" ht="20.100000000000001" customHeight="1" x14ac:dyDescent="0.25">
      <c r="B148" s="23" t="str">
        <f>IF('Plano Contas'!J12="","",'Plano Contas'!J12)</f>
        <v>Custo da Mercadoria Vendida</v>
      </c>
      <c r="C148" s="46" t="str">
        <f>B143&amp;B144&amp;B148</f>
        <v>Custo Mercadoria VendidaProduto/ServiçoCusto da Mercadoria Vendida</v>
      </c>
      <c r="D148" s="20"/>
      <c r="E148" s="24">
        <f>IF($B148="","",ABS(
SUMIFS(BaseFinanceira[Valor Previsto],
IF('DRE Financeira'!$B$3=Configurações!$D$7,BaseFinanceira[Mês Caixa],BaseFinanceira[Mês Comp.]),E$6,
BaseFinanceira[Plano Contas],'DRE Financeira'!$C148,
BaseFinanceira[Centro Custo],IF($B$2=Configurações!$B$7,"&lt;&gt;""",'DRE Financeira'!$B$2))))</f>
        <v>0</v>
      </c>
      <c r="F148" s="26">
        <f>IF($B148="","",ABS(
SUMIFS(BaseFinanceira[Valor Realizado],
IF('DRE Financeira'!$B$3=Configurações!$D$7,BaseFinanceira[Mês Caixa],BaseFinanceira[Mês Comp.]),F$6,
BaseFinanceira[Plano Contas],'DRE Financeira'!$C148,
BaseFinanceira[Centro Custo],IF($B$2=Configurações!$B$7,"&lt;&gt;""",'DRE Financeira'!$B$2))))</f>
        <v>0</v>
      </c>
      <c r="G148" s="24">
        <f>IF($B148="","",ABS(
SUMIFS(BaseFinanceira[Valor Previsto],
IF('DRE Financeira'!$B$3=Configurações!$D$7,BaseFinanceira[Mês Caixa],BaseFinanceira[Mês Comp.]),G$6,
BaseFinanceira[Plano Contas],'DRE Financeira'!$C148,
BaseFinanceira[Centro Custo],IF($B$2=Configurações!$B$7,"&lt;&gt;""",'DRE Financeira'!$B$2))))</f>
        <v>0</v>
      </c>
      <c r="H148" s="26">
        <f>IF($B148="","",ABS(
SUMIFS(BaseFinanceira[Valor Realizado],
IF('DRE Financeira'!$B$3=Configurações!$D$7,BaseFinanceira[Mês Caixa],BaseFinanceira[Mês Comp.]),H$6,
BaseFinanceira[Plano Contas],'DRE Financeira'!$C148,
BaseFinanceira[Centro Custo],IF($B$2=Configurações!$B$7,"&lt;&gt;""",'DRE Financeira'!$B$2))))</f>
        <v>0</v>
      </c>
      <c r="I148" s="24">
        <f>IF($B148="","",ABS(
SUMIFS(BaseFinanceira[Valor Previsto],
IF('DRE Financeira'!$B$3=Configurações!$D$7,BaseFinanceira[Mês Caixa],BaseFinanceira[Mês Comp.]),I$6,
BaseFinanceira[Plano Contas],'DRE Financeira'!$C148,
BaseFinanceira[Centro Custo],IF($B$2=Configurações!$B$7,"&lt;&gt;""",'DRE Financeira'!$B$2))))</f>
        <v>0</v>
      </c>
      <c r="J148" s="26">
        <f>IF($B148="","",ABS(
SUMIFS(BaseFinanceira[Valor Realizado],
IF('DRE Financeira'!$B$3=Configurações!$D$7,BaseFinanceira[Mês Caixa],BaseFinanceira[Mês Comp.]),J$6,
BaseFinanceira[Plano Contas],'DRE Financeira'!$C148,
BaseFinanceira[Centro Custo],IF($B$2=Configurações!$B$7,"&lt;&gt;""",'DRE Financeira'!$B$2))))</f>
        <v>0</v>
      </c>
      <c r="K148" s="24">
        <f>IF($B148="","",ABS(
SUMIFS(BaseFinanceira[Valor Previsto],
IF('DRE Financeira'!$B$3=Configurações!$D$7,BaseFinanceira[Mês Caixa],BaseFinanceira[Mês Comp.]),K$6,
BaseFinanceira[Plano Contas],'DRE Financeira'!$C148,
BaseFinanceira[Centro Custo],IF($B$2=Configurações!$B$7,"&lt;&gt;""",'DRE Financeira'!$B$2))))</f>
        <v>0</v>
      </c>
      <c r="L148" s="26">
        <f>IF($B148="","",ABS(
SUMIFS(BaseFinanceira[Valor Realizado],
IF('DRE Financeira'!$B$3=Configurações!$D$7,BaseFinanceira[Mês Caixa],BaseFinanceira[Mês Comp.]),L$6,
BaseFinanceira[Plano Contas],'DRE Financeira'!$C148,
BaseFinanceira[Centro Custo],IF($B$2=Configurações!$B$7,"&lt;&gt;""",'DRE Financeira'!$B$2))))</f>
        <v>0</v>
      </c>
      <c r="M148" s="24">
        <f>IF($B148="","",ABS(
SUMIFS(BaseFinanceira[Valor Previsto],
IF('DRE Financeira'!$B$3=Configurações!$D$7,BaseFinanceira[Mês Caixa],BaseFinanceira[Mês Comp.]),M$6,
BaseFinanceira[Plano Contas],'DRE Financeira'!$C148,
BaseFinanceira[Centro Custo],IF($B$2=Configurações!$B$7,"&lt;&gt;""",'DRE Financeira'!$B$2))))</f>
        <v>0</v>
      </c>
      <c r="N148" s="26">
        <f>IF($B148="","",ABS(
SUMIFS(BaseFinanceira[Valor Realizado],
IF('DRE Financeira'!$B$3=Configurações!$D$7,BaseFinanceira[Mês Caixa],BaseFinanceira[Mês Comp.]),N$6,
BaseFinanceira[Plano Contas],'DRE Financeira'!$C148,
BaseFinanceira[Centro Custo],IF($B$2=Configurações!$B$7,"&lt;&gt;""",'DRE Financeira'!$B$2))))</f>
        <v>0</v>
      </c>
      <c r="O148" s="24">
        <f>IF($B148="","",ABS(
SUMIFS(BaseFinanceira[Valor Previsto],
IF('DRE Financeira'!$B$3=Configurações!$D$7,BaseFinanceira[Mês Caixa],BaseFinanceira[Mês Comp.]),O$6,
BaseFinanceira[Plano Contas],'DRE Financeira'!$C148,
BaseFinanceira[Centro Custo],IF($B$2=Configurações!$B$7,"&lt;&gt;""",'DRE Financeira'!$B$2))))</f>
        <v>0</v>
      </c>
      <c r="P148" s="26">
        <f>IF($B148="","",ABS(
SUMIFS(BaseFinanceira[Valor Realizado],
IF('DRE Financeira'!$B$3=Configurações!$D$7,BaseFinanceira[Mês Caixa],BaseFinanceira[Mês Comp.]),P$6,
BaseFinanceira[Plano Contas],'DRE Financeira'!$C148,
BaseFinanceira[Centro Custo],IF($B$2=Configurações!$B$7,"&lt;&gt;""",'DRE Financeira'!$B$2))))</f>
        <v>0</v>
      </c>
      <c r="Q148" s="24">
        <f>IF($B148="","",ABS(
SUMIFS(BaseFinanceira[Valor Previsto],
IF('DRE Financeira'!$B$3=Configurações!$D$7,BaseFinanceira[Mês Caixa],BaseFinanceira[Mês Comp.]),Q$6,
BaseFinanceira[Plano Contas],'DRE Financeira'!$C148,
BaseFinanceira[Centro Custo],IF($B$2=Configurações!$B$7,"&lt;&gt;""",'DRE Financeira'!$B$2))))</f>
        <v>0</v>
      </c>
      <c r="R148" s="26">
        <f>IF($B148="","",ABS(
SUMIFS(BaseFinanceira[Valor Realizado],
IF('DRE Financeira'!$B$3=Configurações!$D$7,BaseFinanceira[Mês Caixa],BaseFinanceira[Mês Comp.]),R$6,
BaseFinanceira[Plano Contas],'DRE Financeira'!$C148,
BaseFinanceira[Centro Custo],IF($B$2=Configurações!$B$7,"&lt;&gt;""",'DRE Financeira'!$B$2))))</f>
        <v>0</v>
      </c>
      <c r="S148" s="24">
        <f>IF($B148="","",ABS(
SUMIFS(BaseFinanceira[Valor Previsto],
IF('DRE Financeira'!$B$3=Configurações!$D$7,BaseFinanceira[Mês Caixa],BaseFinanceira[Mês Comp.]),S$6,
BaseFinanceira[Plano Contas],'DRE Financeira'!$C148,
BaseFinanceira[Centro Custo],IF($B$2=Configurações!$B$7,"&lt;&gt;""",'DRE Financeira'!$B$2))))</f>
        <v>0</v>
      </c>
      <c r="T148" s="26">
        <f>IF($B148="","",ABS(
SUMIFS(BaseFinanceira[Valor Realizado],
IF('DRE Financeira'!$B$3=Configurações!$D$7,BaseFinanceira[Mês Caixa],BaseFinanceira[Mês Comp.]),T$6,
BaseFinanceira[Plano Contas],'DRE Financeira'!$C148,
BaseFinanceira[Centro Custo],IF($B$2=Configurações!$B$7,"&lt;&gt;""",'DRE Financeira'!$B$2))))</f>
        <v>0</v>
      </c>
      <c r="U148" s="24">
        <f>IF($B148="","",ABS(
SUMIFS(BaseFinanceira[Valor Previsto],
IF('DRE Financeira'!$B$3=Configurações!$D$7,BaseFinanceira[Mês Caixa],BaseFinanceira[Mês Comp.]),U$6,
BaseFinanceira[Plano Contas],'DRE Financeira'!$C148,
BaseFinanceira[Centro Custo],IF($B$2=Configurações!$B$7,"&lt;&gt;""",'DRE Financeira'!$B$2))))</f>
        <v>0</v>
      </c>
      <c r="V148" s="26">
        <f>IF($B148="","",ABS(
SUMIFS(BaseFinanceira[Valor Realizado],
IF('DRE Financeira'!$B$3=Configurações!$D$7,BaseFinanceira[Mês Caixa],BaseFinanceira[Mês Comp.]),V$6,
BaseFinanceira[Plano Contas],'DRE Financeira'!$C148,
BaseFinanceira[Centro Custo],IF($B$2=Configurações!$B$7,"&lt;&gt;""",'DRE Financeira'!$B$2))))</f>
        <v>0</v>
      </c>
      <c r="W148" s="24">
        <f>IF($B148="","",ABS(
SUMIFS(BaseFinanceira[Valor Previsto],
IF('DRE Financeira'!$B$3=Configurações!$D$7,BaseFinanceira[Mês Caixa],BaseFinanceira[Mês Comp.]),W$6,
BaseFinanceira[Plano Contas],'DRE Financeira'!$C148,
BaseFinanceira[Centro Custo],IF($B$2=Configurações!$B$7,"&lt;&gt;""",'DRE Financeira'!$B$2))))</f>
        <v>0</v>
      </c>
      <c r="X148" s="26">
        <f>IF($B148="","",ABS(
SUMIFS(BaseFinanceira[Valor Realizado],
IF('DRE Financeira'!$B$3=Configurações!$D$7,BaseFinanceira[Mês Caixa],BaseFinanceira[Mês Comp.]),X$6,
BaseFinanceira[Plano Contas],'DRE Financeira'!$C148,
BaseFinanceira[Centro Custo],IF($B$2=Configurações!$B$7,"&lt;&gt;""",'DRE Financeira'!$B$2))))</f>
        <v>0</v>
      </c>
      <c r="Y148" s="24">
        <f>IF($B148="","",ABS(
SUMIFS(BaseFinanceira[Valor Previsto],
IF('DRE Financeira'!$B$3=Configurações!$D$7,BaseFinanceira[Mês Caixa],BaseFinanceira[Mês Comp.]),Y$6,
BaseFinanceira[Plano Contas],'DRE Financeira'!$C148,
BaseFinanceira[Centro Custo],IF($B$2=Configurações!$B$7,"&lt;&gt;""",'DRE Financeira'!$B$2))))</f>
        <v>0</v>
      </c>
      <c r="Z148" s="26">
        <f>IF($B148="","",ABS(
SUMIFS(BaseFinanceira[Valor Realizado],
IF('DRE Financeira'!$B$3=Configurações!$D$7,BaseFinanceira[Mês Caixa],BaseFinanceira[Mês Comp.]),Z$6,
BaseFinanceira[Plano Contas],'DRE Financeira'!$C148,
BaseFinanceira[Centro Custo],IF($B$2=Configurações!$B$7,"&lt;&gt;""",'DRE Financeira'!$B$2))))</f>
        <v>0</v>
      </c>
      <c r="AA148" s="24">
        <f>IF($B148="","",ABS(
SUMIFS(BaseFinanceira[Valor Previsto],
IF('DRE Financeira'!$B$3=Configurações!$D$7,BaseFinanceira[Mês Caixa],BaseFinanceira[Mês Comp.]),AA$6,
BaseFinanceira[Plano Contas],'DRE Financeira'!$C148,
BaseFinanceira[Centro Custo],IF($B$2=Configurações!$B$7,"&lt;&gt;""",'DRE Financeira'!$B$2))))</f>
        <v>0</v>
      </c>
      <c r="AB148" s="26">
        <f>IF($B148="","",ABS(
SUMIFS(BaseFinanceira[Valor Realizado],
IF('DRE Financeira'!$B$3=Configurações!$D$7,BaseFinanceira[Mês Caixa],BaseFinanceira[Mês Comp.]),AB$6,
BaseFinanceira[Plano Contas],'DRE Financeira'!$C148,
BaseFinanceira[Centro Custo],IF($B$2=Configurações!$B$7,"&lt;&gt;""",'DRE Financeira'!$B$2))))</f>
        <v>0</v>
      </c>
      <c r="AD148" s="24">
        <f t="shared" si="231"/>
        <v>0</v>
      </c>
      <c r="AE148" s="26">
        <f t="shared" si="231"/>
        <v>0</v>
      </c>
      <c r="AF148" s="39">
        <f t="shared" si="230"/>
        <v>0</v>
      </c>
      <c r="AH148" s="24">
        <f t="shared" si="232"/>
        <v>0</v>
      </c>
      <c r="AI148" s="26">
        <f t="shared" si="232"/>
        <v>0</v>
      </c>
    </row>
    <row r="149" spans="2:35" s="2" customFormat="1" ht="20.100000000000001" hidden="1" customHeight="1" x14ac:dyDescent="0.25">
      <c r="B149" s="23" t="str">
        <f>IF('Plano Contas'!J13="","",'Plano Contas'!J13)</f>
        <v/>
      </c>
      <c r="C149" s="46" t="str">
        <f>B143&amp;B144&amp;B149</f>
        <v>Custo Mercadoria VendidaProduto/Serviço</v>
      </c>
      <c r="D149" s="20"/>
      <c r="E149" s="24" t="str">
        <f>IF($B149="","",ABS(
SUMIFS(BaseFinanceira[Valor Previsto],
IF('DRE Financeira'!$B$3=Configurações!$D$7,BaseFinanceira[Mês Caixa],BaseFinanceira[Mês Comp.]),E$6,
BaseFinanceira[Plano Contas],'DRE Financeira'!$C149,
BaseFinanceira[Centro Custo],IF($B$2=Configurações!$B$7,"&lt;&gt;""",'DRE Financeira'!$B$2))))</f>
        <v/>
      </c>
      <c r="F149" s="26" t="str">
        <f>IF($B149="","",ABS(
SUMIFS(BaseFinanceira[Valor Realizado],
IF('DRE Financeira'!$B$3=Configurações!$D$7,BaseFinanceira[Mês Caixa],BaseFinanceira[Mês Comp.]),F$6,
BaseFinanceira[Plano Contas],'DRE Financeira'!$C149,
BaseFinanceira[Centro Custo],IF($B$2=Configurações!$B$7,"&lt;&gt;""",'DRE Financeira'!$B$2))))</f>
        <v/>
      </c>
      <c r="G149" s="24" t="str">
        <f>IF($B149="","",ABS(
SUMIFS(BaseFinanceira[Valor Previsto],
IF('DRE Financeira'!$B$3=Configurações!$D$7,BaseFinanceira[Mês Caixa],BaseFinanceira[Mês Comp.]),G$6,
BaseFinanceira[Plano Contas],'DRE Financeira'!$C149,
BaseFinanceira[Centro Custo],IF($B$2=Configurações!$B$7,"&lt;&gt;""",'DRE Financeira'!$B$2))))</f>
        <v/>
      </c>
      <c r="H149" s="26" t="str">
        <f>IF($B149="","",ABS(
SUMIFS(BaseFinanceira[Valor Realizado],
IF('DRE Financeira'!$B$3=Configurações!$D$7,BaseFinanceira[Mês Caixa],BaseFinanceira[Mês Comp.]),H$6,
BaseFinanceira[Plano Contas],'DRE Financeira'!$C149,
BaseFinanceira[Centro Custo],IF($B$2=Configurações!$B$7,"&lt;&gt;""",'DRE Financeira'!$B$2))))</f>
        <v/>
      </c>
      <c r="I149" s="24" t="str">
        <f>IF($B149="","",ABS(
SUMIFS(BaseFinanceira[Valor Previsto],
IF('DRE Financeira'!$B$3=Configurações!$D$7,BaseFinanceira[Mês Caixa],BaseFinanceira[Mês Comp.]),I$6,
BaseFinanceira[Plano Contas],'DRE Financeira'!$C149,
BaseFinanceira[Centro Custo],IF($B$2=Configurações!$B$7,"&lt;&gt;""",'DRE Financeira'!$B$2))))</f>
        <v/>
      </c>
      <c r="J149" s="26" t="str">
        <f>IF($B149="","",ABS(
SUMIFS(BaseFinanceira[Valor Realizado],
IF('DRE Financeira'!$B$3=Configurações!$D$7,BaseFinanceira[Mês Caixa],BaseFinanceira[Mês Comp.]),J$6,
BaseFinanceira[Plano Contas],'DRE Financeira'!$C149,
BaseFinanceira[Centro Custo],IF($B$2=Configurações!$B$7,"&lt;&gt;""",'DRE Financeira'!$B$2))))</f>
        <v/>
      </c>
      <c r="K149" s="24" t="str">
        <f>IF($B149="","",ABS(
SUMIFS(BaseFinanceira[Valor Previsto],
IF('DRE Financeira'!$B$3=Configurações!$D$7,BaseFinanceira[Mês Caixa],BaseFinanceira[Mês Comp.]),K$6,
BaseFinanceira[Plano Contas],'DRE Financeira'!$C149,
BaseFinanceira[Centro Custo],IF($B$2=Configurações!$B$7,"&lt;&gt;""",'DRE Financeira'!$B$2))))</f>
        <v/>
      </c>
      <c r="L149" s="26" t="str">
        <f>IF($B149="","",ABS(
SUMIFS(BaseFinanceira[Valor Realizado],
IF('DRE Financeira'!$B$3=Configurações!$D$7,BaseFinanceira[Mês Caixa],BaseFinanceira[Mês Comp.]),L$6,
BaseFinanceira[Plano Contas],'DRE Financeira'!$C149,
BaseFinanceira[Centro Custo],IF($B$2=Configurações!$B$7,"&lt;&gt;""",'DRE Financeira'!$B$2))))</f>
        <v/>
      </c>
      <c r="M149" s="24" t="str">
        <f>IF($B149="","",ABS(
SUMIFS(BaseFinanceira[Valor Previsto],
IF('DRE Financeira'!$B$3=Configurações!$D$7,BaseFinanceira[Mês Caixa],BaseFinanceira[Mês Comp.]),M$6,
BaseFinanceira[Plano Contas],'DRE Financeira'!$C149,
BaseFinanceira[Centro Custo],IF($B$2=Configurações!$B$7,"&lt;&gt;""",'DRE Financeira'!$B$2))))</f>
        <v/>
      </c>
      <c r="N149" s="26" t="str">
        <f>IF($B149="","",ABS(
SUMIFS(BaseFinanceira[Valor Realizado],
IF('DRE Financeira'!$B$3=Configurações!$D$7,BaseFinanceira[Mês Caixa],BaseFinanceira[Mês Comp.]),N$6,
BaseFinanceira[Plano Contas],'DRE Financeira'!$C149,
BaseFinanceira[Centro Custo],IF($B$2=Configurações!$B$7,"&lt;&gt;""",'DRE Financeira'!$B$2))))</f>
        <v/>
      </c>
      <c r="O149" s="24" t="str">
        <f>IF($B149="","",ABS(
SUMIFS(BaseFinanceira[Valor Previsto],
IF('DRE Financeira'!$B$3=Configurações!$D$7,BaseFinanceira[Mês Caixa],BaseFinanceira[Mês Comp.]),O$6,
BaseFinanceira[Plano Contas],'DRE Financeira'!$C149,
BaseFinanceira[Centro Custo],IF($B$2=Configurações!$B$7,"&lt;&gt;""",'DRE Financeira'!$B$2))))</f>
        <v/>
      </c>
      <c r="P149" s="26" t="str">
        <f>IF($B149="","",ABS(
SUMIFS(BaseFinanceira[Valor Realizado],
IF('DRE Financeira'!$B$3=Configurações!$D$7,BaseFinanceira[Mês Caixa],BaseFinanceira[Mês Comp.]),P$6,
BaseFinanceira[Plano Contas],'DRE Financeira'!$C149,
BaseFinanceira[Centro Custo],IF($B$2=Configurações!$B$7,"&lt;&gt;""",'DRE Financeira'!$B$2))))</f>
        <v/>
      </c>
      <c r="Q149" s="24" t="str">
        <f>IF($B149="","",ABS(
SUMIFS(BaseFinanceira[Valor Previsto],
IF('DRE Financeira'!$B$3=Configurações!$D$7,BaseFinanceira[Mês Caixa],BaseFinanceira[Mês Comp.]),Q$6,
BaseFinanceira[Plano Contas],'DRE Financeira'!$C149,
BaseFinanceira[Centro Custo],IF($B$2=Configurações!$B$7,"&lt;&gt;""",'DRE Financeira'!$B$2))))</f>
        <v/>
      </c>
      <c r="R149" s="26" t="str">
        <f>IF($B149="","",ABS(
SUMIFS(BaseFinanceira[Valor Realizado],
IF('DRE Financeira'!$B$3=Configurações!$D$7,BaseFinanceira[Mês Caixa],BaseFinanceira[Mês Comp.]),R$6,
BaseFinanceira[Plano Contas],'DRE Financeira'!$C149,
BaseFinanceira[Centro Custo],IF($B$2=Configurações!$B$7,"&lt;&gt;""",'DRE Financeira'!$B$2))))</f>
        <v/>
      </c>
      <c r="S149" s="24" t="str">
        <f>IF($B149="","",ABS(
SUMIFS(BaseFinanceira[Valor Previsto],
IF('DRE Financeira'!$B$3=Configurações!$D$7,BaseFinanceira[Mês Caixa],BaseFinanceira[Mês Comp.]),S$6,
BaseFinanceira[Plano Contas],'DRE Financeira'!$C149,
BaseFinanceira[Centro Custo],IF($B$2=Configurações!$B$7,"&lt;&gt;""",'DRE Financeira'!$B$2))))</f>
        <v/>
      </c>
      <c r="T149" s="26" t="str">
        <f>IF($B149="","",ABS(
SUMIFS(BaseFinanceira[Valor Realizado],
IF('DRE Financeira'!$B$3=Configurações!$D$7,BaseFinanceira[Mês Caixa],BaseFinanceira[Mês Comp.]),T$6,
BaseFinanceira[Plano Contas],'DRE Financeira'!$C149,
BaseFinanceira[Centro Custo],IF($B$2=Configurações!$B$7,"&lt;&gt;""",'DRE Financeira'!$B$2))))</f>
        <v/>
      </c>
      <c r="U149" s="24" t="str">
        <f>IF($B149="","",ABS(
SUMIFS(BaseFinanceira[Valor Previsto],
IF('DRE Financeira'!$B$3=Configurações!$D$7,BaseFinanceira[Mês Caixa],BaseFinanceira[Mês Comp.]),U$6,
BaseFinanceira[Plano Contas],'DRE Financeira'!$C149,
BaseFinanceira[Centro Custo],IF($B$2=Configurações!$B$7,"&lt;&gt;""",'DRE Financeira'!$B$2))))</f>
        <v/>
      </c>
      <c r="V149" s="26" t="str">
        <f>IF($B149="","",ABS(
SUMIFS(BaseFinanceira[Valor Realizado],
IF('DRE Financeira'!$B$3=Configurações!$D$7,BaseFinanceira[Mês Caixa],BaseFinanceira[Mês Comp.]),V$6,
BaseFinanceira[Plano Contas],'DRE Financeira'!$C149,
BaseFinanceira[Centro Custo],IF($B$2=Configurações!$B$7,"&lt;&gt;""",'DRE Financeira'!$B$2))))</f>
        <v/>
      </c>
      <c r="W149" s="24" t="str">
        <f>IF($B149="","",ABS(
SUMIFS(BaseFinanceira[Valor Previsto],
IF('DRE Financeira'!$B$3=Configurações!$D$7,BaseFinanceira[Mês Caixa],BaseFinanceira[Mês Comp.]),W$6,
BaseFinanceira[Plano Contas],'DRE Financeira'!$C149,
BaseFinanceira[Centro Custo],IF($B$2=Configurações!$B$7,"&lt;&gt;""",'DRE Financeira'!$B$2))))</f>
        <v/>
      </c>
      <c r="X149" s="26" t="str">
        <f>IF($B149="","",ABS(
SUMIFS(BaseFinanceira[Valor Realizado],
IF('DRE Financeira'!$B$3=Configurações!$D$7,BaseFinanceira[Mês Caixa],BaseFinanceira[Mês Comp.]),X$6,
BaseFinanceira[Plano Contas],'DRE Financeira'!$C149,
BaseFinanceira[Centro Custo],IF($B$2=Configurações!$B$7,"&lt;&gt;""",'DRE Financeira'!$B$2))))</f>
        <v/>
      </c>
      <c r="Y149" s="24" t="str">
        <f>IF($B149="","",ABS(
SUMIFS(BaseFinanceira[Valor Previsto],
IF('DRE Financeira'!$B$3=Configurações!$D$7,BaseFinanceira[Mês Caixa],BaseFinanceira[Mês Comp.]),Y$6,
BaseFinanceira[Plano Contas],'DRE Financeira'!$C149,
BaseFinanceira[Centro Custo],IF($B$2=Configurações!$B$7,"&lt;&gt;""",'DRE Financeira'!$B$2))))</f>
        <v/>
      </c>
      <c r="Z149" s="26" t="str">
        <f>IF($B149="","",ABS(
SUMIFS(BaseFinanceira[Valor Realizado],
IF('DRE Financeira'!$B$3=Configurações!$D$7,BaseFinanceira[Mês Caixa],BaseFinanceira[Mês Comp.]),Z$6,
BaseFinanceira[Plano Contas],'DRE Financeira'!$C149,
BaseFinanceira[Centro Custo],IF($B$2=Configurações!$B$7,"&lt;&gt;""",'DRE Financeira'!$B$2))))</f>
        <v/>
      </c>
      <c r="AA149" s="24" t="str">
        <f>IF($B149="","",ABS(
SUMIFS(BaseFinanceira[Valor Previsto],
IF('DRE Financeira'!$B$3=Configurações!$D$7,BaseFinanceira[Mês Caixa],BaseFinanceira[Mês Comp.]),AA$6,
BaseFinanceira[Plano Contas],'DRE Financeira'!$C149,
BaseFinanceira[Centro Custo],IF($B$2=Configurações!$B$7,"&lt;&gt;""",'DRE Financeira'!$B$2))))</f>
        <v/>
      </c>
      <c r="AB149" s="26" t="str">
        <f>IF($B149="","",ABS(
SUMIFS(BaseFinanceira[Valor Realizado],
IF('DRE Financeira'!$B$3=Configurações!$D$7,BaseFinanceira[Mês Caixa],BaseFinanceira[Mês Comp.]),AB$6,
BaseFinanceira[Plano Contas],'DRE Financeira'!$C149,
BaseFinanceira[Centro Custo],IF($B$2=Configurações!$B$7,"&lt;&gt;""",'DRE Financeira'!$B$2))))</f>
        <v/>
      </c>
      <c r="AD149" s="24">
        <f t="shared" si="231"/>
        <v>0</v>
      </c>
      <c r="AE149" s="26">
        <f t="shared" si="231"/>
        <v>0</v>
      </c>
      <c r="AF149" s="39">
        <f t="shared" si="230"/>
        <v>0</v>
      </c>
      <c r="AH149" s="24">
        <f t="shared" si="232"/>
        <v>0</v>
      </c>
      <c r="AI149" s="26">
        <f t="shared" si="232"/>
        <v>0</v>
      </c>
    </row>
    <row r="150" spans="2:35" s="2" customFormat="1" ht="20.100000000000001" hidden="1" customHeight="1" x14ac:dyDescent="0.25">
      <c r="B150" s="23" t="str">
        <f>IF('Plano Contas'!J14="","",'Plano Contas'!J14)</f>
        <v/>
      </c>
      <c r="C150" s="46" t="str">
        <f>B143&amp;B144&amp;B150</f>
        <v>Custo Mercadoria VendidaProduto/Serviço</v>
      </c>
      <c r="D150" s="20"/>
      <c r="E150" s="24" t="str">
        <f>IF($B150="","",ABS(
SUMIFS(BaseFinanceira[Valor Previsto],
IF('DRE Financeira'!$B$3=Configurações!$D$7,BaseFinanceira[Mês Caixa],BaseFinanceira[Mês Comp.]),E$6,
BaseFinanceira[Plano Contas],'DRE Financeira'!$C150,
BaseFinanceira[Centro Custo],IF($B$2=Configurações!$B$7,"&lt;&gt;""",'DRE Financeira'!$B$2))))</f>
        <v/>
      </c>
      <c r="F150" s="26" t="str">
        <f>IF($B150="","",ABS(
SUMIFS(BaseFinanceira[Valor Realizado],
IF('DRE Financeira'!$B$3=Configurações!$D$7,BaseFinanceira[Mês Caixa],BaseFinanceira[Mês Comp.]),F$6,
BaseFinanceira[Plano Contas],'DRE Financeira'!$C150,
BaseFinanceira[Centro Custo],IF($B$2=Configurações!$B$7,"&lt;&gt;""",'DRE Financeira'!$B$2))))</f>
        <v/>
      </c>
      <c r="G150" s="24" t="str">
        <f>IF($B150="","",ABS(
SUMIFS(BaseFinanceira[Valor Previsto],
IF('DRE Financeira'!$B$3=Configurações!$D$7,BaseFinanceira[Mês Caixa],BaseFinanceira[Mês Comp.]),G$6,
BaseFinanceira[Plano Contas],'DRE Financeira'!$C150,
BaseFinanceira[Centro Custo],IF($B$2=Configurações!$B$7,"&lt;&gt;""",'DRE Financeira'!$B$2))))</f>
        <v/>
      </c>
      <c r="H150" s="26" t="str">
        <f>IF($B150="","",ABS(
SUMIFS(BaseFinanceira[Valor Realizado],
IF('DRE Financeira'!$B$3=Configurações!$D$7,BaseFinanceira[Mês Caixa],BaseFinanceira[Mês Comp.]),H$6,
BaseFinanceira[Plano Contas],'DRE Financeira'!$C150,
BaseFinanceira[Centro Custo],IF($B$2=Configurações!$B$7,"&lt;&gt;""",'DRE Financeira'!$B$2))))</f>
        <v/>
      </c>
      <c r="I150" s="24" t="str">
        <f>IF($B150="","",ABS(
SUMIFS(BaseFinanceira[Valor Previsto],
IF('DRE Financeira'!$B$3=Configurações!$D$7,BaseFinanceira[Mês Caixa],BaseFinanceira[Mês Comp.]),I$6,
BaseFinanceira[Plano Contas],'DRE Financeira'!$C150,
BaseFinanceira[Centro Custo],IF($B$2=Configurações!$B$7,"&lt;&gt;""",'DRE Financeira'!$B$2))))</f>
        <v/>
      </c>
      <c r="J150" s="26" t="str">
        <f>IF($B150="","",ABS(
SUMIFS(BaseFinanceira[Valor Realizado],
IF('DRE Financeira'!$B$3=Configurações!$D$7,BaseFinanceira[Mês Caixa],BaseFinanceira[Mês Comp.]),J$6,
BaseFinanceira[Plano Contas],'DRE Financeira'!$C150,
BaseFinanceira[Centro Custo],IF($B$2=Configurações!$B$7,"&lt;&gt;""",'DRE Financeira'!$B$2))))</f>
        <v/>
      </c>
      <c r="K150" s="24" t="str">
        <f>IF($B150="","",ABS(
SUMIFS(BaseFinanceira[Valor Previsto],
IF('DRE Financeira'!$B$3=Configurações!$D$7,BaseFinanceira[Mês Caixa],BaseFinanceira[Mês Comp.]),K$6,
BaseFinanceira[Plano Contas],'DRE Financeira'!$C150,
BaseFinanceira[Centro Custo],IF($B$2=Configurações!$B$7,"&lt;&gt;""",'DRE Financeira'!$B$2))))</f>
        <v/>
      </c>
      <c r="L150" s="26" t="str">
        <f>IF($B150="","",ABS(
SUMIFS(BaseFinanceira[Valor Realizado],
IF('DRE Financeira'!$B$3=Configurações!$D$7,BaseFinanceira[Mês Caixa],BaseFinanceira[Mês Comp.]),L$6,
BaseFinanceira[Plano Contas],'DRE Financeira'!$C150,
BaseFinanceira[Centro Custo],IF($B$2=Configurações!$B$7,"&lt;&gt;""",'DRE Financeira'!$B$2))))</f>
        <v/>
      </c>
      <c r="M150" s="24" t="str">
        <f>IF($B150="","",ABS(
SUMIFS(BaseFinanceira[Valor Previsto],
IF('DRE Financeira'!$B$3=Configurações!$D$7,BaseFinanceira[Mês Caixa],BaseFinanceira[Mês Comp.]),M$6,
BaseFinanceira[Plano Contas],'DRE Financeira'!$C150,
BaseFinanceira[Centro Custo],IF($B$2=Configurações!$B$7,"&lt;&gt;""",'DRE Financeira'!$B$2))))</f>
        <v/>
      </c>
      <c r="N150" s="26" t="str">
        <f>IF($B150="","",ABS(
SUMIFS(BaseFinanceira[Valor Realizado],
IF('DRE Financeira'!$B$3=Configurações!$D$7,BaseFinanceira[Mês Caixa],BaseFinanceira[Mês Comp.]),N$6,
BaseFinanceira[Plano Contas],'DRE Financeira'!$C150,
BaseFinanceira[Centro Custo],IF($B$2=Configurações!$B$7,"&lt;&gt;""",'DRE Financeira'!$B$2))))</f>
        <v/>
      </c>
      <c r="O150" s="24" t="str">
        <f>IF($B150="","",ABS(
SUMIFS(BaseFinanceira[Valor Previsto],
IF('DRE Financeira'!$B$3=Configurações!$D$7,BaseFinanceira[Mês Caixa],BaseFinanceira[Mês Comp.]),O$6,
BaseFinanceira[Plano Contas],'DRE Financeira'!$C150,
BaseFinanceira[Centro Custo],IF($B$2=Configurações!$B$7,"&lt;&gt;""",'DRE Financeira'!$B$2))))</f>
        <v/>
      </c>
      <c r="P150" s="26" t="str">
        <f>IF($B150="","",ABS(
SUMIFS(BaseFinanceira[Valor Realizado],
IF('DRE Financeira'!$B$3=Configurações!$D$7,BaseFinanceira[Mês Caixa],BaseFinanceira[Mês Comp.]),P$6,
BaseFinanceira[Plano Contas],'DRE Financeira'!$C150,
BaseFinanceira[Centro Custo],IF($B$2=Configurações!$B$7,"&lt;&gt;""",'DRE Financeira'!$B$2))))</f>
        <v/>
      </c>
      <c r="Q150" s="24" t="str">
        <f>IF($B150="","",ABS(
SUMIFS(BaseFinanceira[Valor Previsto],
IF('DRE Financeira'!$B$3=Configurações!$D$7,BaseFinanceira[Mês Caixa],BaseFinanceira[Mês Comp.]),Q$6,
BaseFinanceira[Plano Contas],'DRE Financeira'!$C150,
BaseFinanceira[Centro Custo],IF($B$2=Configurações!$B$7,"&lt;&gt;""",'DRE Financeira'!$B$2))))</f>
        <v/>
      </c>
      <c r="R150" s="26" t="str">
        <f>IF($B150="","",ABS(
SUMIFS(BaseFinanceira[Valor Realizado],
IF('DRE Financeira'!$B$3=Configurações!$D$7,BaseFinanceira[Mês Caixa],BaseFinanceira[Mês Comp.]),R$6,
BaseFinanceira[Plano Contas],'DRE Financeira'!$C150,
BaseFinanceira[Centro Custo],IF($B$2=Configurações!$B$7,"&lt;&gt;""",'DRE Financeira'!$B$2))))</f>
        <v/>
      </c>
      <c r="S150" s="24" t="str">
        <f>IF($B150="","",ABS(
SUMIFS(BaseFinanceira[Valor Previsto],
IF('DRE Financeira'!$B$3=Configurações!$D$7,BaseFinanceira[Mês Caixa],BaseFinanceira[Mês Comp.]),S$6,
BaseFinanceira[Plano Contas],'DRE Financeira'!$C150,
BaseFinanceira[Centro Custo],IF($B$2=Configurações!$B$7,"&lt;&gt;""",'DRE Financeira'!$B$2))))</f>
        <v/>
      </c>
      <c r="T150" s="26" t="str">
        <f>IF($B150="","",ABS(
SUMIFS(BaseFinanceira[Valor Realizado],
IF('DRE Financeira'!$B$3=Configurações!$D$7,BaseFinanceira[Mês Caixa],BaseFinanceira[Mês Comp.]),T$6,
BaseFinanceira[Plano Contas],'DRE Financeira'!$C150,
BaseFinanceira[Centro Custo],IF($B$2=Configurações!$B$7,"&lt;&gt;""",'DRE Financeira'!$B$2))))</f>
        <v/>
      </c>
      <c r="U150" s="24" t="str">
        <f>IF($B150="","",ABS(
SUMIFS(BaseFinanceira[Valor Previsto],
IF('DRE Financeira'!$B$3=Configurações!$D$7,BaseFinanceira[Mês Caixa],BaseFinanceira[Mês Comp.]),U$6,
BaseFinanceira[Plano Contas],'DRE Financeira'!$C150,
BaseFinanceira[Centro Custo],IF($B$2=Configurações!$B$7,"&lt;&gt;""",'DRE Financeira'!$B$2))))</f>
        <v/>
      </c>
      <c r="V150" s="26" t="str">
        <f>IF($B150="","",ABS(
SUMIFS(BaseFinanceira[Valor Realizado],
IF('DRE Financeira'!$B$3=Configurações!$D$7,BaseFinanceira[Mês Caixa],BaseFinanceira[Mês Comp.]),V$6,
BaseFinanceira[Plano Contas],'DRE Financeira'!$C150,
BaseFinanceira[Centro Custo],IF($B$2=Configurações!$B$7,"&lt;&gt;""",'DRE Financeira'!$B$2))))</f>
        <v/>
      </c>
      <c r="W150" s="24" t="str">
        <f>IF($B150="","",ABS(
SUMIFS(BaseFinanceira[Valor Previsto],
IF('DRE Financeira'!$B$3=Configurações!$D$7,BaseFinanceira[Mês Caixa],BaseFinanceira[Mês Comp.]),W$6,
BaseFinanceira[Plano Contas],'DRE Financeira'!$C150,
BaseFinanceira[Centro Custo],IF($B$2=Configurações!$B$7,"&lt;&gt;""",'DRE Financeira'!$B$2))))</f>
        <v/>
      </c>
      <c r="X150" s="26" t="str">
        <f>IF($B150="","",ABS(
SUMIFS(BaseFinanceira[Valor Realizado],
IF('DRE Financeira'!$B$3=Configurações!$D$7,BaseFinanceira[Mês Caixa],BaseFinanceira[Mês Comp.]),X$6,
BaseFinanceira[Plano Contas],'DRE Financeira'!$C150,
BaseFinanceira[Centro Custo],IF($B$2=Configurações!$B$7,"&lt;&gt;""",'DRE Financeira'!$B$2))))</f>
        <v/>
      </c>
      <c r="Y150" s="24" t="str">
        <f>IF($B150="","",ABS(
SUMIFS(BaseFinanceira[Valor Previsto],
IF('DRE Financeira'!$B$3=Configurações!$D$7,BaseFinanceira[Mês Caixa],BaseFinanceira[Mês Comp.]),Y$6,
BaseFinanceira[Plano Contas],'DRE Financeira'!$C150,
BaseFinanceira[Centro Custo],IF($B$2=Configurações!$B$7,"&lt;&gt;""",'DRE Financeira'!$B$2))))</f>
        <v/>
      </c>
      <c r="Z150" s="26" t="str">
        <f>IF($B150="","",ABS(
SUMIFS(BaseFinanceira[Valor Realizado],
IF('DRE Financeira'!$B$3=Configurações!$D$7,BaseFinanceira[Mês Caixa],BaseFinanceira[Mês Comp.]),Z$6,
BaseFinanceira[Plano Contas],'DRE Financeira'!$C150,
BaseFinanceira[Centro Custo],IF($B$2=Configurações!$B$7,"&lt;&gt;""",'DRE Financeira'!$B$2))))</f>
        <v/>
      </c>
      <c r="AA150" s="24" t="str">
        <f>IF($B150="","",ABS(
SUMIFS(BaseFinanceira[Valor Previsto],
IF('DRE Financeira'!$B$3=Configurações!$D$7,BaseFinanceira[Mês Caixa],BaseFinanceira[Mês Comp.]),AA$6,
BaseFinanceira[Plano Contas],'DRE Financeira'!$C150,
BaseFinanceira[Centro Custo],IF($B$2=Configurações!$B$7,"&lt;&gt;""",'DRE Financeira'!$B$2))))</f>
        <v/>
      </c>
      <c r="AB150" s="26" t="str">
        <f>IF($B150="","",ABS(
SUMIFS(BaseFinanceira[Valor Realizado],
IF('DRE Financeira'!$B$3=Configurações!$D$7,BaseFinanceira[Mês Caixa],BaseFinanceira[Mês Comp.]),AB$6,
BaseFinanceira[Plano Contas],'DRE Financeira'!$C150,
BaseFinanceira[Centro Custo],IF($B$2=Configurações!$B$7,"&lt;&gt;""",'DRE Financeira'!$B$2))))</f>
        <v/>
      </c>
      <c r="AD150" s="24">
        <f t="shared" si="231"/>
        <v>0</v>
      </c>
      <c r="AE150" s="26">
        <f t="shared" si="231"/>
        <v>0</v>
      </c>
      <c r="AF150" s="39">
        <f t="shared" si="230"/>
        <v>0</v>
      </c>
      <c r="AH150" s="24">
        <f t="shared" si="232"/>
        <v>0</v>
      </c>
      <c r="AI150" s="26">
        <f t="shared" si="232"/>
        <v>0</v>
      </c>
    </row>
    <row r="151" spans="2:35" s="2" customFormat="1" ht="19.5" hidden="1" customHeight="1" x14ac:dyDescent="0.25">
      <c r="B151" s="23" t="str">
        <f>IF('Plano Contas'!J15="","",'Plano Contas'!J15)</f>
        <v/>
      </c>
      <c r="C151" s="46" t="str">
        <f>B143&amp;B144&amp;B151</f>
        <v>Custo Mercadoria VendidaProduto/Serviço</v>
      </c>
      <c r="D151" s="20"/>
      <c r="E151" s="24" t="str">
        <f>IF($B151="","",ABS(
SUMIFS(BaseFinanceira[Valor Previsto],
IF('DRE Financeira'!$B$3=Configurações!$D$7,BaseFinanceira[Mês Caixa],BaseFinanceira[Mês Comp.]),E$6,
BaseFinanceira[Plano Contas],'DRE Financeira'!$C151,
BaseFinanceira[Centro Custo],IF($B$2=Configurações!$B$7,"&lt;&gt;""",'DRE Financeira'!$B$2))))</f>
        <v/>
      </c>
      <c r="F151" s="26" t="str">
        <f>IF($B151="","",ABS(
SUMIFS(BaseFinanceira[Valor Realizado],
IF('DRE Financeira'!$B$3=Configurações!$D$7,BaseFinanceira[Mês Caixa],BaseFinanceira[Mês Comp.]),F$6,
BaseFinanceira[Plano Contas],'DRE Financeira'!$C151,
BaseFinanceira[Centro Custo],IF($B$2=Configurações!$B$7,"&lt;&gt;""",'DRE Financeira'!$B$2))))</f>
        <v/>
      </c>
      <c r="G151" s="24" t="str">
        <f>IF($B151="","",ABS(
SUMIFS(BaseFinanceira[Valor Previsto],
IF('DRE Financeira'!$B$3=Configurações!$D$7,BaseFinanceira[Mês Caixa],BaseFinanceira[Mês Comp.]),G$6,
BaseFinanceira[Plano Contas],'DRE Financeira'!$C151,
BaseFinanceira[Centro Custo],IF($B$2=Configurações!$B$7,"&lt;&gt;""",'DRE Financeira'!$B$2))))</f>
        <v/>
      </c>
      <c r="H151" s="26" t="str">
        <f>IF($B151="","",ABS(
SUMIFS(BaseFinanceira[Valor Realizado],
IF('DRE Financeira'!$B$3=Configurações!$D$7,BaseFinanceira[Mês Caixa],BaseFinanceira[Mês Comp.]),H$6,
BaseFinanceira[Plano Contas],'DRE Financeira'!$C151,
BaseFinanceira[Centro Custo],IF($B$2=Configurações!$B$7,"&lt;&gt;""",'DRE Financeira'!$B$2))))</f>
        <v/>
      </c>
      <c r="I151" s="24" t="str">
        <f>IF($B151="","",ABS(
SUMIFS(BaseFinanceira[Valor Previsto],
IF('DRE Financeira'!$B$3=Configurações!$D$7,BaseFinanceira[Mês Caixa],BaseFinanceira[Mês Comp.]),I$6,
BaseFinanceira[Plano Contas],'DRE Financeira'!$C151,
BaseFinanceira[Centro Custo],IF($B$2=Configurações!$B$7,"&lt;&gt;""",'DRE Financeira'!$B$2))))</f>
        <v/>
      </c>
      <c r="J151" s="26" t="str">
        <f>IF($B151="","",ABS(
SUMIFS(BaseFinanceira[Valor Realizado],
IF('DRE Financeira'!$B$3=Configurações!$D$7,BaseFinanceira[Mês Caixa],BaseFinanceira[Mês Comp.]),J$6,
BaseFinanceira[Plano Contas],'DRE Financeira'!$C151,
BaseFinanceira[Centro Custo],IF($B$2=Configurações!$B$7,"&lt;&gt;""",'DRE Financeira'!$B$2))))</f>
        <v/>
      </c>
      <c r="K151" s="24" t="str">
        <f>IF($B151="","",ABS(
SUMIFS(BaseFinanceira[Valor Previsto],
IF('DRE Financeira'!$B$3=Configurações!$D$7,BaseFinanceira[Mês Caixa],BaseFinanceira[Mês Comp.]),K$6,
BaseFinanceira[Plano Contas],'DRE Financeira'!$C151,
BaseFinanceira[Centro Custo],IF($B$2=Configurações!$B$7,"&lt;&gt;""",'DRE Financeira'!$B$2))))</f>
        <v/>
      </c>
      <c r="L151" s="26" t="str">
        <f>IF($B151="","",ABS(
SUMIFS(BaseFinanceira[Valor Realizado],
IF('DRE Financeira'!$B$3=Configurações!$D$7,BaseFinanceira[Mês Caixa],BaseFinanceira[Mês Comp.]),L$6,
BaseFinanceira[Plano Contas],'DRE Financeira'!$C151,
BaseFinanceira[Centro Custo],IF($B$2=Configurações!$B$7,"&lt;&gt;""",'DRE Financeira'!$B$2))))</f>
        <v/>
      </c>
      <c r="M151" s="24" t="str">
        <f>IF($B151="","",ABS(
SUMIFS(BaseFinanceira[Valor Previsto],
IF('DRE Financeira'!$B$3=Configurações!$D$7,BaseFinanceira[Mês Caixa],BaseFinanceira[Mês Comp.]),M$6,
BaseFinanceira[Plano Contas],'DRE Financeira'!$C151,
BaseFinanceira[Centro Custo],IF($B$2=Configurações!$B$7,"&lt;&gt;""",'DRE Financeira'!$B$2))))</f>
        <v/>
      </c>
      <c r="N151" s="26" t="str">
        <f>IF($B151="","",ABS(
SUMIFS(BaseFinanceira[Valor Realizado],
IF('DRE Financeira'!$B$3=Configurações!$D$7,BaseFinanceira[Mês Caixa],BaseFinanceira[Mês Comp.]),N$6,
BaseFinanceira[Plano Contas],'DRE Financeira'!$C151,
BaseFinanceira[Centro Custo],IF($B$2=Configurações!$B$7,"&lt;&gt;""",'DRE Financeira'!$B$2))))</f>
        <v/>
      </c>
      <c r="O151" s="24" t="str">
        <f>IF($B151="","",ABS(
SUMIFS(BaseFinanceira[Valor Previsto],
IF('DRE Financeira'!$B$3=Configurações!$D$7,BaseFinanceira[Mês Caixa],BaseFinanceira[Mês Comp.]),O$6,
BaseFinanceira[Plano Contas],'DRE Financeira'!$C151,
BaseFinanceira[Centro Custo],IF($B$2=Configurações!$B$7,"&lt;&gt;""",'DRE Financeira'!$B$2))))</f>
        <v/>
      </c>
      <c r="P151" s="26" t="str">
        <f>IF($B151="","",ABS(
SUMIFS(BaseFinanceira[Valor Realizado],
IF('DRE Financeira'!$B$3=Configurações!$D$7,BaseFinanceira[Mês Caixa],BaseFinanceira[Mês Comp.]),P$6,
BaseFinanceira[Plano Contas],'DRE Financeira'!$C151,
BaseFinanceira[Centro Custo],IF($B$2=Configurações!$B$7,"&lt;&gt;""",'DRE Financeira'!$B$2))))</f>
        <v/>
      </c>
      <c r="Q151" s="24" t="str">
        <f>IF($B151="","",ABS(
SUMIFS(BaseFinanceira[Valor Previsto],
IF('DRE Financeira'!$B$3=Configurações!$D$7,BaseFinanceira[Mês Caixa],BaseFinanceira[Mês Comp.]),Q$6,
BaseFinanceira[Plano Contas],'DRE Financeira'!$C151,
BaseFinanceira[Centro Custo],IF($B$2=Configurações!$B$7,"&lt;&gt;""",'DRE Financeira'!$B$2))))</f>
        <v/>
      </c>
      <c r="R151" s="26" t="str">
        <f>IF($B151="","",ABS(
SUMIFS(BaseFinanceira[Valor Realizado],
IF('DRE Financeira'!$B$3=Configurações!$D$7,BaseFinanceira[Mês Caixa],BaseFinanceira[Mês Comp.]),R$6,
BaseFinanceira[Plano Contas],'DRE Financeira'!$C151,
BaseFinanceira[Centro Custo],IF($B$2=Configurações!$B$7,"&lt;&gt;""",'DRE Financeira'!$B$2))))</f>
        <v/>
      </c>
      <c r="S151" s="24" t="str">
        <f>IF($B151="","",ABS(
SUMIFS(BaseFinanceira[Valor Previsto],
IF('DRE Financeira'!$B$3=Configurações!$D$7,BaseFinanceira[Mês Caixa],BaseFinanceira[Mês Comp.]),S$6,
BaseFinanceira[Plano Contas],'DRE Financeira'!$C151,
BaseFinanceira[Centro Custo],IF($B$2=Configurações!$B$7,"&lt;&gt;""",'DRE Financeira'!$B$2))))</f>
        <v/>
      </c>
      <c r="T151" s="26" t="str">
        <f>IF($B151="","",ABS(
SUMIFS(BaseFinanceira[Valor Realizado],
IF('DRE Financeira'!$B$3=Configurações!$D$7,BaseFinanceira[Mês Caixa],BaseFinanceira[Mês Comp.]),T$6,
BaseFinanceira[Plano Contas],'DRE Financeira'!$C151,
BaseFinanceira[Centro Custo],IF($B$2=Configurações!$B$7,"&lt;&gt;""",'DRE Financeira'!$B$2))))</f>
        <v/>
      </c>
      <c r="U151" s="24" t="str">
        <f>IF($B151="","",ABS(
SUMIFS(BaseFinanceira[Valor Previsto],
IF('DRE Financeira'!$B$3=Configurações!$D$7,BaseFinanceira[Mês Caixa],BaseFinanceira[Mês Comp.]),U$6,
BaseFinanceira[Plano Contas],'DRE Financeira'!$C151,
BaseFinanceira[Centro Custo],IF($B$2=Configurações!$B$7,"&lt;&gt;""",'DRE Financeira'!$B$2))))</f>
        <v/>
      </c>
      <c r="V151" s="26" t="str">
        <f>IF($B151="","",ABS(
SUMIFS(BaseFinanceira[Valor Realizado],
IF('DRE Financeira'!$B$3=Configurações!$D$7,BaseFinanceira[Mês Caixa],BaseFinanceira[Mês Comp.]),V$6,
BaseFinanceira[Plano Contas],'DRE Financeira'!$C151,
BaseFinanceira[Centro Custo],IF($B$2=Configurações!$B$7,"&lt;&gt;""",'DRE Financeira'!$B$2))))</f>
        <v/>
      </c>
      <c r="W151" s="24" t="str">
        <f>IF($B151="","",ABS(
SUMIFS(BaseFinanceira[Valor Previsto],
IF('DRE Financeira'!$B$3=Configurações!$D$7,BaseFinanceira[Mês Caixa],BaseFinanceira[Mês Comp.]),W$6,
BaseFinanceira[Plano Contas],'DRE Financeira'!$C151,
BaseFinanceira[Centro Custo],IF($B$2=Configurações!$B$7,"&lt;&gt;""",'DRE Financeira'!$B$2))))</f>
        <v/>
      </c>
      <c r="X151" s="26" t="str">
        <f>IF($B151="","",ABS(
SUMIFS(BaseFinanceira[Valor Realizado],
IF('DRE Financeira'!$B$3=Configurações!$D$7,BaseFinanceira[Mês Caixa],BaseFinanceira[Mês Comp.]),X$6,
BaseFinanceira[Plano Contas],'DRE Financeira'!$C151,
BaseFinanceira[Centro Custo],IF($B$2=Configurações!$B$7,"&lt;&gt;""",'DRE Financeira'!$B$2))))</f>
        <v/>
      </c>
      <c r="Y151" s="24" t="str">
        <f>IF($B151="","",ABS(
SUMIFS(BaseFinanceira[Valor Previsto],
IF('DRE Financeira'!$B$3=Configurações!$D$7,BaseFinanceira[Mês Caixa],BaseFinanceira[Mês Comp.]),Y$6,
BaseFinanceira[Plano Contas],'DRE Financeira'!$C151,
BaseFinanceira[Centro Custo],IF($B$2=Configurações!$B$7,"&lt;&gt;""",'DRE Financeira'!$B$2))))</f>
        <v/>
      </c>
      <c r="Z151" s="26" t="str">
        <f>IF($B151="","",ABS(
SUMIFS(BaseFinanceira[Valor Realizado],
IF('DRE Financeira'!$B$3=Configurações!$D$7,BaseFinanceira[Mês Caixa],BaseFinanceira[Mês Comp.]),Z$6,
BaseFinanceira[Plano Contas],'DRE Financeira'!$C151,
BaseFinanceira[Centro Custo],IF($B$2=Configurações!$B$7,"&lt;&gt;""",'DRE Financeira'!$B$2))))</f>
        <v/>
      </c>
      <c r="AA151" s="24" t="str">
        <f>IF($B151="","",ABS(
SUMIFS(BaseFinanceira[Valor Previsto],
IF('DRE Financeira'!$B$3=Configurações!$D$7,BaseFinanceira[Mês Caixa],BaseFinanceira[Mês Comp.]),AA$6,
BaseFinanceira[Plano Contas],'DRE Financeira'!$C151,
BaseFinanceira[Centro Custo],IF($B$2=Configurações!$B$7,"&lt;&gt;""",'DRE Financeira'!$B$2))))</f>
        <v/>
      </c>
      <c r="AB151" s="26" t="str">
        <f>IF($B151="","",ABS(
SUMIFS(BaseFinanceira[Valor Realizado],
IF('DRE Financeira'!$B$3=Configurações!$D$7,BaseFinanceira[Mês Caixa],BaseFinanceira[Mês Comp.]),AB$6,
BaseFinanceira[Plano Contas],'DRE Financeira'!$C151,
BaseFinanceira[Centro Custo],IF($B$2=Configurações!$B$7,"&lt;&gt;""",'DRE Financeira'!$B$2))))</f>
        <v/>
      </c>
      <c r="AD151" s="24">
        <f t="shared" si="231"/>
        <v>0</v>
      </c>
      <c r="AE151" s="26">
        <f t="shared" si="231"/>
        <v>0</v>
      </c>
      <c r="AF151" s="39">
        <f t="shared" si="230"/>
        <v>0</v>
      </c>
      <c r="AH151" s="24">
        <f t="shared" si="232"/>
        <v>0</v>
      </c>
      <c r="AI151" s="26">
        <f t="shared" si="232"/>
        <v>0</v>
      </c>
    </row>
    <row r="152" spans="2:35" s="2" customFormat="1" ht="19.5" hidden="1" customHeight="1" x14ac:dyDescent="0.25">
      <c r="B152" s="23" t="str">
        <f>IF('Plano Contas'!J16="","",'Plano Contas'!J16)</f>
        <v/>
      </c>
      <c r="C152" s="46" t="str">
        <f>B143&amp;B144&amp;B152</f>
        <v>Custo Mercadoria VendidaProduto/Serviço</v>
      </c>
      <c r="D152" s="20"/>
      <c r="E152" s="24" t="str">
        <f>IF($B152="","",ABS(
SUMIFS(BaseFinanceira[Valor Previsto],
IF('DRE Financeira'!$B$3=Configurações!$D$7,BaseFinanceira[Mês Caixa],BaseFinanceira[Mês Comp.]),E$6,
BaseFinanceira[Plano Contas],'DRE Financeira'!$C152,
BaseFinanceira[Centro Custo],IF($B$2=Configurações!$B$7,"&lt;&gt;""",'DRE Financeira'!$B$2))))</f>
        <v/>
      </c>
      <c r="F152" s="26" t="str">
        <f>IF($B152="","",ABS(
SUMIFS(BaseFinanceira[Valor Realizado],
IF('DRE Financeira'!$B$3=Configurações!$D$7,BaseFinanceira[Mês Caixa],BaseFinanceira[Mês Comp.]),F$6,
BaseFinanceira[Plano Contas],'DRE Financeira'!$C152,
BaseFinanceira[Centro Custo],IF($B$2=Configurações!$B$7,"&lt;&gt;""",'DRE Financeira'!$B$2))))</f>
        <v/>
      </c>
      <c r="G152" s="24" t="str">
        <f>IF($B152="","",ABS(
SUMIFS(BaseFinanceira[Valor Previsto],
IF('DRE Financeira'!$B$3=Configurações!$D$7,BaseFinanceira[Mês Caixa],BaseFinanceira[Mês Comp.]),G$6,
BaseFinanceira[Plano Contas],'DRE Financeira'!$C152,
BaseFinanceira[Centro Custo],IF($B$2=Configurações!$B$7,"&lt;&gt;""",'DRE Financeira'!$B$2))))</f>
        <v/>
      </c>
      <c r="H152" s="26" t="str">
        <f>IF($B152="","",ABS(
SUMIFS(BaseFinanceira[Valor Realizado],
IF('DRE Financeira'!$B$3=Configurações!$D$7,BaseFinanceira[Mês Caixa],BaseFinanceira[Mês Comp.]),H$6,
BaseFinanceira[Plano Contas],'DRE Financeira'!$C152,
BaseFinanceira[Centro Custo],IF($B$2=Configurações!$B$7,"&lt;&gt;""",'DRE Financeira'!$B$2))))</f>
        <v/>
      </c>
      <c r="I152" s="24" t="str">
        <f>IF($B152="","",ABS(
SUMIFS(BaseFinanceira[Valor Previsto],
IF('DRE Financeira'!$B$3=Configurações!$D$7,BaseFinanceira[Mês Caixa],BaseFinanceira[Mês Comp.]),I$6,
BaseFinanceira[Plano Contas],'DRE Financeira'!$C152,
BaseFinanceira[Centro Custo],IF($B$2=Configurações!$B$7,"&lt;&gt;""",'DRE Financeira'!$B$2))))</f>
        <v/>
      </c>
      <c r="J152" s="26" t="str">
        <f>IF($B152="","",ABS(
SUMIFS(BaseFinanceira[Valor Realizado],
IF('DRE Financeira'!$B$3=Configurações!$D$7,BaseFinanceira[Mês Caixa],BaseFinanceira[Mês Comp.]),J$6,
BaseFinanceira[Plano Contas],'DRE Financeira'!$C152,
BaseFinanceira[Centro Custo],IF($B$2=Configurações!$B$7,"&lt;&gt;""",'DRE Financeira'!$B$2))))</f>
        <v/>
      </c>
      <c r="K152" s="24" t="str">
        <f>IF($B152="","",ABS(
SUMIFS(BaseFinanceira[Valor Previsto],
IF('DRE Financeira'!$B$3=Configurações!$D$7,BaseFinanceira[Mês Caixa],BaseFinanceira[Mês Comp.]),K$6,
BaseFinanceira[Plano Contas],'DRE Financeira'!$C152,
BaseFinanceira[Centro Custo],IF($B$2=Configurações!$B$7,"&lt;&gt;""",'DRE Financeira'!$B$2))))</f>
        <v/>
      </c>
      <c r="L152" s="26" t="str">
        <f>IF($B152="","",ABS(
SUMIFS(BaseFinanceira[Valor Realizado],
IF('DRE Financeira'!$B$3=Configurações!$D$7,BaseFinanceira[Mês Caixa],BaseFinanceira[Mês Comp.]),L$6,
BaseFinanceira[Plano Contas],'DRE Financeira'!$C152,
BaseFinanceira[Centro Custo],IF($B$2=Configurações!$B$7,"&lt;&gt;""",'DRE Financeira'!$B$2))))</f>
        <v/>
      </c>
      <c r="M152" s="24" t="str">
        <f>IF($B152="","",ABS(
SUMIFS(BaseFinanceira[Valor Previsto],
IF('DRE Financeira'!$B$3=Configurações!$D$7,BaseFinanceira[Mês Caixa],BaseFinanceira[Mês Comp.]),M$6,
BaseFinanceira[Plano Contas],'DRE Financeira'!$C152,
BaseFinanceira[Centro Custo],IF($B$2=Configurações!$B$7,"&lt;&gt;""",'DRE Financeira'!$B$2))))</f>
        <v/>
      </c>
      <c r="N152" s="26" t="str">
        <f>IF($B152="","",ABS(
SUMIFS(BaseFinanceira[Valor Realizado],
IF('DRE Financeira'!$B$3=Configurações!$D$7,BaseFinanceira[Mês Caixa],BaseFinanceira[Mês Comp.]),N$6,
BaseFinanceira[Plano Contas],'DRE Financeira'!$C152,
BaseFinanceira[Centro Custo],IF($B$2=Configurações!$B$7,"&lt;&gt;""",'DRE Financeira'!$B$2))))</f>
        <v/>
      </c>
      <c r="O152" s="24" t="str">
        <f>IF($B152="","",ABS(
SUMIFS(BaseFinanceira[Valor Previsto],
IF('DRE Financeira'!$B$3=Configurações!$D$7,BaseFinanceira[Mês Caixa],BaseFinanceira[Mês Comp.]),O$6,
BaseFinanceira[Plano Contas],'DRE Financeira'!$C152,
BaseFinanceira[Centro Custo],IF($B$2=Configurações!$B$7,"&lt;&gt;""",'DRE Financeira'!$B$2))))</f>
        <v/>
      </c>
      <c r="P152" s="26" t="str">
        <f>IF($B152="","",ABS(
SUMIFS(BaseFinanceira[Valor Realizado],
IF('DRE Financeira'!$B$3=Configurações!$D$7,BaseFinanceira[Mês Caixa],BaseFinanceira[Mês Comp.]),P$6,
BaseFinanceira[Plano Contas],'DRE Financeira'!$C152,
BaseFinanceira[Centro Custo],IF($B$2=Configurações!$B$7,"&lt;&gt;""",'DRE Financeira'!$B$2))))</f>
        <v/>
      </c>
      <c r="Q152" s="24" t="str">
        <f>IF($B152="","",ABS(
SUMIFS(BaseFinanceira[Valor Previsto],
IF('DRE Financeira'!$B$3=Configurações!$D$7,BaseFinanceira[Mês Caixa],BaseFinanceira[Mês Comp.]),Q$6,
BaseFinanceira[Plano Contas],'DRE Financeira'!$C152,
BaseFinanceira[Centro Custo],IF($B$2=Configurações!$B$7,"&lt;&gt;""",'DRE Financeira'!$B$2))))</f>
        <v/>
      </c>
      <c r="R152" s="26" t="str">
        <f>IF($B152="","",ABS(
SUMIFS(BaseFinanceira[Valor Realizado],
IF('DRE Financeira'!$B$3=Configurações!$D$7,BaseFinanceira[Mês Caixa],BaseFinanceira[Mês Comp.]),R$6,
BaseFinanceira[Plano Contas],'DRE Financeira'!$C152,
BaseFinanceira[Centro Custo],IF($B$2=Configurações!$B$7,"&lt;&gt;""",'DRE Financeira'!$B$2))))</f>
        <v/>
      </c>
      <c r="S152" s="24" t="str">
        <f>IF($B152="","",ABS(
SUMIFS(BaseFinanceira[Valor Previsto],
IF('DRE Financeira'!$B$3=Configurações!$D$7,BaseFinanceira[Mês Caixa],BaseFinanceira[Mês Comp.]),S$6,
BaseFinanceira[Plano Contas],'DRE Financeira'!$C152,
BaseFinanceira[Centro Custo],IF($B$2=Configurações!$B$7,"&lt;&gt;""",'DRE Financeira'!$B$2))))</f>
        <v/>
      </c>
      <c r="T152" s="26" t="str">
        <f>IF($B152="","",ABS(
SUMIFS(BaseFinanceira[Valor Realizado],
IF('DRE Financeira'!$B$3=Configurações!$D$7,BaseFinanceira[Mês Caixa],BaseFinanceira[Mês Comp.]),T$6,
BaseFinanceira[Plano Contas],'DRE Financeira'!$C152,
BaseFinanceira[Centro Custo],IF($B$2=Configurações!$B$7,"&lt;&gt;""",'DRE Financeira'!$B$2))))</f>
        <v/>
      </c>
      <c r="U152" s="24" t="str">
        <f>IF($B152="","",ABS(
SUMIFS(BaseFinanceira[Valor Previsto],
IF('DRE Financeira'!$B$3=Configurações!$D$7,BaseFinanceira[Mês Caixa],BaseFinanceira[Mês Comp.]),U$6,
BaseFinanceira[Plano Contas],'DRE Financeira'!$C152,
BaseFinanceira[Centro Custo],IF($B$2=Configurações!$B$7,"&lt;&gt;""",'DRE Financeira'!$B$2))))</f>
        <v/>
      </c>
      <c r="V152" s="26" t="str">
        <f>IF($B152="","",ABS(
SUMIFS(BaseFinanceira[Valor Realizado],
IF('DRE Financeira'!$B$3=Configurações!$D$7,BaseFinanceira[Mês Caixa],BaseFinanceira[Mês Comp.]),V$6,
BaseFinanceira[Plano Contas],'DRE Financeira'!$C152,
BaseFinanceira[Centro Custo],IF($B$2=Configurações!$B$7,"&lt;&gt;""",'DRE Financeira'!$B$2))))</f>
        <v/>
      </c>
      <c r="W152" s="24" t="str">
        <f>IF($B152="","",ABS(
SUMIFS(BaseFinanceira[Valor Previsto],
IF('DRE Financeira'!$B$3=Configurações!$D$7,BaseFinanceira[Mês Caixa],BaseFinanceira[Mês Comp.]),W$6,
BaseFinanceira[Plano Contas],'DRE Financeira'!$C152,
BaseFinanceira[Centro Custo],IF($B$2=Configurações!$B$7,"&lt;&gt;""",'DRE Financeira'!$B$2))))</f>
        <v/>
      </c>
      <c r="X152" s="26" t="str">
        <f>IF($B152="","",ABS(
SUMIFS(BaseFinanceira[Valor Realizado],
IF('DRE Financeira'!$B$3=Configurações!$D$7,BaseFinanceira[Mês Caixa],BaseFinanceira[Mês Comp.]),X$6,
BaseFinanceira[Plano Contas],'DRE Financeira'!$C152,
BaseFinanceira[Centro Custo],IF($B$2=Configurações!$B$7,"&lt;&gt;""",'DRE Financeira'!$B$2))))</f>
        <v/>
      </c>
      <c r="Y152" s="24" t="str">
        <f>IF($B152="","",ABS(
SUMIFS(BaseFinanceira[Valor Previsto],
IF('DRE Financeira'!$B$3=Configurações!$D$7,BaseFinanceira[Mês Caixa],BaseFinanceira[Mês Comp.]),Y$6,
BaseFinanceira[Plano Contas],'DRE Financeira'!$C152,
BaseFinanceira[Centro Custo],IF($B$2=Configurações!$B$7,"&lt;&gt;""",'DRE Financeira'!$B$2))))</f>
        <v/>
      </c>
      <c r="Z152" s="26" t="str">
        <f>IF($B152="","",ABS(
SUMIFS(BaseFinanceira[Valor Realizado],
IF('DRE Financeira'!$B$3=Configurações!$D$7,BaseFinanceira[Mês Caixa],BaseFinanceira[Mês Comp.]),Z$6,
BaseFinanceira[Plano Contas],'DRE Financeira'!$C152,
BaseFinanceira[Centro Custo],IF($B$2=Configurações!$B$7,"&lt;&gt;""",'DRE Financeira'!$B$2))))</f>
        <v/>
      </c>
      <c r="AA152" s="24" t="str">
        <f>IF($B152="","",ABS(
SUMIFS(BaseFinanceira[Valor Previsto],
IF('DRE Financeira'!$B$3=Configurações!$D$7,BaseFinanceira[Mês Caixa],BaseFinanceira[Mês Comp.]),AA$6,
BaseFinanceira[Plano Contas],'DRE Financeira'!$C152,
BaseFinanceira[Centro Custo],IF($B$2=Configurações!$B$7,"&lt;&gt;""",'DRE Financeira'!$B$2))))</f>
        <v/>
      </c>
      <c r="AB152" s="26" t="str">
        <f>IF($B152="","",ABS(
SUMIFS(BaseFinanceira[Valor Realizado],
IF('DRE Financeira'!$B$3=Configurações!$D$7,BaseFinanceira[Mês Caixa],BaseFinanceira[Mês Comp.]),AB$6,
BaseFinanceira[Plano Contas],'DRE Financeira'!$C152,
BaseFinanceira[Centro Custo],IF($B$2=Configurações!$B$7,"&lt;&gt;""",'DRE Financeira'!$B$2))))</f>
        <v/>
      </c>
      <c r="AD152" s="24">
        <f t="shared" si="231"/>
        <v>0</v>
      </c>
      <c r="AE152" s="26">
        <f t="shared" si="231"/>
        <v>0</v>
      </c>
      <c r="AF152" s="39">
        <f t="shared" si="230"/>
        <v>0</v>
      </c>
      <c r="AH152" s="24">
        <f t="shared" si="232"/>
        <v>0</v>
      </c>
      <c r="AI152" s="26">
        <f t="shared" si="232"/>
        <v>0</v>
      </c>
    </row>
    <row r="153" spans="2:35" s="2" customFormat="1" ht="20.100000000000001" hidden="1" customHeight="1" x14ac:dyDescent="0.25">
      <c r="B153" s="23" t="str">
        <f>IF('Plano Contas'!J17="","",'Plano Contas'!J17)</f>
        <v/>
      </c>
      <c r="C153" s="46" t="str">
        <f>B143&amp;B144&amp;B153</f>
        <v>Custo Mercadoria VendidaProduto/Serviço</v>
      </c>
      <c r="D153" s="20"/>
      <c r="E153" s="24" t="str">
        <f>IF($B153="","",ABS(
SUMIFS(BaseFinanceira[Valor Previsto],
IF('DRE Financeira'!$B$3=Configurações!$D$7,BaseFinanceira[Mês Caixa],BaseFinanceira[Mês Comp.]),E$6,
BaseFinanceira[Plano Contas],'DRE Financeira'!$C153,
BaseFinanceira[Centro Custo],IF($B$2=Configurações!$B$7,"&lt;&gt;""",'DRE Financeira'!$B$2))))</f>
        <v/>
      </c>
      <c r="F153" s="26" t="str">
        <f>IF($B153="","",ABS(
SUMIFS(BaseFinanceira[Valor Realizado],
IF('DRE Financeira'!$B$3=Configurações!$D$7,BaseFinanceira[Mês Caixa],BaseFinanceira[Mês Comp.]),F$6,
BaseFinanceira[Plano Contas],'DRE Financeira'!$C153,
BaseFinanceira[Centro Custo],IF($B$2=Configurações!$B$7,"&lt;&gt;""",'DRE Financeira'!$B$2))))</f>
        <v/>
      </c>
      <c r="G153" s="24" t="str">
        <f>IF($B153="","",ABS(
SUMIFS(BaseFinanceira[Valor Previsto],
IF('DRE Financeira'!$B$3=Configurações!$D$7,BaseFinanceira[Mês Caixa],BaseFinanceira[Mês Comp.]),G$6,
BaseFinanceira[Plano Contas],'DRE Financeira'!$C153,
BaseFinanceira[Centro Custo],IF($B$2=Configurações!$B$7,"&lt;&gt;""",'DRE Financeira'!$B$2))))</f>
        <v/>
      </c>
      <c r="H153" s="26" t="str">
        <f>IF($B153="","",ABS(
SUMIFS(BaseFinanceira[Valor Realizado],
IF('DRE Financeira'!$B$3=Configurações!$D$7,BaseFinanceira[Mês Caixa],BaseFinanceira[Mês Comp.]),H$6,
BaseFinanceira[Plano Contas],'DRE Financeira'!$C153,
BaseFinanceira[Centro Custo],IF($B$2=Configurações!$B$7,"&lt;&gt;""",'DRE Financeira'!$B$2))))</f>
        <v/>
      </c>
      <c r="I153" s="24" t="str">
        <f>IF($B153="","",ABS(
SUMIFS(BaseFinanceira[Valor Previsto],
IF('DRE Financeira'!$B$3=Configurações!$D$7,BaseFinanceira[Mês Caixa],BaseFinanceira[Mês Comp.]),I$6,
BaseFinanceira[Plano Contas],'DRE Financeira'!$C153,
BaseFinanceira[Centro Custo],IF($B$2=Configurações!$B$7,"&lt;&gt;""",'DRE Financeira'!$B$2))))</f>
        <v/>
      </c>
      <c r="J153" s="26" t="str">
        <f>IF($B153="","",ABS(
SUMIFS(BaseFinanceira[Valor Realizado],
IF('DRE Financeira'!$B$3=Configurações!$D$7,BaseFinanceira[Mês Caixa],BaseFinanceira[Mês Comp.]),J$6,
BaseFinanceira[Plano Contas],'DRE Financeira'!$C153,
BaseFinanceira[Centro Custo],IF($B$2=Configurações!$B$7,"&lt;&gt;""",'DRE Financeira'!$B$2))))</f>
        <v/>
      </c>
      <c r="K153" s="24" t="str">
        <f>IF($B153="","",ABS(
SUMIFS(BaseFinanceira[Valor Previsto],
IF('DRE Financeira'!$B$3=Configurações!$D$7,BaseFinanceira[Mês Caixa],BaseFinanceira[Mês Comp.]),K$6,
BaseFinanceira[Plano Contas],'DRE Financeira'!$C153,
BaseFinanceira[Centro Custo],IF($B$2=Configurações!$B$7,"&lt;&gt;""",'DRE Financeira'!$B$2))))</f>
        <v/>
      </c>
      <c r="L153" s="26" t="str">
        <f>IF($B153="","",ABS(
SUMIFS(BaseFinanceira[Valor Realizado],
IF('DRE Financeira'!$B$3=Configurações!$D$7,BaseFinanceira[Mês Caixa],BaseFinanceira[Mês Comp.]),L$6,
BaseFinanceira[Plano Contas],'DRE Financeira'!$C153,
BaseFinanceira[Centro Custo],IF($B$2=Configurações!$B$7,"&lt;&gt;""",'DRE Financeira'!$B$2))))</f>
        <v/>
      </c>
      <c r="M153" s="24" t="str">
        <f>IF($B153="","",ABS(
SUMIFS(BaseFinanceira[Valor Previsto],
IF('DRE Financeira'!$B$3=Configurações!$D$7,BaseFinanceira[Mês Caixa],BaseFinanceira[Mês Comp.]),M$6,
BaseFinanceira[Plano Contas],'DRE Financeira'!$C153,
BaseFinanceira[Centro Custo],IF($B$2=Configurações!$B$7,"&lt;&gt;""",'DRE Financeira'!$B$2))))</f>
        <v/>
      </c>
      <c r="N153" s="26" t="str">
        <f>IF($B153="","",ABS(
SUMIFS(BaseFinanceira[Valor Realizado],
IF('DRE Financeira'!$B$3=Configurações!$D$7,BaseFinanceira[Mês Caixa],BaseFinanceira[Mês Comp.]),N$6,
BaseFinanceira[Plano Contas],'DRE Financeira'!$C153,
BaseFinanceira[Centro Custo],IF($B$2=Configurações!$B$7,"&lt;&gt;""",'DRE Financeira'!$B$2))))</f>
        <v/>
      </c>
      <c r="O153" s="24" t="str">
        <f>IF($B153="","",ABS(
SUMIFS(BaseFinanceira[Valor Previsto],
IF('DRE Financeira'!$B$3=Configurações!$D$7,BaseFinanceira[Mês Caixa],BaseFinanceira[Mês Comp.]),O$6,
BaseFinanceira[Plano Contas],'DRE Financeira'!$C153,
BaseFinanceira[Centro Custo],IF($B$2=Configurações!$B$7,"&lt;&gt;""",'DRE Financeira'!$B$2))))</f>
        <v/>
      </c>
      <c r="P153" s="26" t="str">
        <f>IF($B153="","",ABS(
SUMIFS(BaseFinanceira[Valor Realizado],
IF('DRE Financeira'!$B$3=Configurações!$D$7,BaseFinanceira[Mês Caixa],BaseFinanceira[Mês Comp.]),P$6,
BaseFinanceira[Plano Contas],'DRE Financeira'!$C153,
BaseFinanceira[Centro Custo],IF($B$2=Configurações!$B$7,"&lt;&gt;""",'DRE Financeira'!$B$2))))</f>
        <v/>
      </c>
      <c r="Q153" s="24" t="str">
        <f>IF($B153="","",ABS(
SUMIFS(BaseFinanceira[Valor Previsto],
IF('DRE Financeira'!$B$3=Configurações!$D$7,BaseFinanceira[Mês Caixa],BaseFinanceira[Mês Comp.]),Q$6,
BaseFinanceira[Plano Contas],'DRE Financeira'!$C153,
BaseFinanceira[Centro Custo],IF($B$2=Configurações!$B$7,"&lt;&gt;""",'DRE Financeira'!$B$2))))</f>
        <v/>
      </c>
      <c r="R153" s="26" t="str">
        <f>IF($B153="","",ABS(
SUMIFS(BaseFinanceira[Valor Realizado],
IF('DRE Financeira'!$B$3=Configurações!$D$7,BaseFinanceira[Mês Caixa],BaseFinanceira[Mês Comp.]),R$6,
BaseFinanceira[Plano Contas],'DRE Financeira'!$C153,
BaseFinanceira[Centro Custo],IF($B$2=Configurações!$B$7,"&lt;&gt;""",'DRE Financeira'!$B$2))))</f>
        <v/>
      </c>
      <c r="S153" s="24" t="str">
        <f>IF($B153="","",ABS(
SUMIFS(BaseFinanceira[Valor Previsto],
IF('DRE Financeira'!$B$3=Configurações!$D$7,BaseFinanceira[Mês Caixa],BaseFinanceira[Mês Comp.]),S$6,
BaseFinanceira[Plano Contas],'DRE Financeira'!$C153,
BaseFinanceira[Centro Custo],IF($B$2=Configurações!$B$7,"&lt;&gt;""",'DRE Financeira'!$B$2))))</f>
        <v/>
      </c>
      <c r="T153" s="26" t="str">
        <f>IF($B153="","",ABS(
SUMIFS(BaseFinanceira[Valor Realizado],
IF('DRE Financeira'!$B$3=Configurações!$D$7,BaseFinanceira[Mês Caixa],BaseFinanceira[Mês Comp.]),T$6,
BaseFinanceira[Plano Contas],'DRE Financeira'!$C153,
BaseFinanceira[Centro Custo],IF($B$2=Configurações!$B$7,"&lt;&gt;""",'DRE Financeira'!$B$2))))</f>
        <v/>
      </c>
      <c r="U153" s="24" t="str">
        <f>IF($B153="","",ABS(
SUMIFS(BaseFinanceira[Valor Previsto],
IF('DRE Financeira'!$B$3=Configurações!$D$7,BaseFinanceira[Mês Caixa],BaseFinanceira[Mês Comp.]),U$6,
BaseFinanceira[Plano Contas],'DRE Financeira'!$C153,
BaseFinanceira[Centro Custo],IF($B$2=Configurações!$B$7,"&lt;&gt;""",'DRE Financeira'!$B$2))))</f>
        <v/>
      </c>
      <c r="V153" s="26" t="str">
        <f>IF($B153="","",ABS(
SUMIFS(BaseFinanceira[Valor Realizado],
IF('DRE Financeira'!$B$3=Configurações!$D$7,BaseFinanceira[Mês Caixa],BaseFinanceira[Mês Comp.]),V$6,
BaseFinanceira[Plano Contas],'DRE Financeira'!$C153,
BaseFinanceira[Centro Custo],IF($B$2=Configurações!$B$7,"&lt;&gt;""",'DRE Financeira'!$B$2))))</f>
        <v/>
      </c>
      <c r="W153" s="24" t="str">
        <f>IF($B153="","",ABS(
SUMIFS(BaseFinanceira[Valor Previsto],
IF('DRE Financeira'!$B$3=Configurações!$D$7,BaseFinanceira[Mês Caixa],BaseFinanceira[Mês Comp.]),W$6,
BaseFinanceira[Plano Contas],'DRE Financeira'!$C153,
BaseFinanceira[Centro Custo],IF($B$2=Configurações!$B$7,"&lt;&gt;""",'DRE Financeira'!$B$2))))</f>
        <v/>
      </c>
      <c r="X153" s="26" t="str">
        <f>IF($B153="","",ABS(
SUMIFS(BaseFinanceira[Valor Realizado],
IF('DRE Financeira'!$B$3=Configurações!$D$7,BaseFinanceira[Mês Caixa],BaseFinanceira[Mês Comp.]),X$6,
BaseFinanceira[Plano Contas],'DRE Financeira'!$C153,
BaseFinanceira[Centro Custo],IF($B$2=Configurações!$B$7,"&lt;&gt;""",'DRE Financeira'!$B$2))))</f>
        <v/>
      </c>
      <c r="Y153" s="24" t="str">
        <f>IF($B153="","",ABS(
SUMIFS(BaseFinanceira[Valor Previsto],
IF('DRE Financeira'!$B$3=Configurações!$D$7,BaseFinanceira[Mês Caixa],BaseFinanceira[Mês Comp.]),Y$6,
BaseFinanceira[Plano Contas],'DRE Financeira'!$C153,
BaseFinanceira[Centro Custo],IF($B$2=Configurações!$B$7,"&lt;&gt;""",'DRE Financeira'!$B$2))))</f>
        <v/>
      </c>
      <c r="Z153" s="26" t="str">
        <f>IF($B153="","",ABS(
SUMIFS(BaseFinanceira[Valor Realizado],
IF('DRE Financeira'!$B$3=Configurações!$D$7,BaseFinanceira[Mês Caixa],BaseFinanceira[Mês Comp.]),Z$6,
BaseFinanceira[Plano Contas],'DRE Financeira'!$C153,
BaseFinanceira[Centro Custo],IF($B$2=Configurações!$B$7,"&lt;&gt;""",'DRE Financeira'!$B$2))))</f>
        <v/>
      </c>
      <c r="AA153" s="24" t="str">
        <f>IF($B153="","",ABS(
SUMIFS(BaseFinanceira[Valor Previsto],
IF('DRE Financeira'!$B$3=Configurações!$D$7,BaseFinanceira[Mês Caixa],BaseFinanceira[Mês Comp.]),AA$6,
BaseFinanceira[Plano Contas],'DRE Financeira'!$C153,
BaseFinanceira[Centro Custo],IF($B$2=Configurações!$B$7,"&lt;&gt;""",'DRE Financeira'!$B$2))))</f>
        <v/>
      </c>
      <c r="AB153" s="26" t="str">
        <f>IF($B153="","",ABS(
SUMIFS(BaseFinanceira[Valor Realizado],
IF('DRE Financeira'!$B$3=Configurações!$D$7,BaseFinanceira[Mês Caixa],BaseFinanceira[Mês Comp.]),AB$6,
BaseFinanceira[Plano Contas],'DRE Financeira'!$C153,
BaseFinanceira[Centro Custo],IF($B$2=Configurações!$B$7,"&lt;&gt;""",'DRE Financeira'!$B$2))))</f>
        <v/>
      </c>
      <c r="AD153" s="24">
        <f t="shared" si="231"/>
        <v>0</v>
      </c>
      <c r="AE153" s="26">
        <f t="shared" si="231"/>
        <v>0</v>
      </c>
      <c r="AF153" s="39">
        <f t="shared" si="230"/>
        <v>0</v>
      </c>
      <c r="AH153" s="24">
        <f t="shared" si="232"/>
        <v>0</v>
      </c>
      <c r="AI153" s="26">
        <f t="shared" si="232"/>
        <v>0</v>
      </c>
    </row>
    <row r="154" spans="2:35" s="2" customFormat="1" ht="20.100000000000001" hidden="1" customHeight="1" x14ac:dyDescent="0.25">
      <c r="B154" s="23" t="str">
        <f>IF('Plano Contas'!J18="","",'Plano Contas'!J18)</f>
        <v/>
      </c>
      <c r="C154" s="46" t="str">
        <f>B143&amp;B144&amp;B154</f>
        <v>Custo Mercadoria VendidaProduto/Serviço</v>
      </c>
      <c r="D154" s="20"/>
      <c r="E154" s="24" t="str">
        <f>IF($B154="","",ABS(
SUMIFS(BaseFinanceira[Valor Previsto],
IF('DRE Financeira'!$B$3=Configurações!$D$7,BaseFinanceira[Mês Caixa],BaseFinanceira[Mês Comp.]),E$6,
BaseFinanceira[Plano Contas],'DRE Financeira'!$C154,
BaseFinanceira[Centro Custo],IF($B$2=Configurações!$B$7,"&lt;&gt;""",'DRE Financeira'!$B$2))))</f>
        <v/>
      </c>
      <c r="F154" s="26" t="str">
        <f>IF($B154="","",ABS(
SUMIFS(BaseFinanceira[Valor Realizado],
IF('DRE Financeira'!$B$3=Configurações!$D$7,BaseFinanceira[Mês Caixa],BaseFinanceira[Mês Comp.]),F$6,
BaseFinanceira[Plano Contas],'DRE Financeira'!$C154,
BaseFinanceira[Centro Custo],IF($B$2=Configurações!$B$7,"&lt;&gt;""",'DRE Financeira'!$B$2))))</f>
        <v/>
      </c>
      <c r="G154" s="24" t="str">
        <f>IF($B154="","",ABS(
SUMIFS(BaseFinanceira[Valor Previsto],
IF('DRE Financeira'!$B$3=Configurações!$D$7,BaseFinanceira[Mês Caixa],BaseFinanceira[Mês Comp.]),G$6,
BaseFinanceira[Plano Contas],'DRE Financeira'!$C154,
BaseFinanceira[Centro Custo],IF($B$2=Configurações!$B$7,"&lt;&gt;""",'DRE Financeira'!$B$2))))</f>
        <v/>
      </c>
      <c r="H154" s="26" t="str">
        <f>IF($B154="","",ABS(
SUMIFS(BaseFinanceira[Valor Realizado],
IF('DRE Financeira'!$B$3=Configurações!$D$7,BaseFinanceira[Mês Caixa],BaseFinanceira[Mês Comp.]),H$6,
BaseFinanceira[Plano Contas],'DRE Financeira'!$C154,
BaseFinanceira[Centro Custo],IF($B$2=Configurações!$B$7,"&lt;&gt;""",'DRE Financeira'!$B$2))))</f>
        <v/>
      </c>
      <c r="I154" s="24" t="str">
        <f>IF($B154="","",ABS(
SUMIFS(BaseFinanceira[Valor Previsto],
IF('DRE Financeira'!$B$3=Configurações!$D$7,BaseFinanceira[Mês Caixa],BaseFinanceira[Mês Comp.]),I$6,
BaseFinanceira[Plano Contas],'DRE Financeira'!$C154,
BaseFinanceira[Centro Custo],IF($B$2=Configurações!$B$7,"&lt;&gt;""",'DRE Financeira'!$B$2))))</f>
        <v/>
      </c>
      <c r="J154" s="26" t="str">
        <f>IF($B154="","",ABS(
SUMIFS(BaseFinanceira[Valor Realizado],
IF('DRE Financeira'!$B$3=Configurações!$D$7,BaseFinanceira[Mês Caixa],BaseFinanceira[Mês Comp.]),J$6,
BaseFinanceira[Plano Contas],'DRE Financeira'!$C154,
BaseFinanceira[Centro Custo],IF($B$2=Configurações!$B$7,"&lt;&gt;""",'DRE Financeira'!$B$2))))</f>
        <v/>
      </c>
      <c r="K154" s="24" t="str">
        <f>IF($B154="","",ABS(
SUMIFS(BaseFinanceira[Valor Previsto],
IF('DRE Financeira'!$B$3=Configurações!$D$7,BaseFinanceira[Mês Caixa],BaseFinanceira[Mês Comp.]),K$6,
BaseFinanceira[Plano Contas],'DRE Financeira'!$C154,
BaseFinanceira[Centro Custo],IF($B$2=Configurações!$B$7,"&lt;&gt;""",'DRE Financeira'!$B$2))))</f>
        <v/>
      </c>
      <c r="L154" s="26" t="str">
        <f>IF($B154="","",ABS(
SUMIFS(BaseFinanceira[Valor Realizado],
IF('DRE Financeira'!$B$3=Configurações!$D$7,BaseFinanceira[Mês Caixa],BaseFinanceira[Mês Comp.]),L$6,
BaseFinanceira[Plano Contas],'DRE Financeira'!$C154,
BaseFinanceira[Centro Custo],IF($B$2=Configurações!$B$7,"&lt;&gt;""",'DRE Financeira'!$B$2))))</f>
        <v/>
      </c>
      <c r="M154" s="24" t="str">
        <f>IF($B154="","",ABS(
SUMIFS(BaseFinanceira[Valor Previsto],
IF('DRE Financeira'!$B$3=Configurações!$D$7,BaseFinanceira[Mês Caixa],BaseFinanceira[Mês Comp.]),M$6,
BaseFinanceira[Plano Contas],'DRE Financeira'!$C154,
BaseFinanceira[Centro Custo],IF($B$2=Configurações!$B$7,"&lt;&gt;""",'DRE Financeira'!$B$2))))</f>
        <v/>
      </c>
      <c r="N154" s="26" t="str">
        <f>IF($B154="","",ABS(
SUMIFS(BaseFinanceira[Valor Realizado],
IF('DRE Financeira'!$B$3=Configurações!$D$7,BaseFinanceira[Mês Caixa],BaseFinanceira[Mês Comp.]),N$6,
BaseFinanceira[Plano Contas],'DRE Financeira'!$C154,
BaseFinanceira[Centro Custo],IF($B$2=Configurações!$B$7,"&lt;&gt;""",'DRE Financeira'!$B$2))))</f>
        <v/>
      </c>
      <c r="O154" s="24" t="str">
        <f>IF($B154="","",ABS(
SUMIFS(BaseFinanceira[Valor Previsto],
IF('DRE Financeira'!$B$3=Configurações!$D$7,BaseFinanceira[Mês Caixa],BaseFinanceira[Mês Comp.]),O$6,
BaseFinanceira[Plano Contas],'DRE Financeira'!$C154,
BaseFinanceira[Centro Custo],IF($B$2=Configurações!$B$7,"&lt;&gt;""",'DRE Financeira'!$B$2))))</f>
        <v/>
      </c>
      <c r="P154" s="26" t="str">
        <f>IF($B154="","",ABS(
SUMIFS(BaseFinanceira[Valor Realizado],
IF('DRE Financeira'!$B$3=Configurações!$D$7,BaseFinanceira[Mês Caixa],BaseFinanceira[Mês Comp.]),P$6,
BaseFinanceira[Plano Contas],'DRE Financeira'!$C154,
BaseFinanceira[Centro Custo],IF($B$2=Configurações!$B$7,"&lt;&gt;""",'DRE Financeira'!$B$2))))</f>
        <v/>
      </c>
      <c r="Q154" s="24" t="str">
        <f>IF($B154="","",ABS(
SUMIFS(BaseFinanceira[Valor Previsto],
IF('DRE Financeira'!$B$3=Configurações!$D$7,BaseFinanceira[Mês Caixa],BaseFinanceira[Mês Comp.]),Q$6,
BaseFinanceira[Plano Contas],'DRE Financeira'!$C154,
BaseFinanceira[Centro Custo],IF($B$2=Configurações!$B$7,"&lt;&gt;""",'DRE Financeira'!$B$2))))</f>
        <v/>
      </c>
      <c r="R154" s="26" t="str">
        <f>IF($B154="","",ABS(
SUMIFS(BaseFinanceira[Valor Realizado],
IF('DRE Financeira'!$B$3=Configurações!$D$7,BaseFinanceira[Mês Caixa],BaseFinanceira[Mês Comp.]),R$6,
BaseFinanceira[Plano Contas],'DRE Financeira'!$C154,
BaseFinanceira[Centro Custo],IF($B$2=Configurações!$B$7,"&lt;&gt;""",'DRE Financeira'!$B$2))))</f>
        <v/>
      </c>
      <c r="S154" s="24" t="str">
        <f>IF($B154="","",ABS(
SUMIFS(BaseFinanceira[Valor Previsto],
IF('DRE Financeira'!$B$3=Configurações!$D$7,BaseFinanceira[Mês Caixa],BaseFinanceira[Mês Comp.]),S$6,
BaseFinanceira[Plano Contas],'DRE Financeira'!$C154,
BaseFinanceira[Centro Custo],IF($B$2=Configurações!$B$7,"&lt;&gt;""",'DRE Financeira'!$B$2))))</f>
        <v/>
      </c>
      <c r="T154" s="26" t="str">
        <f>IF($B154="","",ABS(
SUMIFS(BaseFinanceira[Valor Realizado],
IF('DRE Financeira'!$B$3=Configurações!$D$7,BaseFinanceira[Mês Caixa],BaseFinanceira[Mês Comp.]),T$6,
BaseFinanceira[Plano Contas],'DRE Financeira'!$C154,
BaseFinanceira[Centro Custo],IF($B$2=Configurações!$B$7,"&lt;&gt;""",'DRE Financeira'!$B$2))))</f>
        <v/>
      </c>
      <c r="U154" s="24" t="str">
        <f>IF($B154="","",ABS(
SUMIFS(BaseFinanceira[Valor Previsto],
IF('DRE Financeira'!$B$3=Configurações!$D$7,BaseFinanceira[Mês Caixa],BaseFinanceira[Mês Comp.]),U$6,
BaseFinanceira[Plano Contas],'DRE Financeira'!$C154,
BaseFinanceira[Centro Custo],IF($B$2=Configurações!$B$7,"&lt;&gt;""",'DRE Financeira'!$B$2))))</f>
        <v/>
      </c>
      <c r="V154" s="26" t="str">
        <f>IF($B154="","",ABS(
SUMIFS(BaseFinanceira[Valor Realizado],
IF('DRE Financeira'!$B$3=Configurações!$D$7,BaseFinanceira[Mês Caixa],BaseFinanceira[Mês Comp.]),V$6,
BaseFinanceira[Plano Contas],'DRE Financeira'!$C154,
BaseFinanceira[Centro Custo],IF($B$2=Configurações!$B$7,"&lt;&gt;""",'DRE Financeira'!$B$2))))</f>
        <v/>
      </c>
      <c r="W154" s="24" t="str">
        <f>IF($B154="","",ABS(
SUMIFS(BaseFinanceira[Valor Previsto],
IF('DRE Financeira'!$B$3=Configurações!$D$7,BaseFinanceira[Mês Caixa],BaseFinanceira[Mês Comp.]),W$6,
BaseFinanceira[Plano Contas],'DRE Financeira'!$C154,
BaseFinanceira[Centro Custo],IF($B$2=Configurações!$B$7,"&lt;&gt;""",'DRE Financeira'!$B$2))))</f>
        <v/>
      </c>
      <c r="X154" s="26" t="str">
        <f>IF($B154="","",ABS(
SUMIFS(BaseFinanceira[Valor Realizado],
IF('DRE Financeira'!$B$3=Configurações!$D$7,BaseFinanceira[Mês Caixa],BaseFinanceira[Mês Comp.]),X$6,
BaseFinanceira[Plano Contas],'DRE Financeira'!$C154,
BaseFinanceira[Centro Custo],IF($B$2=Configurações!$B$7,"&lt;&gt;""",'DRE Financeira'!$B$2))))</f>
        <v/>
      </c>
      <c r="Y154" s="24" t="str">
        <f>IF($B154="","",ABS(
SUMIFS(BaseFinanceira[Valor Previsto],
IF('DRE Financeira'!$B$3=Configurações!$D$7,BaseFinanceira[Mês Caixa],BaseFinanceira[Mês Comp.]),Y$6,
BaseFinanceira[Plano Contas],'DRE Financeira'!$C154,
BaseFinanceira[Centro Custo],IF($B$2=Configurações!$B$7,"&lt;&gt;""",'DRE Financeira'!$B$2))))</f>
        <v/>
      </c>
      <c r="Z154" s="26" t="str">
        <f>IF($B154="","",ABS(
SUMIFS(BaseFinanceira[Valor Realizado],
IF('DRE Financeira'!$B$3=Configurações!$D$7,BaseFinanceira[Mês Caixa],BaseFinanceira[Mês Comp.]),Z$6,
BaseFinanceira[Plano Contas],'DRE Financeira'!$C154,
BaseFinanceira[Centro Custo],IF($B$2=Configurações!$B$7,"&lt;&gt;""",'DRE Financeira'!$B$2))))</f>
        <v/>
      </c>
      <c r="AA154" s="24" t="str">
        <f>IF($B154="","",ABS(
SUMIFS(BaseFinanceira[Valor Previsto],
IF('DRE Financeira'!$B$3=Configurações!$D$7,BaseFinanceira[Mês Caixa],BaseFinanceira[Mês Comp.]),AA$6,
BaseFinanceira[Plano Contas],'DRE Financeira'!$C154,
BaseFinanceira[Centro Custo],IF($B$2=Configurações!$B$7,"&lt;&gt;""",'DRE Financeira'!$B$2))))</f>
        <v/>
      </c>
      <c r="AB154" s="26" t="str">
        <f>IF($B154="","",ABS(
SUMIFS(BaseFinanceira[Valor Realizado],
IF('DRE Financeira'!$B$3=Configurações!$D$7,BaseFinanceira[Mês Caixa],BaseFinanceira[Mês Comp.]),AB$6,
BaseFinanceira[Plano Contas],'DRE Financeira'!$C154,
BaseFinanceira[Centro Custo],IF($B$2=Configurações!$B$7,"&lt;&gt;""",'DRE Financeira'!$B$2))))</f>
        <v/>
      </c>
      <c r="AD154" s="24">
        <f t="shared" si="231"/>
        <v>0</v>
      </c>
      <c r="AE154" s="26">
        <f t="shared" si="231"/>
        <v>0</v>
      </c>
      <c r="AF154" s="39">
        <f t="shared" si="230"/>
        <v>0</v>
      </c>
      <c r="AH154" s="24">
        <f t="shared" si="232"/>
        <v>0</v>
      </c>
      <c r="AI154" s="26">
        <f t="shared" si="232"/>
        <v>0</v>
      </c>
    </row>
    <row r="155" spans="2:35" s="2" customFormat="1" ht="20.100000000000001" hidden="1" customHeight="1" x14ac:dyDescent="0.25">
      <c r="B155" s="23" t="str">
        <f>IF('Plano Contas'!J19="","",'Plano Contas'!J19)</f>
        <v/>
      </c>
      <c r="C155" s="46" t="str">
        <f>B143&amp;B144&amp;B155</f>
        <v>Custo Mercadoria VendidaProduto/Serviço</v>
      </c>
      <c r="D155" s="20"/>
      <c r="E155" s="24" t="str">
        <f>IF($B155="","",ABS(
SUMIFS(BaseFinanceira[Valor Previsto],
IF('DRE Financeira'!$B$3=Configurações!$D$7,BaseFinanceira[Mês Caixa],BaseFinanceira[Mês Comp.]),E$6,
BaseFinanceira[Plano Contas],'DRE Financeira'!$C155,
BaseFinanceira[Centro Custo],IF($B$2=Configurações!$B$7,"&lt;&gt;""",'DRE Financeira'!$B$2))))</f>
        <v/>
      </c>
      <c r="F155" s="26" t="str">
        <f>IF($B155="","",ABS(
SUMIFS(BaseFinanceira[Valor Realizado],
IF('DRE Financeira'!$B$3=Configurações!$D$7,BaseFinanceira[Mês Caixa],BaseFinanceira[Mês Comp.]),F$6,
BaseFinanceira[Plano Contas],'DRE Financeira'!$C155,
BaseFinanceira[Centro Custo],IF($B$2=Configurações!$B$7,"&lt;&gt;""",'DRE Financeira'!$B$2))))</f>
        <v/>
      </c>
      <c r="G155" s="24" t="str">
        <f>IF($B155="","",ABS(
SUMIFS(BaseFinanceira[Valor Previsto],
IF('DRE Financeira'!$B$3=Configurações!$D$7,BaseFinanceira[Mês Caixa],BaseFinanceira[Mês Comp.]),G$6,
BaseFinanceira[Plano Contas],'DRE Financeira'!$C155,
BaseFinanceira[Centro Custo],IF($B$2=Configurações!$B$7,"&lt;&gt;""",'DRE Financeira'!$B$2))))</f>
        <v/>
      </c>
      <c r="H155" s="26" t="str">
        <f>IF($B155="","",ABS(
SUMIFS(BaseFinanceira[Valor Realizado],
IF('DRE Financeira'!$B$3=Configurações!$D$7,BaseFinanceira[Mês Caixa],BaseFinanceira[Mês Comp.]),H$6,
BaseFinanceira[Plano Contas],'DRE Financeira'!$C155,
BaseFinanceira[Centro Custo],IF($B$2=Configurações!$B$7,"&lt;&gt;""",'DRE Financeira'!$B$2))))</f>
        <v/>
      </c>
      <c r="I155" s="24" t="str">
        <f>IF($B155="","",ABS(
SUMIFS(BaseFinanceira[Valor Previsto],
IF('DRE Financeira'!$B$3=Configurações!$D$7,BaseFinanceira[Mês Caixa],BaseFinanceira[Mês Comp.]),I$6,
BaseFinanceira[Plano Contas],'DRE Financeira'!$C155,
BaseFinanceira[Centro Custo],IF($B$2=Configurações!$B$7,"&lt;&gt;""",'DRE Financeira'!$B$2))))</f>
        <v/>
      </c>
      <c r="J155" s="26" t="str">
        <f>IF($B155="","",ABS(
SUMIFS(BaseFinanceira[Valor Realizado],
IF('DRE Financeira'!$B$3=Configurações!$D$7,BaseFinanceira[Mês Caixa],BaseFinanceira[Mês Comp.]),J$6,
BaseFinanceira[Plano Contas],'DRE Financeira'!$C155,
BaseFinanceira[Centro Custo],IF($B$2=Configurações!$B$7,"&lt;&gt;""",'DRE Financeira'!$B$2))))</f>
        <v/>
      </c>
      <c r="K155" s="24" t="str">
        <f>IF($B155="","",ABS(
SUMIFS(BaseFinanceira[Valor Previsto],
IF('DRE Financeira'!$B$3=Configurações!$D$7,BaseFinanceira[Mês Caixa],BaseFinanceira[Mês Comp.]),K$6,
BaseFinanceira[Plano Contas],'DRE Financeira'!$C155,
BaseFinanceira[Centro Custo],IF($B$2=Configurações!$B$7,"&lt;&gt;""",'DRE Financeira'!$B$2))))</f>
        <v/>
      </c>
      <c r="L155" s="26" t="str">
        <f>IF($B155="","",ABS(
SUMIFS(BaseFinanceira[Valor Realizado],
IF('DRE Financeira'!$B$3=Configurações!$D$7,BaseFinanceira[Mês Caixa],BaseFinanceira[Mês Comp.]),L$6,
BaseFinanceira[Plano Contas],'DRE Financeira'!$C155,
BaseFinanceira[Centro Custo],IF($B$2=Configurações!$B$7,"&lt;&gt;""",'DRE Financeira'!$B$2))))</f>
        <v/>
      </c>
      <c r="M155" s="24" t="str">
        <f>IF($B155="","",ABS(
SUMIFS(BaseFinanceira[Valor Previsto],
IF('DRE Financeira'!$B$3=Configurações!$D$7,BaseFinanceira[Mês Caixa],BaseFinanceira[Mês Comp.]),M$6,
BaseFinanceira[Plano Contas],'DRE Financeira'!$C155,
BaseFinanceira[Centro Custo],IF($B$2=Configurações!$B$7,"&lt;&gt;""",'DRE Financeira'!$B$2))))</f>
        <v/>
      </c>
      <c r="N155" s="26" t="str">
        <f>IF($B155="","",ABS(
SUMIFS(BaseFinanceira[Valor Realizado],
IF('DRE Financeira'!$B$3=Configurações!$D$7,BaseFinanceira[Mês Caixa],BaseFinanceira[Mês Comp.]),N$6,
BaseFinanceira[Plano Contas],'DRE Financeira'!$C155,
BaseFinanceira[Centro Custo],IF($B$2=Configurações!$B$7,"&lt;&gt;""",'DRE Financeira'!$B$2))))</f>
        <v/>
      </c>
      <c r="O155" s="24" t="str">
        <f>IF($B155="","",ABS(
SUMIFS(BaseFinanceira[Valor Previsto],
IF('DRE Financeira'!$B$3=Configurações!$D$7,BaseFinanceira[Mês Caixa],BaseFinanceira[Mês Comp.]),O$6,
BaseFinanceira[Plano Contas],'DRE Financeira'!$C155,
BaseFinanceira[Centro Custo],IF($B$2=Configurações!$B$7,"&lt;&gt;""",'DRE Financeira'!$B$2))))</f>
        <v/>
      </c>
      <c r="P155" s="26" t="str">
        <f>IF($B155="","",ABS(
SUMIFS(BaseFinanceira[Valor Realizado],
IF('DRE Financeira'!$B$3=Configurações!$D$7,BaseFinanceira[Mês Caixa],BaseFinanceira[Mês Comp.]),P$6,
BaseFinanceira[Plano Contas],'DRE Financeira'!$C155,
BaseFinanceira[Centro Custo],IF($B$2=Configurações!$B$7,"&lt;&gt;""",'DRE Financeira'!$B$2))))</f>
        <v/>
      </c>
      <c r="Q155" s="24" t="str">
        <f>IF($B155="","",ABS(
SUMIFS(BaseFinanceira[Valor Previsto],
IF('DRE Financeira'!$B$3=Configurações!$D$7,BaseFinanceira[Mês Caixa],BaseFinanceira[Mês Comp.]),Q$6,
BaseFinanceira[Plano Contas],'DRE Financeira'!$C155,
BaseFinanceira[Centro Custo],IF($B$2=Configurações!$B$7,"&lt;&gt;""",'DRE Financeira'!$B$2))))</f>
        <v/>
      </c>
      <c r="R155" s="26" t="str">
        <f>IF($B155="","",ABS(
SUMIFS(BaseFinanceira[Valor Realizado],
IF('DRE Financeira'!$B$3=Configurações!$D$7,BaseFinanceira[Mês Caixa],BaseFinanceira[Mês Comp.]),R$6,
BaseFinanceira[Plano Contas],'DRE Financeira'!$C155,
BaseFinanceira[Centro Custo],IF($B$2=Configurações!$B$7,"&lt;&gt;""",'DRE Financeira'!$B$2))))</f>
        <v/>
      </c>
      <c r="S155" s="24" t="str">
        <f>IF($B155="","",ABS(
SUMIFS(BaseFinanceira[Valor Previsto],
IF('DRE Financeira'!$B$3=Configurações!$D$7,BaseFinanceira[Mês Caixa],BaseFinanceira[Mês Comp.]),S$6,
BaseFinanceira[Plano Contas],'DRE Financeira'!$C155,
BaseFinanceira[Centro Custo],IF($B$2=Configurações!$B$7,"&lt;&gt;""",'DRE Financeira'!$B$2))))</f>
        <v/>
      </c>
      <c r="T155" s="26" t="str">
        <f>IF($B155="","",ABS(
SUMIFS(BaseFinanceira[Valor Realizado],
IF('DRE Financeira'!$B$3=Configurações!$D$7,BaseFinanceira[Mês Caixa],BaseFinanceira[Mês Comp.]),T$6,
BaseFinanceira[Plano Contas],'DRE Financeira'!$C155,
BaseFinanceira[Centro Custo],IF($B$2=Configurações!$B$7,"&lt;&gt;""",'DRE Financeira'!$B$2))))</f>
        <v/>
      </c>
      <c r="U155" s="24" t="str">
        <f>IF($B155="","",ABS(
SUMIFS(BaseFinanceira[Valor Previsto],
IF('DRE Financeira'!$B$3=Configurações!$D$7,BaseFinanceira[Mês Caixa],BaseFinanceira[Mês Comp.]),U$6,
BaseFinanceira[Plano Contas],'DRE Financeira'!$C155,
BaseFinanceira[Centro Custo],IF($B$2=Configurações!$B$7,"&lt;&gt;""",'DRE Financeira'!$B$2))))</f>
        <v/>
      </c>
      <c r="V155" s="26" t="str">
        <f>IF($B155="","",ABS(
SUMIFS(BaseFinanceira[Valor Realizado],
IF('DRE Financeira'!$B$3=Configurações!$D$7,BaseFinanceira[Mês Caixa],BaseFinanceira[Mês Comp.]),V$6,
BaseFinanceira[Plano Contas],'DRE Financeira'!$C155,
BaseFinanceira[Centro Custo],IF($B$2=Configurações!$B$7,"&lt;&gt;""",'DRE Financeira'!$B$2))))</f>
        <v/>
      </c>
      <c r="W155" s="24" t="str">
        <f>IF($B155="","",ABS(
SUMIFS(BaseFinanceira[Valor Previsto],
IF('DRE Financeira'!$B$3=Configurações!$D$7,BaseFinanceira[Mês Caixa],BaseFinanceira[Mês Comp.]),W$6,
BaseFinanceira[Plano Contas],'DRE Financeira'!$C155,
BaseFinanceira[Centro Custo],IF($B$2=Configurações!$B$7,"&lt;&gt;""",'DRE Financeira'!$B$2))))</f>
        <v/>
      </c>
      <c r="X155" s="26" t="str">
        <f>IF($B155="","",ABS(
SUMIFS(BaseFinanceira[Valor Realizado],
IF('DRE Financeira'!$B$3=Configurações!$D$7,BaseFinanceira[Mês Caixa],BaseFinanceira[Mês Comp.]),X$6,
BaseFinanceira[Plano Contas],'DRE Financeira'!$C155,
BaseFinanceira[Centro Custo],IF($B$2=Configurações!$B$7,"&lt;&gt;""",'DRE Financeira'!$B$2))))</f>
        <v/>
      </c>
      <c r="Y155" s="24" t="str">
        <f>IF($B155="","",ABS(
SUMIFS(BaseFinanceira[Valor Previsto],
IF('DRE Financeira'!$B$3=Configurações!$D$7,BaseFinanceira[Mês Caixa],BaseFinanceira[Mês Comp.]),Y$6,
BaseFinanceira[Plano Contas],'DRE Financeira'!$C155,
BaseFinanceira[Centro Custo],IF($B$2=Configurações!$B$7,"&lt;&gt;""",'DRE Financeira'!$B$2))))</f>
        <v/>
      </c>
      <c r="Z155" s="26" t="str">
        <f>IF($B155="","",ABS(
SUMIFS(BaseFinanceira[Valor Realizado],
IF('DRE Financeira'!$B$3=Configurações!$D$7,BaseFinanceira[Mês Caixa],BaseFinanceira[Mês Comp.]),Z$6,
BaseFinanceira[Plano Contas],'DRE Financeira'!$C155,
BaseFinanceira[Centro Custo],IF($B$2=Configurações!$B$7,"&lt;&gt;""",'DRE Financeira'!$B$2))))</f>
        <v/>
      </c>
      <c r="AA155" s="24" t="str">
        <f>IF($B155="","",ABS(
SUMIFS(BaseFinanceira[Valor Previsto],
IF('DRE Financeira'!$B$3=Configurações!$D$7,BaseFinanceira[Mês Caixa],BaseFinanceira[Mês Comp.]),AA$6,
BaseFinanceira[Plano Contas],'DRE Financeira'!$C155,
BaseFinanceira[Centro Custo],IF($B$2=Configurações!$B$7,"&lt;&gt;""",'DRE Financeira'!$B$2))))</f>
        <v/>
      </c>
      <c r="AB155" s="26" t="str">
        <f>IF($B155="","",ABS(
SUMIFS(BaseFinanceira[Valor Realizado],
IF('DRE Financeira'!$B$3=Configurações!$D$7,BaseFinanceira[Mês Caixa],BaseFinanceira[Mês Comp.]),AB$6,
BaseFinanceira[Plano Contas],'DRE Financeira'!$C155,
BaseFinanceira[Centro Custo],IF($B$2=Configurações!$B$7,"&lt;&gt;""",'DRE Financeira'!$B$2))))</f>
        <v/>
      </c>
      <c r="AD155" s="24">
        <f t="shared" si="231"/>
        <v>0</v>
      </c>
      <c r="AE155" s="26">
        <f t="shared" si="231"/>
        <v>0</v>
      </c>
      <c r="AF155" s="39">
        <f t="shared" si="230"/>
        <v>0</v>
      </c>
      <c r="AH155" s="24">
        <f t="shared" si="232"/>
        <v>0</v>
      </c>
      <c r="AI155" s="26">
        <f t="shared" si="232"/>
        <v>0</v>
      </c>
    </row>
    <row r="156" spans="2:35" s="2" customFormat="1" ht="20.100000000000001" hidden="1" customHeight="1" x14ac:dyDescent="0.25">
      <c r="B156" s="23" t="str">
        <f>IF('Plano Contas'!J20="","",'Plano Contas'!J20)</f>
        <v/>
      </c>
      <c r="C156" s="46" t="str">
        <f>B143&amp;B144&amp;B156</f>
        <v>Custo Mercadoria VendidaProduto/Serviço</v>
      </c>
      <c r="D156" s="20"/>
      <c r="E156" s="24" t="str">
        <f>IF($B156="","",ABS(
SUMIFS(BaseFinanceira[Valor Previsto],
IF('DRE Financeira'!$B$3=Configurações!$D$7,BaseFinanceira[Mês Caixa],BaseFinanceira[Mês Comp.]),E$6,
BaseFinanceira[Plano Contas],'DRE Financeira'!$C156,
BaseFinanceira[Centro Custo],IF($B$2=Configurações!$B$7,"&lt;&gt;""",'DRE Financeira'!$B$2))))</f>
        <v/>
      </c>
      <c r="F156" s="26" t="str">
        <f>IF($B156="","",ABS(
SUMIFS(BaseFinanceira[Valor Realizado],
IF('DRE Financeira'!$B$3=Configurações!$D$7,BaseFinanceira[Mês Caixa],BaseFinanceira[Mês Comp.]),F$6,
BaseFinanceira[Plano Contas],'DRE Financeira'!$C156,
BaseFinanceira[Centro Custo],IF($B$2=Configurações!$B$7,"&lt;&gt;""",'DRE Financeira'!$B$2))))</f>
        <v/>
      </c>
      <c r="G156" s="24" t="str">
        <f>IF($B156="","",ABS(
SUMIFS(BaseFinanceira[Valor Previsto],
IF('DRE Financeira'!$B$3=Configurações!$D$7,BaseFinanceira[Mês Caixa],BaseFinanceira[Mês Comp.]),G$6,
BaseFinanceira[Plano Contas],'DRE Financeira'!$C156,
BaseFinanceira[Centro Custo],IF($B$2=Configurações!$B$7,"&lt;&gt;""",'DRE Financeira'!$B$2))))</f>
        <v/>
      </c>
      <c r="H156" s="26" t="str">
        <f>IF($B156="","",ABS(
SUMIFS(BaseFinanceira[Valor Realizado],
IF('DRE Financeira'!$B$3=Configurações!$D$7,BaseFinanceira[Mês Caixa],BaseFinanceira[Mês Comp.]),H$6,
BaseFinanceira[Plano Contas],'DRE Financeira'!$C156,
BaseFinanceira[Centro Custo],IF($B$2=Configurações!$B$7,"&lt;&gt;""",'DRE Financeira'!$B$2))))</f>
        <v/>
      </c>
      <c r="I156" s="24" t="str">
        <f>IF($B156="","",ABS(
SUMIFS(BaseFinanceira[Valor Previsto],
IF('DRE Financeira'!$B$3=Configurações!$D$7,BaseFinanceira[Mês Caixa],BaseFinanceira[Mês Comp.]),I$6,
BaseFinanceira[Plano Contas],'DRE Financeira'!$C156,
BaseFinanceira[Centro Custo],IF($B$2=Configurações!$B$7,"&lt;&gt;""",'DRE Financeira'!$B$2))))</f>
        <v/>
      </c>
      <c r="J156" s="26" t="str">
        <f>IF($B156="","",ABS(
SUMIFS(BaseFinanceira[Valor Realizado],
IF('DRE Financeira'!$B$3=Configurações!$D$7,BaseFinanceira[Mês Caixa],BaseFinanceira[Mês Comp.]),J$6,
BaseFinanceira[Plano Contas],'DRE Financeira'!$C156,
BaseFinanceira[Centro Custo],IF($B$2=Configurações!$B$7,"&lt;&gt;""",'DRE Financeira'!$B$2))))</f>
        <v/>
      </c>
      <c r="K156" s="24" t="str">
        <f>IF($B156="","",ABS(
SUMIFS(BaseFinanceira[Valor Previsto],
IF('DRE Financeira'!$B$3=Configurações!$D$7,BaseFinanceira[Mês Caixa],BaseFinanceira[Mês Comp.]),K$6,
BaseFinanceira[Plano Contas],'DRE Financeira'!$C156,
BaseFinanceira[Centro Custo],IF($B$2=Configurações!$B$7,"&lt;&gt;""",'DRE Financeira'!$B$2))))</f>
        <v/>
      </c>
      <c r="L156" s="26" t="str">
        <f>IF($B156="","",ABS(
SUMIFS(BaseFinanceira[Valor Realizado],
IF('DRE Financeira'!$B$3=Configurações!$D$7,BaseFinanceira[Mês Caixa],BaseFinanceira[Mês Comp.]),L$6,
BaseFinanceira[Plano Contas],'DRE Financeira'!$C156,
BaseFinanceira[Centro Custo],IF($B$2=Configurações!$B$7,"&lt;&gt;""",'DRE Financeira'!$B$2))))</f>
        <v/>
      </c>
      <c r="M156" s="24" t="str">
        <f>IF($B156="","",ABS(
SUMIFS(BaseFinanceira[Valor Previsto],
IF('DRE Financeira'!$B$3=Configurações!$D$7,BaseFinanceira[Mês Caixa],BaseFinanceira[Mês Comp.]),M$6,
BaseFinanceira[Plano Contas],'DRE Financeira'!$C156,
BaseFinanceira[Centro Custo],IF($B$2=Configurações!$B$7,"&lt;&gt;""",'DRE Financeira'!$B$2))))</f>
        <v/>
      </c>
      <c r="N156" s="26" t="str">
        <f>IF($B156="","",ABS(
SUMIFS(BaseFinanceira[Valor Realizado],
IF('DRE Financeira'!$B$3=Configurações!$D$7,BaseFinanceira[Mês Caixa],BaseFinanceira[Mês Comp.]),N$6,
BaseFinanceira[Plano Contas],'DRE Financeira'!$C156,
BaseFinanceira[Centro Custo],IF($B$2=Configurações!$B$7,"&lt;&gt;""",'DRE Financeira'!$B$2))))</f>
        <v/>
      </c>
      <c r="O156" s="24" t="str">
        <f>IF($B156="","",ABS(
SUMIFS(BaseFinanceira[Valor Previsto],
IF('DRE Financeira'!$B$3=Configurações!$D$7,BaseFinanceira[Mês Caixa],BaseFinanceira[Mês Comp.]),O$6,
BaseFinanceira[Plano Contas],'DRE Financeira'!$C156,
BaseFinanceira[Centro Custo],IF($B$2=Configurações!$B$7,"&lt;&gt;""",'DRE Financeira'!$B$2))))</f>
        <v/>
      </c>
      <c r="P156" s="26" t="str">
        <f>IF($B156="","",ABS(
SUMIFS(BaseFinanceira[Valor Realizado],
IF('DRE Financeira'!$B$3=Configurações!$D$7,BaseFinanceira[Mês Caixa],BaseFinanceira[Mês Comp.]),P$6,
BaseFinanceira[Plano Contas],'DRE Financeira'!$C156,
BaseFinanceira[Centro Custo],IF($B$2=Configurações!$B$7,"&lt;&gt;""",'DRE Financeira'!$B$2))))</f>
        <v/>
      </c>
      <c r="Q156" s="24" t="str">
        <f>IF($B156="","",ABS(
SUMIFS(BaseFinanceira[Valor Previsto],
IF('DRE Financeira'!$B$3=Configurações!$D$7,BaseFinanceira[Mês Caixa],BaseFinanceira[Mês Comp.]),Q$6,
BaseFinanceira[Plano Contas],'DRE Financeira'!$C156,
BaseFinanceira[Centro Custo],IF($B$2=Configurações!$B$7,"&lt;&gt;""",'DRE Financeira'!$B$2))))</f>
        <v/>
      </c>
      <c r="R156" s="26" t="str">
        <f>IF($B156="","",ABS(
SUMIFS(BaseFinanceira[Valor Realizado],
IF('DRE Financeira'!$B$3=Configurações!$D$7,BaseFinanceira[Mês Caixa],BaseFinanceira[Mês Comp.]),R$6,
BaseFinanceira[Plano Contas],'DRE Financeira'!$C156,
BaseFinanceira[Centro Custo],IF($B$2=Configurações!$B$7,"&lt;&gt;""",'DRE Financeira'!$B$2))))</f>
        <v/>
      </c>
      <c r="S156" s="24" t="str">
        <f>IF($B156="","",ABS(
SUMIFS(BaseFinanceira[Valor Previsto],
IF('DRE Financeira'!$B$3=Configurações!$D$7,BaseFinanceira[Mês Caixa],BaseFinanceira[Mês Comp.]),S$6,
BaseFinanceira[Plano Contas],'DRE Financeira'!$C156,
BaseFinanceira[Centro Custo],IF($B$2=Configurações!$B$7,"&lt;&gt;""",'DRE Financeira'!$B$2))))</f>
        <v/>
      </c>
      <c r="T156" s="26" t="str">
        <f>IF($B156="","",ABS(
SUMIFS(BaseFinanceira[Valor Realizado],
IF('DRE Financeira'!$B$3=Configurações!$D$7,BaseFinanceira[Mês Caixa],BaseFinanceira[Mês Comp.]),T$6,
BaseFinanceira[Plano Contas],'DRE Financeira'!$C156,
BaseFinanceira[Centro Custo],IF($B$2=Configurações!$B$7,"&lt;&gt;""",'DRE Financeira'!$B$2))))</f>
        <v/>
      </c>
      <c r="U156" s="24" t="str">
        <f>IF($B156="","",ABS(
SUMIFS(BaseFinanceira[Valor Previsto],
IF('DRE Financeira'!$B$3=Configurações!$D$7,BaseFinanceira[Mês Caixa],BaseFinanceira[Mês Comp.]),U$6,
BaseFinanceira[Plano Contas],'DRE Financeira'!$C156,
BaseFinanceira[Centro Custo],IF($B$2=Configurações!$B$7,"&lt;&gt;""",'DRE Financeira'!$B$2))))</f>
        <v/>
      </c>
      <c r="V156" s="26" t="str">
        <f>IF($B156="","",ABS(
SUMIFS(BaseFinanceira[Valor Realizado],
IF('DRE Financeira'!$B$3=Configurações!$D$7,BaseFinanceira[Mês Caixa],BaseFinanceira[Mês Comp.]),V$6,
BaseFinanceira[Plano Contas],'DRE Financeira'!$C156,
BaseFinanceira[Centro Custo],IF($B$2=Configurações!$B$7,"&lt;&gt;""",'DRE Financeira'!$B$2))))</f>
        <v/>
      </c>
      <c r="W156" s="24" t="str">
        <f>IF($B156="","",ABS(
SUMIFS(BaseFinanceira[Valor Previsto],
IF('DRE Financeira'!$B$3=Configurações!$D$7,BaseFinanceira[Mês Caixa],BaseFinanceira[Mês Comp.]),W$6,
BaseFinanceira[Plano Contas],'DRE Financeira'!$C156,
BaseFinanceira[Centro Custo],IF($B$2=Configurações!$B$7,"&lt;&gt;""",'DRE Financeira'!$B$2))))</f>
        <v/>
      </c>
      <c r="X156" s="26" t="str">
        <f>IF($B156="","",ABS(
SUMIFS(BaseFinanceira[Valor Realizado],
IF('DRE Financeira'!$B$3=Configurações!$D$7,BaseFinanceira[Mês Caixa],BaseFinanceira[Mês Comp.]),X$6,
BaseFinanceira[Plano Contas],'DRE Financeira'!$C156,
BaseFinanceira[Centro Custo],IF($B$2=Configurações!$B$7,"&lt;&gt;""",'DRE Financeira'!$B$2))))</f>
        <v/>
      </c>
      <c r="Y156" s="24" t="str">
        <f>IF($B156="","",ABS(
SUMIFS(BaseFinanceira[Valor Previsto],
IF('DRE Financeira'!$B$3=Configurações!$D$7,BaseFinanceira[Mês Caixa],BaseFinanceira[Mês Comp.]),Y$6,
BaseFinanceira[Plano Contas],'DRE Financeira'!$C156,
BaseFinanceira[Centro Custo],IF($B$2=Configurações!$B$7,"&lt;&gt;""",'DRE Financeira'!$B$2))))</f>
        <v/>
      </c>
      <c r="Z156" s="26" t="str">
        <f>IF($B156="","",ABS(
SUMIFS(BaseFinanceira[Valor Realizado],
IF('DRE Financeira'!$B$3=Configurações!$D$7,BaseFinanceira[Mês Caixa],BaseFinanceira[Mês Comp.]),Z$6,
BaseFinanceira[Plano Contas],'DRE Financeira'!$C156,
BaseFinanceira[Centro Custo],IF($B$2=Configurações!$B$7,"&lt;&gt;""",'DRE Financeira'!$B$2))))</f>
        <v/>
      </c>
      <c r="AA156" s="24" t="str">
        <f>IF($B156="","",ABS(
SUMIFS(BaseFinanceira[Valor Previsto],
IF('DRE Financeira'!$B$3=Configurações!$D$7,BaseFinanceira[Mês Caixa],BaseFinanceira[Mês Comp.]),AA$6,
BaseFinanceira[Plano Contas],'DRE Financeira'!$C156,
BaseFinanceira[Centro Custo],IF($B$2=Configurações!$B$7,"&lt;&gt;""",'DRE Financeira'!$B$2))))</f>
        <v/>
      </c>
      <c r="AB156" s="26" t="str">
        <f>IF($B156="","",ABS(
SUMIFS(BaseFinanceira[Valor Realizado],
IF('DRE Financeira'!$B$3=Configurações!$D$7,BaseFinanceira[Mês Caixa],BaseFinanceira[Mês Comp.]),AB$6,
BaseFinanceira[Plano Contas],'DRE Financeira'!$C156,
BaseFinanceira[Centro Custo],IF($B$2=Configurações!$B$7,"&lt;&gt;""",'DRE Financeira'!$B$2))))</f>
        <v/>
      </c>
      <c r="AD156" s="24">
        <f t="shared" si="231"/>
        <v>0</v>
      </c>
      <c r="AE156" s="26">
        <f t="shared" si="231"/>
        <v>0</v>
      </c>
      <c r="AF156" s="39">
        <f t="shared" si="230"/>
        <v>0</v>
      </c>
      <c r="AH156" s="24">
        <f t="shared" si="232"/>
        <v>0</v>
      </c>
      <c r="AI156" s="26">
        <f t="shared" si="232"/>
        <v>0</v>
      </c>
    </row>
    <row r="157" spans="2:35" s="2" customFormat="1" ht="20.100000000000001" hidden="1" customHeight="1" x14ac:dyDescent="0.25">
      <c r="B157" s="23" t="str">
        <f>IF('Plano Contas'!J21="","",'Plano Contas'!J21)</f>
        <v/>
      </c>
      <c r="C157" s="46" t="str">
        <f>B143&amp;B144&amp;B157</f>
        <v>Custo Mercadoria VendidaProduto/Serviço</v>
      </c>
      <c r="D157" s="20"/>
      <c r="E157" s="24" t="str">
        <f>IF($B157="","",ABS(
SUMIFS(BaseFinanceira[Valor Previsto],
IF('DRE Financeira'!$B$3=Configurações!$D$7,BaseFinanceira[Mês Caixa],BaseFinanceira[Mês Comp.]),E$6,
BaseFinanceira[Plano Contas],'DRE Financeira'!$C157,
BaseFinanceira[Centro Custo],IF($B$2=Configurações!$B$7,"&lt;&gt;""",'DRE Financeira'!$B$2))))</f>
        <v/>
      </c>
      <c r="F157" s="26" t="str">
        <f>IF($B157="","",ABS(
SUMIFS(BaseFinanceira[Valor Realizado],
IF('DRE Financeira'!$B$3=Configurações!$D$7,BaseFinanceira[Mês Caixa],BaseFinanceira[Mês Comp.]),F$6,
BaseFinanceira[Plano Contas],'DRE Financeira'!$C157,
BaseFinanceira[Centro Custo],IF($B$2=Configurações!$B$7,"&lt;&gt;""",'DRE Financeira'!$B$2))))</f>
        <v/>
      </c>
      <c r="G157" s="24" t="str">
        <f>IF($B157="","",ABS(
SUMIFS(BaseFinanceira[Valor Previsto],
IF('DRE Financeira'!$B$3=Configurações!$D$7,BaseFinanceira[Mês Caixa],BaseFinanceira[Mês Comp.]),G$6,
BaseFinanceira[Plano Contas],'DRE Financeira'!$C157,
BaseFinanceira[Centro Custo],IF($B$2=Configurações!$B$7,"&lt;&gt;""",'DRE Financeira'!$B$2))))</f>
        <v/>
      </c>
      <c r="H157" s="26" t="str">
        <f>IF($B157="","",ABS(
SUMIFS(BaseFinanceira[Valor Realizado],
IF('DRE Financeira'!$B$3=Configurações!$D$7,BaseFinanceira[Mês Caixa],BaseFinanceira[Mês Comp.]),H$6,
BaseFinanceira[Plano Contas],'DRE Financeira'!$C157,
BaseFinanceira[Centro Custo],IF($B$2=Configurações!$B$7,"&lt;&gt;""",'DRE Financeira'!$B$2))))</f>
        <v/>
      </c>
      <c r="I157" s="24" t="str">
        <f>IF($B157="","",ABS(
SUMIFS(BaseFinanceira[Valor Previsto],
IF('DRE Financeira'!$B$3=Configurações!$D$7,BaseFinanceira[Mês Caixa],BaseFinanceira[Mês Comp.]),I$6,
BaseFinanceira[Plano Contas],'DRE Financeira'!$C157,
BaseFinanceira[Centro Custo],IF($B$2=Configurações!$B$7,"&lt;&gt;""",'DRE Financeira'!$B$2))))</f>
        <v/>
      </c>
      <c r="J157" s="26" t="str">
        <f>IF($B157="","",ABS(
SUMIFS(BaseFinanceira[Valor Realizado],
IF('DRE Financeira'!$B$3=Configurações!$D$7,BaseFinanceira[Mês Caixa],BaseFinanceira[Mês Comp.]),J$6,
BaseFinanceira[Plano Contas],'DRE Financeira'!$C157,
BaseFinanceira[Centro Custo],IF($B$2=Configurações!$B$7,"&lt;&gt;""",'DRE Financeira'!$B$2))))</f>
        <v/>
      </c>
      <c r="K157" s="24" t="str">
        <f>IF($B157="","",ABS(
SUMIFS(BaseFinanceira[Valor Previsto],
IF('DRE Financeira'!$B$3=Configurações!$D$7,BaseFinanceira[Mês Caixa],BaseFinanceira[Mês Comp.]),K$6,
BaseFinanceira[Plano Contas],'DRE Financeira'!$C157,
BaseFinanceira[Centro Custo],IF($B$2=Configurações!$B$7,"&lt;&gt;""",'DRE Financeira'!$B$2))))</f>
        <v/>
      </c>
      <c r="L157" s="26" t="str">
        <f>IF($B157="","",ABS(
SUMIFS(BaseFinanceira[Valor Realizado],
IF('DRE Financeira'!$B$3=Configurações!$D$7,BaseFinanceira[Mês Caixa],BaseFinanceira[Mês Comp.]),L$6,
BaseFinanceira[Plano Contas],'DRE Financeira'!$C157,
BaseFinanceira[Centro Custo],IF($B$2=Configurações!$B$7,"&lt;&gt;""",'DRE Financeira'!$B$2))))</f>
        <v/>
      </c>
      <c r="M157" s="24" t="str">
        <f>IF($B157="","",ABS(
SUMIFS(BaseFinanceira[Valor Previsto],
IF('DRE Financeira'!$B$3=Configurações!$D$7,BaseFinanceira[Mês Caixa],BaseFinanceira[Mês Comp.]),M$6,
BaseFinanceira[Plano Contas],'DRE Financeira'!$C157,
BaseFinanceira[Centro Custo],IF($B$2=Configurações!$B$7,"&lt;&gt;""",'DRE Financeira'!$B$2))))</f>
        <v/>
      </c>
      <c r="N157" s="26" t="str">
        <f>IF($B157="","",ABS(
SUMIFS(BaseFinanceira[Valor Realizado],
IF('DRE Financeira'!$B$3=Configurações!$D$7,BaseFinanceira[Mês Caixa],BaseFinanceira[Mês Comp.]),N$6,
BaseFinanceira[Plano Contas],'DRE Financeira'!$C157,
BaseFinanceira[Centro Custo],IF($B$2=Configurações!$B$7,"&lt;&gt;""",'DRE Financeira'!$B$2))))</f>
        <v/>
      </c>
      <c r="O157" s="24" t="str">
        <f>IF($B157="","",ABS(
SUMIFS(BaseFinanceira[Valor Previsto],
IF('DRE Financeira'!$B$3=Configurações!$D$7,BaseFinanceira[Mês Caixa],BaseFinanceira[Mês Comp.]),O$6,
BaseFinanceira[Plano Contas],'DRE Financeira'!$C157,
BaseFinanceira[Centro Custo],IF($B$2=Configurações!$B$7,"&lt;&gt;""",'DRE Financeira'!$B$2))))</f>
        <v/>
      </c>
      <c r="P157" s="26" t="str">
        <f>IF($B157="","",ABS(
SUMIFS(BaseFinanceira[Valor Realizado],
IF('DRE Financeira'!$B$3=Configurações!$D$7,BaseFinanceira[Mês Caixa],BaseFinanceira[Mês Comp.]),P$6,
BaseFinanceira[Plano Contas],'DRE Financeira'!$C157,
BaseFinanceira[Centro Custo],IF($B$2=Configurações!$B$7,"&lt;&gt;""",'DRE Financeira'!$B$2))))</f>
        <v/>
      </c>
      <c r="Q157" s="24" t="str">
        <f>IF($B157="","",ABS(
SUMIFS(BaseFinanceira[Valor Previsto],
IF('DRE Financeira'!$B$3=Configurações!$D$7,BaseFinanceira[Mês Caixa],BaseFinanceira[Mês Comp.]),Q$6,
BaseFinanceira[Plano Contas],'DRE Financeira'!$C157,
BaseFinanceira[Centro Custo],IF($B$2=Configurações!$B$7,"&lt;&gt;""",'DRE Financeira'!$B$2))))</f>
        <v/>
      </c>
      <c r="R157" s="26" t="str">
        <f>IF($B157="","",ABS(
SUMIFS(BaseFinanceira[Valor Realizado],
IF('DRE Financeira'!$B$3=Configurações!$D$7,BaseFinanceira[Mês Caixa],BaseFinanceira[Mês Comp.]),R$6,
BaseFinanceira[Plano Contas],'DRE Financeira'!$C157,
BaseFinanceira[Centro Custo],IF($B$2=Configurações!$B$7,"&lt;&gt;""",'DRE Financeira'!$B$2))))</f>
        <v/>
      </c>
      <c r="S157" s="24" t="str">
        <f>IF($B157="","",ABS(
SUMIFS(BaseFinanceira[Valor Previsto],
IF('DRE Financeira'!$B$3=Configurações!$D$7,BaseFinanceira[Mês Caixa],BaseFinanceira[Mês Comp.]),S$6,
BaseFinanceira[Plano Contas],'DRE Financeira'!$C157,
BaseFinanceira[Centro Custo],IF($B$2=Configurações!$B$7,"&lt;&gt;""",'DRE Financeira'!$B$2))))</f>
        <v/>
      </c>
      <c r="T157" s="26" t="str">
        <f>IF($B157="","",ABS(
SUMIFS(BaseFinanceira[Valor Realizado],
IF('DRE Financeira'!$B$3=Configurações!$D$7,BaseFinanceira[Mês Caixa],BaseFinanceira[Mês Comp.]),T$6,
BaseFinanceira[Plano Contas],'DRE Financeira'!$C157,
BaseFinanceira[Centro Custo],IF($B$2=Configurações!$B$7,"&lt;&gt;""",'DRE Financeira'!$B$2))))</f>
        <v/>
      </c>
      <c r="U157" s="24" t="str">
        <f>IF($B157="","",ABS(
SUMIFS(BaseFinanceira[Valor Previsto],
IF('DRE Financeira'!$B$3=Configurações!$D$7,BaseFinanceira[Mês Caixa],BaseFinanceira[Mês Comp.]),U$6,
BaseFinanceira[Plano Contas],'DRE Financeira'!$C157,
BaseFinanceira[Centro Custo],IF($B$2=Configurações!$B$7,"&lt;&gt;""",'DRE Financeira'!$B$2))))</f>
        <v/>
      </c>
      <c r="V157" s="26" t="str">
        <f>IF($B157="","",ABS(
SUMIFS(BaseFinanceira[Valor Realizado],
IF('DRE Financeira'!$B$3=Configurações!$D$7,BaseFinanceira[Mês Caixa],BaseFinanceira[Mês Comp.]),V$6,
BaseFinanceira[Plano Contas],'DRE Financeira'!$C157,
BaseFinanceira[Centro Custo],IF($B$2=Configurações!$B$7,"&lt;&gt;""",'DRE Financeira'!$B$2))))</f>
        <v/>
      </c>
      <c r="W157" s="24" t="str">
        <f>IF($B157="","",ABS(
SUMIFS(BaseFinanceira[Valor Previsto],
IF('DRE Financeira'!$B$3=Configurações!$D$7,BaseFinanceira[Mês Caixa],BaseFinanceira[Mês Comp.]),W$6,
BaseFinanceira[Plano Contas],'DRE Financeira'!$C157,
BaseFinanceira[Centro Custo],IF($B$2=Configurações!$B$7,"&lt;&gt;""",'DRE Financeira'!$B$2))))</f>
        <v/>
      </c>
      <c r="X157" s="26" t="str">
        <f>IF($B157="","",ABS(
SUMIFS(BaseFinanceira[Valor Realizado],
IF('DRE Financeira'!$B$3=Configurações!$D$7,BaseFinanceira[Mês Caixa],BaseFinanceira[Mês Comp.]),X$6,
BaseFinanceira[Plano Contas],'DRE Financeira'!$C157,
BaseFinanceira[Centro Custo],IF($B$2=Configurações!$B$7,"&lt;&gt;""",'DRE Financeira'!$B$2))))</f>
        <v/>
      </c>
      <c r="Y157" s="24" t="str">
        <f>IF($B157="","",ABS(
SUMIFS(BaseFinanceira[Valor Previsto],
IF('DRE Financeira'!$B$3=Configurações!$D$7,BaseFinanceira[Mês Caixa],BaseFinanceira[Mês Comp.]),Y$6,
BaseFinanceira[Plano Contas],'DRE Financeira'!$C157,
BaseFinanceira[Centro Custo],IF($B$2=Configurações!$B$7,"&lt;&gt;""",'DRE Financeira'!$B$2))))</f>
        <v/>
      </c>
      <c r="Z157" s="26" t="str">
        <f>IF($B157="","",ABS(
SUMIFS(BaseFinanceira[Valor Realizado],
IF('DRE Financeira'!$B$3=Configurações!$D$7,BaseFinanceira[Mês Caixa],BaseFinanceira[Mês Comp.]),Z$6,
BaseFinanceira[Plano Contas],'DRE Financeira'!$C157,
BaseFinanceira[Centro Custo],IF($B$2=Configurações!$B$7,"&lt;&gt;""",'DRE Financeira'!$B$2))))</f>
        <v/>
      </c>
      <c r="AA157" s="24" t="str">
        <f>IF($B157="","",ABS(
SUMIFS(BaseFinanceira[Valor Previsto],
IF('DRE Financeira'!$B$3=Configurações!$D$7,BaseFinanceira[Mês Caixa],BaseFinanceira[Mês Comp.]),AA$6,
BaseFinanceira[Plano Contas],'DRE Financeira'!$C157,
BaseFinanceira[Centro Custo],IF($B$2=Configurações!$B$7,"&lt;&gt;""",'DRE Financeira'!$B$2))))</f>
        <v/>
      </c>
      <c r="AB157" s="26" t="str">
        <f>IF($B157="","",ABS(
SUMIFS(BaseFinanceira[Valor Realizado],
IF('DRE Financeira'!$B$3=Configurações!$D$7,BaseFinanceira[Mês Caixa],BaseFinanceira[Mês Comp.]),AB$6,
BaseFinanceira[Plano Contas],'DRE Financeira'!$C157,
BaseFinanceira[Centro Custo],IF($B$2=Configurações!$B$7,"&lt;&gt;""",'DRE Financeira'!$B$2))))</f>
        <v/>
      </c>
      <c r="AD157" s="24">
        <f t="shared" si="231"/>
        <v>0</v>
      </c>
      <c r="AE157" s="26">
        <f t="shared" si="231"/>
        <v>0</v>
      </c>
      <c r="AF157" s="39">
        <f t="shared" si="230"/>
        <v>0</v>
      </c>
      <c r="AH157" s="24">
        <f t="shared" si="232"/>
        <v>0</v>
      </c>
      <c r="AI157" s="26">
        <f t="shared" si="232"/>
        <v>0</v>
      </c>
    </row>
    <row r="158" spans="2:35" s="2" customFormat="1" ht="20.100000000000001" hidden="1" customHeight="1" x14ac:dyDescent="0.25">
      <c r="B158" s="23" t="str">
        <f>IF('Plano Contas'!J22="","",'Plano Contas'!J22)</f>
        <v/>
      </c>
      <c r="C158" s="46" t="str">
        <f>B143&amp;B144&amp;B158</f>
        <v>Custo Mercadoria VendidaProduto/Serviço</v>
      </c>
      <c r="D158" s="20"/>
      <c r="E158" s="24" t="str">
        <f>IF($B158="","",ABS(
SUMIFS(BaseFinanceira[Valor Previsto],
IF('DRE Financeira'!$B$3=Configurações!$D$7,BaseFinanceira[Mês Caixa],BaseFinanceira[Mês Comp.]),E$6,
BaseFinanceira[Plano Contas],'DRE Financeira'!$C158,
BaseFinanceira[Centro Custo],IF($B$2=Configurações!$B$7,"&lt;&gt;""",'DRE Financeira'!$B$2))))</f>
        <v/>
      </c>
      <c r="F158" s="26" t="str">
        <f>IF($B158="","",ABS(
SUMIFS(BaseFinanceira[Valor Realizado],
IF('DRE Financeira'!$B$3=Configurações!$D$7,BaseFinanceira[Mês Caixa],BaseFinanceira[Mês Comp.]),F$6,
BaseFinanceira[Plano Contas],'DRE Financeira'!$C158,
BaseFinanceira[Centro Custo],IF($B$2=Configurações!$B$7,"&lt;&gt;""",'DRE Financeira'!$B$2))))</f>
        <v/>
      </c>
      <c r="G158" s="24" t="str">
        <f>IF($B158="","",ABS(
SUMIFS(BaseFinanceira[Valor Previsto],
IF('DRE Financeira'!$B$3=Configurações!$D$7,BaseFinanceira[Mês Caixa],BaseFinanceira[Mês Comp.]),G$6,
BaseFinanceira[Plano Contas],'DRE Financeira'!$C158,
BaseFinanceira[Centro Custo],IF($B$2=Configurações!$B$7,"&lt;&gt;""",'DRE Financeira'!$B$2))))</f>
        <v/>
      </c>
      <c r="H158" s="26" t="str">
        <f>IF($B158="","",ABS(
SUMIFS(BaseFinanceira[Valor Realizado],
IF('DRE Financeira'!$B$3=Configurações!$D$7,BaseFinanceira[Mês Caixa],BaseFinanceira[Mês Comp.]),H$6,
BaseFinanceira[Plano Contas],'DRE Financeira'!$C158,
BaseFinanceira[Centro Custo],IF($B$2=Configurações!$B$7,"&lt;&gt;""",'DRE Financeira'!$B$2))))</f>
        <v/>
      </c>
      <c r="I158" s="24" t="str">
        <f>IF($B158="","",ABS(
SUMIFS(BaseFinanceira[Valor Previsto],
IF('DRE Financeira'!$B$3=Configurações!$D$7,BaseFinanceira[Mês Caixa],BaseFinanceira[Mês Comp.]),I$6,
BaseFinanceira[Plano Contas],'DRE Financeira'!$C158,
BaseFinanceira[Centro Custo],IF($B$2=Configurações!$B$7,"&lt;&gt;""",'DRE Financeira'!$B$2))))</f>
        <v/>
      </c>
      <c r="J158" s="26" t="str">
        <f>IF($B158="","",ABS(
SUMIFS(BaseFinanceira[Valor Realizado],
IF('DRE Financeira'!$B$3=Configurações!$D$7,BaseFinanceira[Mês Caixa],BaseFinanceira[Mês Comp.]),J$6,
BaseFinanceira[Plano Contas],'DRE Financeira'!$C158,
BaseFinanceira[Centro Custo],IF($B$2=Configurações!$B$7,"&lt;&gt;""",'DRE Financeira'!$B$2))))</f>
        <v/>
      </c>
      <c r="K158" s="24" t="str">
        <f>IF($B158="","",ABS(
SUMIFS(BaseFinanceira[Valor Previsto],
IF('DRE Financeira'!$B$3=Configurações!$D$7,BaseFinanceira[Mês Caixa],BaseFinanceira[Mês Comp.]),K$6,
BaseFinanceira[Plano Contas],'DRE Financeira'!$C158,
BaseFinanceira[Centro Custo],IF($B$2=Configurações!$B$7,"&lt;&gt;""",'DRE Financeira'!$B$2))))</f>
        <v/>
      </c>
      <c r="L158" s="26" t="str">
        <f>IF($B158="","",ABS(
SUMIFS(BaseFinanceira[Valor Realizado],
IF('DRE Financeira'!$B$3=Configurações!$D$7,BaseFinanceira[Mês Caixa],BaseFinanceira[Mês Comp.]),L$6,
BaseFinanceira[Plano Contas],'DRE Financeira'!$C158,
BaseFinanceira[Centro Custo],IF($B$2=Configurações!$B$7,"&lt;&gt;""",'DRE Financeira'!$B$2))))</f>
        <v/>
      </c>
      <c r="M158" s="24" t="str">
        <f>IF($B158="","",ABS(
SUMIFS(BaseFinanceira[Valor Previsto],
IF('DRE Financeira'!$B$3=Configurações!$D$7,BaseFinanceira[Mês Caixa],BaseFinanceira[Mês Comp.]),M$6,
BaseFinanceira[Plano Contas],'DRE Financeira'!$C158,
BaseFinanceira[Centro Custo],IF($B$2=Configurações!$B$7,"&lt;&gt;""",'DRE Financeira'!$B$2))))</f>
        <v/>
      </c>
      <c r="N158" s="26" t="str">
        <f>IF($B158="","",ABS(
SUMIFS(BaseFinanceira[Valor Realizado],
IF('DRE Financeira'!$B$3=Configurações!$D$7,BaseFinanceira[Mês Caixa],BaseFinanceira[Mês Comp.]),N$6,
BaseFinanceira[Plano Contas],'DRE Financeira'!$C158,
BaseFinanceira[Centro Custo],IF($B$2=Configurações!$B$7,"&lt;&gt;""",'DRE Financeira'!$B$2))))</f>
        <v/>
      </c>
      <c r="O158" s="24" t="str">
        <f>IF($B158="","",ABS(
SUMIFS(BaseFinanceira[Valor Previsto],
IF('DRE Financeira'!$B$3=Configurações!$D$7,BaseFinanceira[Mês Caixa],BaseFinanceira[Mês Comp.]),O$6,
BaseFinanceira[Plano Contas],'DRE Financeira'!$C158,
BaseFinanceira[Centro Custo],IF($B$2=Configurações!$B$7,"&lt;&gt;""",'DRE Financeira'!$B$2))))</f>
        <v/>
      </c>
      <c r="P158" s="26" t="str">
        <f>IF($B158="","",ABS(
SUMIFS(BaseFinanceira[Valor Realizado],
IF('DRE Financeira'!$B$3=Configurações!$D$7,BaseFinanceira[Mês Caixa],BaseFinanceira[Mês Comp.]),P$6,
BaseFinanceira[Plano Contas],'DRE Financeira'!$C158,
BaseFinanceira[Centro Custo],IF($B$2=Configurações!$B$7,"&lt;&gt;""",'DRE Financeira'!$B$2))))</f>
        <v/>
      </c>
      <c r="Q158" s="24" t="str">
        <f>IF($B158="","",ABS(
SUMIFS(BaseFinanceira[Valor Previsto],
IF('DRE Financeira'!$B$3=Configurações!$D$7,BaseFinanceira[Mês Caixa],BaseFinanceira[Mês Comp.]),Q$6,
BaseFinanceira[Plano Contas],'DRE Financeira'!$C158,
BaseFinanceira[Centro Custo],IF($B$2=Configurações!$B$7,"&lt;&gt;""",'DRE Financeira'!$B$2))))</f>
        <v/>
      </c>
      <c r="R158" s="26" t="str">
        <f>IF($B158="","",ABS(
SUMIFS(BaseFinanceira[Valor Realizado],
IF('DRE Financeira'!$B$3=Configurações!$D$7,BaseFinanceira[Mês Caixa],BaseFinanceira[Mês Comp.]),R$6,
BaseFinanceira[Plano Contas],'DRE Financeira'!$C158,
BaseFinanceira[Centro Custo],IF($B$2=Configurações!$B$7,"&lt;&gt;""",'DRE Financeira'!$B$2))))</f>
        <v/>
      </c>
      <c r="S158" s="24" t="str">
        <f>IF($B158="","",ABS(
SUMIFS(BaseFinanceira[Valor Previsto],
IF('DRE Financeira'!$B$3=Configurações!$D$7,BaseFinanceira[Mês Caixa],BaseFinanceira[Mês Comp.]),S$6,
BaseFinanceira[Plano Contas],'DRE Financeira'!$C158,
BaseFinanceira[Centro Custo],IF($B$2=Configurações!$B$7,"&lt;&gt;""",'DRE Financeira'!$B$2))))</f>
        <v/>
      </c>
      <c r="T158" s="26" t="str">
        <f>IF($B158="","",ABS(
SUMIFS(BaseFinanceira[Valor Realizado],
IF('DRE Financeira'!$B$3=Configurações!$D$7,BaseFinanceira[Mês Caixa],BaseFinanceira[Mês Comp.]),T$6,
BaseFinanceira[Plano Contas],'DRE Financeira'!$C158,
BaseFinanceira[Centro Custo],IF($B$2=Configurações!$B$7,"&lt;&gt;""",'DRE Financeira'!$B$2))))</f>
        <v/>
      </c>
      <c r="U158" s="24" t="str">
        <f>IF($B158="","",ABS(
SUMIFS(BaseFinanceira[Valor Previsto],
IF('DRE Financeira'!$B$3=Configurações!$D$7,BaseFinanceira[Mês Caixa],BaseFinanceira[Mês Comp.]),U$6,
BaseFinanceira[Plano Contas],'DRE Financeira'!$C158,
BaseFinanceira[Centro Custo],IF($B$2=Configurações!$B$7,"&lt;&gt;""",'DRE Financeira'!$B$2))))</f>
        <v/>
      </c>
      <c r="V158" s="26" t="str">
        <f>IF($B158="","",ABS(
SUMIFS(BaseFinanceira[Valor Realizado],
IF('DRE Financeira'!$B$3=Configurações!$D$7,BaseFinanceira[Mês Caixa],BaseFinanceira[Mês Comp.]),V$6,
BaseFinanceira[Plano Contas],'DRE Financeira'!$C158,
BaseFinanceira[Centro Custo],IF($B$2=Configurações!$B$7,"&lt;&gt;""",'DRE Financeira'!$B$2))))</f>
        <v/>
      </c>
      <c r="W158" s="24" t="str">
        <f>IF($B158="","",ABS(
SUMIFS(BaseFinanceira[Valor Previsto],
IF('DRE Financeira'!$B$3=Configurações!$D$7,BaseFinanceira[Mês Caixa],BaseFinanceira[Mês Comp.]),W$6,
BaseFinanceira[Plano Contas],'DRE Financeira'!$C158,
BaseFinanceira[Centro Custo],IF($B$2=Configurações!$B$7,"&lt;&gt;""",'DRE Financeira'!$B$2))))</f>
        <v/>
      </c>
      <c r="X158" s="26" t="str">
        <f>IF($B158="","",ABS(
SUMIFS(BaseFinanceira[Valor Realizado],
IF('DRE Financeira'!$B$3=Configurações!$D$7,BaseFinanceira[Mês Caixa],BaseFinanceira[Mês Comp.]),X$6,
BaseFinanceira[Plano Contas],'DRE Financeira'!$C158,
BaseFinanceira[Centro Custo],IF($B$2=Configurações!$B$7,"&lt;&gt;""",'DRE Financeira'!$B$2))))</f>
        <v/>
      </c>
      <c r="Y158" s="24" t="str">
        <f>IF($B158="","",ABS(
SUMIFS(BaseFinanceira[Valor Previsto],
IF('DRE Financeira'!$B$3=Configurações!$D$7,BaseFinanceira[Mês Caixa],BaseFinanceira[Mês Comp.]),Y$6,
BaseFinanceira[Plano Contas],'DRE Financeira'!$C158,
BaseFinanceira[Centro Custo],IF($B$2=Configurações!$B$7,"&lt;&gt;""",'DRE Financeira'!$B$2))))</f>
        <v/>
      </c>
      <c r="Z158" s="26" t="str">
        <f>IF($B158="","",ABS(
SUMIFS(BaseFinanceira[Valor Realizado],
IF('DRE Financeira'!$B$3=Configurações!$D$7,BaseFinanceira[Mês Caixa],BaseFinanceira[Mês Comp.]),Z$6,
BaseFinanceira[Plano Contas],'DRE Financeira'!$C158,
BaseFinanceira[Centro Custo],IF($B$2=Configurações!$B$7,"&lt;&gt;""",'DRE Financeira'!$B$2))))</f>
        <v/>
      </c>
      <c r="AA158" s="24" t="str">
        <f>IF($B158="","",ABS(
SUMIFS(BaseFinanceira[Valor Previsto],
IF('DRE Financeira'!$B$3=Configurações!$D$7,BaseFinanceira[Mês Caixa],BaseFinanceira[Mês Comp.]),AA$6,
BaseFinanceira[Plano Contas],'DRE Financeira'!$C158,
BaseFinanceira[Centro Custo],IF($B$2=Configurações!$B$7,"&lt;&gt;""",'DRE Financeira'!$B$2))))</f>
        <v/>
      </c>
      <c r="AB158" s="26" t="str">
        <f>IF($B158="","",ABS(
SUMIFS(BaseFinanceira[Valor Realizado],
IF('DRE Financeira'!$B$3=Configurações!$D$7,BaseFinanceira[Mês Caixa],BaseFinanceira[Mês Comp.]),AB$6,
BaseFinanceira[Plano Contas],'DRE Financeira'!$C158,
BaseFinanceira[Centro Custo],IF($B$2=Configurações!$B$7,"&lt;&gt;""",'DRE Financeira'!$B$2))))</f>
        <v/>
      </c>
      <c r="AD158" s="24">
        <f t="shared" si="231"/>
        <v>0</v>
      </c>
      <c r="AE158" s="26">
        <f t="shared" si="231"/>
        <v>0</v>
      </c>
      <c r="AF158" s="39">
        <f t="shared" si="230"/>
        <v>0</v>
      </c>
      <c r="AH158" s="24">
        <f t="shared" si="232"/>
        <v>0</v>
      </c>
      <c r="AI158" s="26">
        <f t="shared" si="232"/>
        <v>0</v>
      </c>
    </row>
    <row r="159" spans="2:35" s="2" customFormat="1" ht="20.100000000000001" hidden="1" customHeight="1" x14ac:dyDescent="0.25">
      <c r="B159" s="23" t="str">
        <f>IF('Plano Contas'!J23="","",'Plano Contas'!J23)</f>
        <v/>
      </c>
      <c r="C159" s="46" t="str">
        <f>B143&amp;B144&amp;B159</f>
        <v>Custo Mercadoria VendidaProduto/Serviço</v>
      </c>
      <c r="D159" s="20"/>
      <c r="E159" s="24" t="str">
        <f>IF($B159="","",ABS(
SUMIFS(BaseFinanceira[Valor Previsto],
IF('DRE Financeira'!$B$3=Configurações!$D$7,BaseFinanceira[Mês Caixa],BaseFinanceira[Mês Comp.]),E$6,
BaseFinanceira[Plano Contas],'DRE Financeira'!$C159,
BaseFinanceira[Centro Custo],IF($B$2=Configurações!$B$7,"&lt;&gt;""",'DRE Financeira'!$B$2))))</f>
        <v/>
      </c>
      <c r="F159" s="26" t="str">
        <f>IF($B159="","",ABS(
SUMIFS(BaseFinanceira[Valor Realizado],
IF('DRE Financeira'!$B$3=Configurações!$D$7,BaseFinanceira[Mês Caixa],BaseFinanceira[Mês Comp.]),F$6,
BaseFinanceira[Plano Contas],'DRE Financeira'!$C159,
BaseFinanceira[Centro Custo],IF($B$2=Configurações!$B$7,"&lt;&gt;""",'DRE Financeira'!$B$2))))</f>
        <v/>
      </c>
      <c r="G159" s="24" t="str">
        <f>IF($B159="","",ABS(
SUMIFS(BaseFinanceira[Valor Previsto],
IF('DRE Financeira'!$B$3=Configurações!$D$7,BaseFinanceira[Mês Caixa],BaseFinanceira[Mês Comp.]),G$6,
BaseFinanceira[Plano Contas],'DRE Financeira'!$C159,
BaseFinanceira[Centro Custo],IF($B$2=Configurações!$B$7,"&lt;&gt;""",'DRE Financeira'!$B$2))))</f>
        <v/>
      </c>
      <c r="H159" s="26" t="str">
        <f>IF($B159="","",ABS(
SUMIFS(BaseFinanceira[Valor Realizado],
IF('DRE Financeira'!$B$3=Configurações!$D$7,BaseFinanceira[Mês Caixa],BaseFinanceira[Mês Comp.]),H$6,
BaseFinanceira[Plano Contas],'DRE Financeira'!$C159,
BaseFinanceira[Centro Custo],IF($B$2=Configurações!$B$7,"&lt;&gt;""",'DRE Financeira'!$B$2))))</f>
        <v/>
      </c>
      <c r="I159" s="24" t="str">
        <f>IF($B159="","",ABS(
SUMIFS(BaseFinanceira[Valor Previsto],
IF('DRE Financeira'!$B$3=Configurações!$D$7,BaseFinanceira[Mês Caixa],BaseFinanceira[Mês Comp.]),I$6,
BaseFinanceira[Plano Contas],'DRE Financeira'!$C159,
BaseFinanceira[Centro Custo],IF($B$2=Configurações!$B$7,"&lt;&gt;""",'DRE Financeira'!$B$2))))</f>
        <v/>
      </c>
      <c r="J159" s="26" t="str">
        <f>IF($B159="","",ABS(
SUMIFS(BaseFinanceira[Valor Realizado],
IF('DRE Financeira'!$B$3=Configurações!$D$7,BaseFinanceira[Mês Caixa],BaseFinanceira[Mês Comp.]),J$6,
BaseFinanceira[Plano Contas],'DRE Financeira'!$C159,
BaseFinanceira[Centro Custo],IF($B$2=Configurações!$B$7,"&lt;&gt;""",'DRE Financeira'!$B$2))))</f>
        <v/>
      </c>
      <c r="K159" s="24" t="str">
        <f>IF($B159="","",ABS(
SUMIFS(BaseFinanceira[Valor Previsto],
IF('DRE Financeira'!$B$3=Configurações!$D$7,BaseFinanceira[Mês Caixa],BaseFinanceira[Mês Comp.]),K$6,
BaseFinanceira[Plano Contas],'DRE Financeira'!$C159,
BaseFinanceira[Centro Custo],IF($B$2=Configurações!$B$7,"&lt;&gt;""",'DRE Financeira'!$B$2))))</f>
        <v/>
      </c>
      <c r="L159" s="26" t="str">
        <f>IF($B159="","",ABS(
SUMIFS(BaseFinanceira[Valor Realizado],
IF('DRE Financeira'!$B$3=Configurações!$D$7,BaseFinanceira[Mês Caixa],BaseFinanceira[Mês Comp.]),L$6,
BaseFinanceira[Plano Contas],'DRE Financeira'!$C159,
BaseFinanceira[Centro Custo],IF($B$2=Configurações!$B$7,"&lt;&gt;""",'DRE Financeira'!$B$2))))</f>
        <v/>
      </c>
      <c r="M159" s="24" t="str">
        <f>IF($B159="","",ABS(
SUMIFS(BaseFinanceira[Valor Previsto],
IF('DRE Financeira'!$B$3=Configurações!$D$7,BaseFinanceira[Mês Caixa],BaseFinanceira[Mês Comp.]),M$6,
BaseFinanceira[Plano Contas],'DRE Financeira'!$C159,
BaseFinanceira[Centro Custo],IF($B$2=Configurações!$B$7,"&lt;&gt;""",'DRE Financeira'!$B$2))))</f>
        <v/>
      </c>
      <c r="N159" s="26" t="str">
        <f>IF($B159="","",ABS(
SUMIFS(BaseFinanceira[Valor Realizado],
IF('DRE Financeira'!$B$3=Configurações!$D$7,BaseFinanceira[Mês Caixa],BaseFinanceira[Mês Comp.]),N$6,
BaseFinanceira[Plano Contas],'DRE Financeira'!$C159,
BaseFinanceira[Centro Custo],IF($B$2=Configurações!$B$7,"&lt;&gt;""",'DRE Financeira'!$B$2))))</f>
        <v/>
      </c>
      <c r="O159" s="24" t="str">
        <f>IF($B159="","",ABS(
SUMIFS(BaseFinanceira[Valor Previsto],
IF('DRE Financeira'!$B$3=Configurações!$D$7,BaseFinanceira[Mês Caixa],BaseFinanceira[Mês Comp.]),O$6,
BaseFinanceira[Plano Contas],'DRE Financeira'!$C159,
BaseFinanceira[Centro Custo],IF($B$2=Configurações!$B$7,"&lt;&gt;""",'DRE Financeira'!$B$2))))</f>
        <v/>
      </c>
      <c r="P159" s="26" t="str">
        <f>IF($B159="","",ABS(
SUMIFS(BaseFinanceira[Valor Realizado],
IF('DRE Financeira'!$B$3=Configurações!$D$7,BaseFinanceira[Mês Caixa],BaseFinanceira[Mês Comp.]),P$6,
BaseFinanceira[Plano Contas],'DRE Financeira'!$C159,
BaseFinanceira[Centro Custo],IF($B$2=Configurações!$B$7,"&lt;&gt;""",'DRE Financeira'!$B$2))))</f>
        <v/>
      </c>
      <c r="Q159" s="24" t="str">
        <f>IF($B159="","",ABS(
SUMIFS(BaseFinanceira[Valor Previsto],
IF('DRE Financeira'!$B$3=Configurações!$D$7,BaseFinanceira[Mês Caixa],BaseFinanceira[Mês Comp.]),Q$6,
BaseFinanceira[Plano Contas],'DRE Financeira'!$C159,
BaseFinanceira[Centro Custo],IF($B$2=Configurações!$B$7,"&lt;&gt;""",'DRE Financeira'!$B$2))))</f>
        <v/>
      </c>
      <c r="R159" s="26" t="str">
        <f>IF($B159="","",ABS(
SUMIFS(BaseFinanceira[Valor Realizado],
IF('DRE Financeira'!$B$3=Configurações!$D$7,BaseFinanceira[Mês Caixa],BaseFinanceira[Mês Comp.]),R$6,
BaseFinanceira[Plano Contas],'DRE Financeira'!$C159,
BaseFinanceira[Centro Custo],IF($B$2=Configurações!$B$7,"&lt;&gt;""",'DRE Financeira'!$B$2))))</f>
        <v/>
      </c>
      <c r="S159" s="24" t="str">
        <f>IF($B159="","",ABS(
SUMIFS(BaseFinanceira[Valor Previsto],
IF('DRE Financeira'!$B$3=Configurações!$D$7,BaseFinanceira[Mês Caixa],BaseFinanceira[Mês Comp.]),S$6,
BaseFinanceira[Plano Contas],'DRE Financeira'!$C159,
BaseFinanceira[Centro Custo],IF($B$2=Configurações!$B$7,"&lt;&gt;""",'DRE Financeira'!$B$2))))</f>
        <v/>
      </c>
      <c r="T159" s="26" t="str">
        <f>IF($B159="","",ABS(
SUMIFS(BaseFinanceira[Valor Realizado],
IF('DRE Financeira'!$B$3=Configurações!$D$7,BaseFinanceira[Mês Caixa],BaseFinanceira[Mês Comp.]),T$6,
BaseFinanceira[Plano Contas],'DRE Financeira'!$C159,
BaseFinanceira[Centro Custo],IF($B$2=Configurações!$B$7,"&lt;&gt;""",'DRE Financeira'!$B$2))))</f>
        <v/>
      </c>
      <c r="U159" s="24" t="str">
        <f>IF($B159="","",ABS(
SUMIFS(BaseFinanceira[Valor Previsto],
IF('DRE Financeira'!$B$3=Configurações!$D$7,BaseFinanceira[Mês Caixa],BaseFinanceira[Mês Comp.]),U$6,
BaseFinanceira[Plano Contas],'DRE Financeira'!$C159,
BaseFinanceira[Centro Custo],IF($B$2=Configurações!$B$7,"&lt;&gt;""",'DRE Financeira'!$B$2))))</f>
        <v/>
      </c>
      <c r="V159" s="26" t="str">
        <f>IF($B159="","",ABS(
SUMIFS(BaseFinanceira[Valor Realizado],
IF('DRE Financeira'!$B$3=Configurações!$D$7,BaseFinanceira[Mês Caixa],BaseFinanceira[Mês Comp.]),V$6,
BaseFinanceira[Plano Contas],'DRE Financeira'!$C159,
BaseFinanceira[Centro Custo],IF($B$2=Configurações!$B$7,"&lt;&gt;""",'DRE Financeira'!$B$2))))</f>
        <v/>
      </c>
      <c r="W159" s="24" t="str">
        <f>IF($B159="","",ABS(
SUMIFS(BaseFinanceira[Valor Previsto],
IF('DRE Financeira'!$B$3=Configurações!$D$7,BaseFinanceira[Mês Caixa],BaseFinanceira[Mês Comp.]),W$6,
BaseFinanceira[Plano Contas],'DRE Financeira'!$C159,
BaseFinanceira[Centro Custo],IF($B$2=Configurações!$B$7,"&lt;&gt;""",'DRE Financeira'!$B$2))))</f>
        <v/>
      </c>
      <c r="X159" s="26" t="str">
        <f>IF($B159="","",ABS(
SUMIFS(BaseFinanceira[Valor Realizado],
IF('DRE Financeira'!$B$3=Configurações!$D$7,BaseFinanceira[Mês Caixa],BaseFinanceira[Mês Comp.]),X$6,
BaseFinanceira[Plano Contas],'DRE Financeira'!$C159,
BaseFinanceira[Centro Custo],IF($B$2=Configurações!$B$7,"&lt;&gt;""",'DRE Financeira'!$B$2))))</f>
        <v/>
      </c>
      <c r="Y159" s="24" t="str">
        <f>IF($B159="","",ABS(
SUMIFS(BaseFinanceira[Valor Previsto],
IF('DRE Financeira'!$B$3=Configurações!$D$7,BaseFinanceira[Mês Caixa],BaseFinanceira[Mês Comp.]),Y$6,
BaseFinanceira[Plano Contas],'DRE Financeira'!$C159,
BaseFinanceira[Centro Custo],IF($B$2=Configurações!$B$7,"&lt;&gt;""",'DRE Financeira'!$B$2))))</f>
        <v/>
      </c>
      <c r="Z159" s="26" t="str">
        <f>IF($B159="","",ABS(
SUMIFS(BaseFinanceira[Valor Realizado],
IF('DRE Financeira'!$B$3=Configurações!$D$7,BaseFinanceira[Mês Caixa],BaseFinanceira[Mês Comp.]),Z$6,
BaseFinanceira[Plano Contas],'DRE Financeira'!$C159,
BaseFinanceira[Centro Custo],IF($B$2=Configurações!$B$7,"&lt;&gt;""",'DRE Financeira'!$B$2))))</f>
        <v/>
      </c>
      <c r="AA159" s="24" t="str">
        <f>IF($B159="","",ABS(
SUMIFS(BaseFinanceira[Valor Previsto],
IF('DRE Financeira'!$B$3=Configurações!$D$7,BaseFinanceira[Mês Caixa],BaseFinanceira[Mês Comp.]),AA$6,
BaseFinanceira[Plano Contas],'DRE Financeira'!$C159,
BaseFinanceira[Centro Custo],IF($B$2=Configurações!$B$7,"&lt;&gt;""",'DRE Financeira'!$B$2))))</f>
        <v/>
      </c>
      <c r="AB159" s="26" t="str">
        <f>IF($B159="","",ABS(
SUMIFS(BaseFinanceira[Valor Realizado],
IF('DRE Financeira'!$B$3=Configurações!$D$7,BaseFinanceira[Mês Caixa],BaseFinanceira[Mês Comp.]),AB$6,
BaseFinanceira[Plano Contas],'DRE Financeira'!$C159,
BaseFinanceira[Centro Custo],IF($B$2=Configurações!$B$7,"&lt;&gt;""",'DRE Financeira'!$B$2))))</f>
        <v/>
      </c>
      <c r="AD159" s="24">
        <f t="shared" si="231"/>
        <v>0</v>
      </c>
      <c r="AE159" s="26">
        <f t="shared" si="231"/>
        <v>0</v>
      </c>
      <c r="AF159" s="39">
        <f t="shared" si="230"/>
        <v>0</v>
      </c>
      <c r="AH159" s="24">
        <f t="shared" si="232"/>
        <v>0</v>
      </c>
      <c r="AI159" s="26">
        <f t="shared" si="232"/>
        <v>0</v>
      </c>
    </row>
    <row r="160" spans="2:35" s="2" customFormat="1" ht="20.100000000000001" hidden="1" customHeight="1" x14ac:dyDescent="0.25">
      <c r="B160" s="23" t="str">
        <f>IF('Plano Contas'!J24="","",'Plano Contas'!J24)</f>
        <v/>
      </c>
      <c r="C160" s="46" t="str">
        <f>B143&amp;B144&amp;B160</f>
        <v>Custo Mercadoria VendidaProduto/Serviço</v>
      </c>
      <c r="D160" s="20"/>
      <c r="E160" s="24" t="str">
        <f>IF($B160="","",ABS(
SUMIFS(BaseFinanceira[Valor Previsto],
IF('DRE Financeira'!$B$3=Configurações!$D$7,BaseFinanceira[Mês Caixa],BaseFinanceira[Mês Comp.]),E$6,
BaseFinanceira[Plano Contas],'DRE Financeira'!$C160,
BaseFinanceira[Centro Custo],IF($B$2=Configurações!$B$7,"&lt;&gt;""",'DRE Financeira'!$B$2))))</f>
        <v/>
      </c>
      <c r="F160" s="26" t="str">
        <f>IF($B160="","",ABS(
SUMIFS(BaseFinanceira[Valor Realizado],
IF('DRE Financeira'!$B$3=Configurações!$D$7,BaseFinanceira[Mês Caixa],BaseFinanceira[Mês Comp.]),F$6,
BaseFinanceira[Plano Contas],'DRE Financeira'!$C160,
BaseFinanceira[Centro Custo],IF($B$2=Configurações!$B$7,"&lt;&gt;""",'DRE Financeira'!$B$2))))</f>
        <v/>
      </c>
      <c r="G160" s="24" t="str">
        <f>IF($B160="","",ABS(
SUMIFS(BaseFinanceira[Valor Previsto],
IF('DRE Financeira'!$B$3=Configurações!$D$7,BaseFinanceira[Mês Caixa],BaseFinanceira[Mês Comp.]),G$6,
BaseFinanceira[Plano Contas],'DRE Financeira'!$C160,
BaseFinanceira[Centro Custo],IF($B$2=Configurações!$B$7,"&lt;&gt;""",'DRE Financeira'!$B$2))))</f>
        <v/>
      </c>
      <c r="H160" s="26" t="str">
        <f>IF($B160="","",ABS(
SUMIFS(BaseFinanceira[Valor Realizado],
IF('DRE Financeira'!$B$3=Configurações!$D$7,BaseFinanceira[Mês Caixa],BaseFinanceira[Mês Comp.]),H$6,
BaseFinanceira[Plano Contas],'DRE Financeira'!$C160,
BaseFinanceira[Centro Custo],IF($B$2=Configurações!$B$7,"&lt;&gt;""",'DRE Financeira'!$B$2))))</f>
        <v/>
      </c>
      <c r="I160" s="24" t="str">
        <f>IF($B160="","",ABS(
SUMIFS(BaseFinanceira[Valor Previsto],
IF('DRE Financeira'!$B$3=Configurações!$D$7,BaseFinanceira[Mês Caixa],BaseFinanceira[Mês Comp.]),I$6,
BaseFinanceira[Plano Contas],'DRE Financeira'!$C160,
BaseFinanceira[Centro Custo],IF($B$2=Configurações!$B$7,"&lt;&gt;""",'DRE Financeira'!$B$2))))</f>
        <v/>
      </c>
      <c r="J160" s="26" t="str">
        <f>IF($B160="","",ABS(
SUMIFS(BaseFinanceira[Valor Realizado],
IF('DRE Financeira'!$B$3=Configurações!$D$7,BaseFinanceira[Mês Caixa],BaseFinanceira[Mês Comp.]),J$6,
BaseFinanceira[Plano Contas],'DRE Financeira'!$C160,
BaseFinanceira[Centro Custo],IF($B$2=Configurações!$B$7,"&lt;&gt;""",'DRE Financeira'!$B$2))))</f>
        <v/>
      </c>
      <c r="K160" s="24" t="str">
        <f>IF($B160="","",ABS(
SUMIFS(BaseFinanceira[Valor Previsto],
IF('DRE Financeira'!$B$3=Configurações!$D$7,BaseFinanceira[Mês Caixa],BaseFinanceira[Mês Comp.]),K$6,
BaseFinanceira[Plano Contas],'DRE Financeira'!$C160,
BaseFinanceira[Centro Custo],IF($B$2=Configurações!$B$7,"&lt;&gt;""",'DRE Financeira'!$B$2))))</f>
        <v/>
      </c>
      <c r="L160" s="26" t="str">
        <f>IF($B160="","",ABS(
SUMIFS(BaseFinanceira[Valor Realizado],
IF('DRE Financeira'!$B$3=Configurações!$D$7,BaseFinanceira[Mês Caixa],BaseFinanceira[Mês Comp.]),L$6,
BaseFinanceira[Plano Contas],'DRE Financeira'!$C160,
BaseFinanceira[Centro Custo],IF($B$2=Configurações!$B$7,"&lt;&gt;""",'DRE Financeira'!$B$2))))</f>
        <v/>
      </c>
      <c r="M160" s="24" t="str">
        <f>IF($B160="","",ABS(
SUMIFS(BaseFinanceira[Valor Previsto],
IF('DRE Financeira'!$B$3=Configurações!$D$7,BaseFinanceira[Mês Caixa],BaseFinanceira[Mês Comp.]),M$6,
BaseFinanceira[Plano Contas],'DRE Financeira'!$C160,
BaseFinanceira[Centro Custo],IF($B$2=Configurações!$B$7,"&lt;&gt;""",'DRE Financeira'!$B$2))))</f>
        <v/>
      </c>
      <c r="N160" s="26" t="str">
        <f>IF($B160="","",ABS(
SUMIFS(BaseFinanceira[Valor Realizado],
IF('DRE Financeira'!$B$3=Configurações!$D$7,BaseFinanceira[Mês Caixa],BaseFinanceira[Mês Comp.]),N$6,
BaseFinanceira[Plano Contas],'DRE Financeira'!$C160,
BaseFinanceira[Centro Custo],IF($B$2=Configurações!$B$7,"&lt;&gt;""",'DRE Financeira'!$B$2))))</f>
        <v/>
      </c>
      <c r="O160" s="24" t="str">
        <f>IF($B160="","",ABS(
SUMIFS(BaseFinanceira[Valor Previsto],
IF('DRE Financeira'!$B$3=Configurações!$D$7,BaseFinanceira[Mês Caixa],BaseFinanceira[Mês Comp.]),O$6,
BaseFinanceira[Plano Contas],'DRE Financeira'!$C160,
BaseFinanceira[Centro Custo],IF($B$2=Configurações!$B$7,"&lt;&gt;""",'DRE Financeira'!$B$2))))</f>
        <v/>
      </c>
      <c r="P160" s="26" t="str">
        <f>IF($B160="","",ABS(
SUMIFS(BaseFinanceira[Valor Realizado],
IF('DRE Financeira'!$B$3=Configurações!$D$7,BaseFinanceira[Mês Caixa],BaseFinanceira[Mês Comp.]),P$6,
BaseFinanceira[Plano Contas],'DRE Financeira'!$C160,
BaseFinanceira[Centro Custo],IF($B$2=Configurações!$B$7,"&lt;&gt;""",'DRE Financeira'!$B$2))))</f>
        <v/>
      </c>
      <c r="Q160" s="24" t="str">
        <f>IF($B160="","",ABS(
SUMIFS(BaseFinanceira[Valor Previsto],
IF('DRE Financeira'!$B$3=Configurações!$D$7,BaseFinanceira[Mês Caixa],BaseFinanceira[Mês Comp.]),Q$6,
BaseFinanceira[Plano Contas],'DRE Financeira'!$C160,
BaseFinanceira[Centro Custo],IF($B$2=Configurações!$B$7,"&lt;&gt;""",'DRE Financeira'!$B$2))))</f>
        <v/>
      </c>
      <c r="R160" s="26" t="str">
        <f>IF($B160="","",ABS(
SUMIFS(BaseFinanceira[Valor Realizado],
IF('DRE Financeira'!$B$3=Configurações!$D$7,BaseFinanceira[Mês Caixa],BaseFinanceira[Mês Comp.]),R$6,
BaseFinanceira[Plano Contas],'DRE Financeira'!$C160,
BaseFinanceira[Centro Custo],IF($B$2=Configurações!$B$7,"&lt;&gt;""",'DRE Financeira'!$B$2))))</f>
        <v/>
      </c>
      <c r="S160" s="24" t="str">
        <f>IF($B160="","",ABS(
SUMIFS(BaseFinanceira[Valor Previsto],
IF('DRE Financeira'!$B$3=Configurações!$D$7,BaseFinanceira[Mês Caixa],BaseFinanceira[Mês Comp.]),S$6,
BaseFinanceira[Plano Contas],'DRE Financeira'!$C160,
BaseFinanceira[Centro Custo],IF($B$2=Configurações!$B$7,"&lt;&gt;""",'DRE Financeira'!$B$2))))</f>
        <v/>
      </c>
      <c r="T160" s="26" t="str">
        <f>IF($B160="","",ABS(
SUMIFS(BaseFinanceira[Valor Realizado],
IF('DRE Financeira'!$B$3=Configurações!$D$7,BaseFinanceira[Mês Caixa],BaseFinanceira[Mês Comp.]),T$6,
BaseFinanceira[Plano Contas],'DRE Financeira'!$C160,
BaseFinanceira[Centro Custo],IF($B$2=Configurações!$B$7,"&lt;&gt;""",'DRE Financeira'!$B$2))))</f>
        <v/>
      </c>
      <c r="U160" s="24" t="str">
        <f>IF($B160="","",ABS(
SUMIFS(BaseFinanceira[Valor Previsto],
IF('DRE Financeira'!$B$3=Configurações!$D$7,BaseFinanceira[Mês Caixa],BaseFinanceira[Mês Comp.]),U$6,
BaseFinanceira[Plano Contas],'DRE Financeira'!$C160,
BaseFinanceira[Centro Custo],IF($B$2=Configurações!$B$7,"&lt;&gt;""",'DRE Financeira'!$B$2))))</f>
        <v/>
      </c>
      <c r="V160" s="26" t="str">
        <f>IF($B160="","",ABS(
SUMIFS(BaseFinanceira[Valor Realizado],
IF('DRE Financeira'!$B$3=Configurações!$D$7,BaseFinanceira[Mês Caixa],BaseFinanceira[Mês Comp.]),V$6,
BaseFinanceira[Plano Contas],'DRE Financeira'!$C160,
BaseFinanceira[Centro Custo],IF($B$2=Configurações!$B$7,"&lt;&gt;""",'DRE Financeira'!$B$2))))</f>
        <v/>
      </c>
      <c r="W160" s="24" t="str">
        <f>IF($B160="","",ABS(
SUMIFS(BaseFinanceira[Valor Previsto],
IF('DRE Financeira'!$B$3=Configurações!$D$7,BaseFinanceira[Mês Caixa],BaseFinanceira[Mês Comp.]),W$6,
BaseFinanceira[Plano Contas],'DRE Financeira'!$C160,
BaseFinanceira[Centro Custo],IF($B$2=Configurações!$B$7,"&lt;&gt;""",'DRE Financeira'!$B$2))))</f>
        <v/>
      </c>
      <c r="X160" s="26" t="str">
        <f>IF($B160="","",ABS(
SUMIFS(BaseFinanceira[Valor Realizado],
IF('DRE Financeira'!$B$3=Configurações!$D$7,BaseFinanceira[Mês Caixa],BaseFinanceira[Mês Comp.]),X$6,
BaseFinanceira[Plano Contas],'DRE Financeira'!$C160,
BaseFinanceira[Centro Custo],IF($B$2=Configurações!$B$7,"&lt;&gt;""",'DRE Financeira'!$B$2))))</f>
        <v/>
      </c>
      <c r="Y160" s="24" t="str">
        <f>IF($B160="","",ABS(
SUMIFS(BaseFinanceira[Valor Previsto],
IF('DRE Financeira'!$B$3=Configurações!$D$7,BaseFinanceira[Mês Caixa],BaseFinanceira[Mês Comp.]),Y$6,
BaseFinanceira[Plano Contas],'DRE Financeira'!$C160,
BaseFinanceira[Centro Custo],IF($B$2=Configurações!$B$7,"&lt;&gt;""",'DRE Financeira'!$B$2))))</f>
        <v/>
      </c>
      <c r="Z160" s="26" t="str">
        <f>IF($B160="","",ABS(
SUMIFS(BaseFinanceira[Valor Realizado],
IF('DRE Financeira'!$B$3=Configurações!$D$7,BaseFinanceira[Mês Caixa],BaseFinanceira[Mês Comp.]),Z$6,
BaseFinanceira[Plano Contas],'DRE Financeira'!$C160,
BaseFinanceira[Centro Custo],IF($B$2=Configurações!$B$7,"&lt;&gt;""",'DRE Financeira'!$B$2))))</f>
        <v/>
      </c>
      <c r="AA160" s="24" t="str">
        <f>IF($B160="","",ABS(
SUMIFS(BaseFinanceira[Valor Previsto],
IF('DRE Financeira'!$B$3=Configurações!$D$7,BaseFinanceira[Mês Caixa],BaseFinanceira[Mês Comp.]),AA$6,
BaseFinanceira[Plano Contas],'DRE Financeira'!$C160,
BaseFinanceira[Centro Custo],IF($B$2=Configurações!$B$7,"&lt;&gt;""",'DRE Financeira'!$B$2))))</f>
        <v/>
      </c>
      <c r="AB160" s="26" t="str">
        <f>IF($B160="","",ABS(
SUMIFS(BaseFinanceira[Valor Realizado],
IF('DRE Financeira'!$B$3=Configurações!$D$7,BaseFinanceira[Mês Caixa],BaseFinanceira[Mês Comp.]),AB$6,
BaseFinanceira[Plano Contas],'DRE Financeira'!$C160,
BaseFinanceira[Centro Custo],IF($B$2=Configurações!$B$7,"&lt;&gt;""",'DRE Financeira'!$B$2))))</f>
        <v/>
      </c>
      <c r="AD160" s="24">
        <f t="shared" si="231"/>
        <v>0</v>
      </c>
      <c r="AE160" s="26">
        <f t="shared" si="231"/>
        <v>0</v>
      </c>
      <c r="AF160" s="39">
        <f t="shared" si="230"/>
        <v>0</v>
      </c>
      <c r="AH160" s="24">
        <f t="shared" si="232"/>
        <v>0</v>
      </c>
      <c r="AI160" s="26">
        <f t="shared" si="232"/>
        <v>0</v>
      </c>
    </row>
    <row r="161" spans="2:35" s="2" customFormat="1" ht="19.5" hidden="1" customHeight="1" x14ac:dyDescent="0.25">
      <c r="B161" s="23" t="str">
        <f>IF('Plano Contas'!J25="","",'Plano Contas'!J25)</f>
        <v/>
      </c>
      <c r="C161" s="46" t="str">
        <f>B143&amp;B144&amp;B161</f>
        <v>Custo Mercadoria VendidaProduto/Serviço</v>
      </c>
      <c r="D161" s="20"/>
      <c r="E161" s="24" t="str">
        <f>IF($B161="","",ABS(
SUMIFS(BaseFinanceira[Valor Previsto],
IF('DRE Financeira'!$B$3=Configurações!$D$7,BaseFinanceira[Mês Caixa],BaseFinanceira[Mês Comp.]),E$6,
BaseFinanceira[Plano Contas],'DRE Financeira'!$C161,
BaseFinanceira[Centro Custo],IF($B$2=Configurações!$B$7,"&lt;&gt;""",'DRE Financeira'!$B$2))))</f>
        <v/>
      </c>
      <c r="F161" s="26" t="str">
        <f>IF($B161="","",ABS(
SUMIFS(BaseFinanceira[Valor Realizado],
IF('DRE Financeira'!$B$3=Configurações!$D$7,BaseFinanceira[Mês Caixa],BaseFinanceira[Mês Comp.]),F$6,
BaseFinanceira[Plano Contas],'DRE Financeira'!$C161,
BaseFinanceira[Centro Custo],IF($B$2=Configurações!$B$7,"&lt;&gt;""",'DRE Financeira'!$B$2))))</f>
        <v/>
      </c>
      <c r="G161" s="24" t="str">
        <f>IF($B161="","",ABS(
SUMIFS(BaseFinanceira[Valor Previsto],
IF('DRE Financeira'!$B$3=Configurações!$D$7,BaseFinanceira[Mês Caixa],BaseFinanceira[Mês Comp.]),G$6,
BaseFinanceira[Plano Contas],'DRE Financeira'!$C161,
BaseFinanceira[Centro Custo],IF($B$2=Configurações!$B$7,"&lt;&gt;""",'DRE Financeira'!$B$2))))</f>
        <v/>
      </c>
      <c r="H161" s="26" t="str">
        <f>IF($B161="","",ABS(
SUMIFS(BaseFinanceira[Valor Realizado],
IF('DRE Financeira'!$B$3=Configurações!$D$7,BaseFinanceira[Mês Caixa],BaseFinanceira[Mês Comp.]),H$6,
BaseFinanceira[Plano Contas],'DRE Financeira'!$C161,
BaseFinanceira[Centro Custo],IF($B$2=Configurações!$B$7,"&lt;&gt;""",'DRE Financeira'!$B$2))))</f>
        <v/>
      </c>
      <c r="I161" s="24" t="str">
        <f>IF($B161="","",ABS(
SUMIFS(BaseFinanceira[Valor Previsto],
IF('DRE Financeira'!$B$3=Configurações!$D$7,BaseFinanceira[Mês Caixa],BaseFinanceira[Mês Comp.]),I$6,
BaseFinanceira[Plano Contas],'DRE Financeira'!$C161,
BaseFinanceira[Centro Custo],IF($B$2=Configurações!$B$7,"&lt;&gt;""",'DRE Financeira'!$B$2))))</f>
        <v/>
      </c>
      <c r="J161" s="26" t="str">
        <f>IF($B161="","",ABS(
SUMIFS(BaseFinanceira[Valor Realizado],
IF('DRE Financeira'!$B$3=Configurações!$D$7,BaseFinanceira[Mês Caixa],BaseFinanceira[Mês Comp.]),J$6,
BaseFinanceira[Plano Contas],'DRE Financeira'!$C161,
BaseFinanceira[Centro Custo],IF($B$2=Configurações!$B$7,"&lt;&gt;""",'DRE Financeira'!$B$2))))</f>
        <v/>
      </c>
      <c r="K161" s="24" t="str">
        <f>IF($B161="","",ABS(
SUMIFS(BaseFinanceira[Valor Previsto],
IF('DRE Financeira'!$B$3=Configurações!$D$7,BaseFinanceira[Mês Caixa],BaseFinanceira[Mês Comp.]),K$6,
BaseFinanceira[Plano Contas],'DRE Financeira'!$C161,
BaseFinanceira[Centro Custo],IF($B$2=Configurações!$B$7,"&lt;&gt;""",'DRE Financeira'!$B$2))))</f>
        <v/>
      </c>
      <c r="L161" s="26" t="str">
        <f>IF($B161="","",ABS(
SUMIFS(BaseFinanceira[Valor Realizado],
IF('DRE Financeira'!$B$3=Configurações!$D$7,BaseFinanceira[Mês Caixa],BaseFinanceira[Mês Comp.]),L$6,
BaseFinanceira[Plano Contas],'DRE Financeira'!$C161,
BaseFinanceira[Centro Custo],IF($B$2=Configurações!$B$7,"&lt;&gt;""",'DRE Financeira'!$B$2))))</f>
        <v/>
      </c>
      <c r="M161" s="24" t="str">
        <f>IF($B161="","",ABS(
SUMIFS(BaseFinanceira[Valor Previsto],
IF('DRE Financeira'!$B$3=Configurações!$D$7,BaseFinanceira[Mês Caixa],BaseFinanceira[Mês Comp.]),M$6,
BaseFinanceira[Plano Contas],'DRE Financeira'!$C161,
BaseFinanceira[Centro Custo],IF($B$2=Configurações!$B$7,"&lt;&gt;""",'DRE Financeira'!$B$2))))</f>
        <v/>
      </c>
      <c r="N161" s="26" t="str">
        <f>IF($B161="","",ABS(
SUMIFS(BaseFinanceira[Valor Realizado],
IF('DRE Financeira'!$B$3=Configurações!$D$7,BaseFinanceira[Mês Caixa],BaseFinanceira[Mês Comp.]),N$6,
BaseFinanceira[Plano Contas],'DRE Financeira'!$C161,
BaseFinanceira[Centro Custo],IF($B$2=Configurações!$B$7,"&lt;&gt;""",'DRE Financeira'!$B$2))))</f>
        <v/>
      </c>
      <c r="O161" s="24" t="str">
        <f>IF($B161="","",ABS(
SUMIFS(BaseFinanceira[Valor Previsto],
IF('DRE Financeira'!$B$3=Configurações!$D$7,BaseFinanceira[Mês Caixa],BaseFinanceira[Mês Comp.]),O$6,
BaseFinanceira[Plano Contas],'DRE Financeira'!$C161,
BaseFinanceira[Centro Custo],IF($B$2=Configurações!$B$7,"&lt;&gt;""",'DRE Financeira'!$B$2))))</f>
        <v/>
      </c>
      <c r="P161" s="26" t="str">
        <f>IF($B161="","",ABS(
SUMIFS(BaseFinanceira[Valor Realizado],
IF('DRE Financeira'!$B$3=Configurações!$D$7,BaseFinanceira[Mês Caixa],BaseFinanceira[Mês Comp.]),P$6,
BaseFinanceira[Plano Contas],'DRE Financeira'!$C161,
BaseFinanceira[Centro Custo],IF($B$2=Configurações!$B$7,"&lt;&gt;""",'DRE Financeira'!$B$2))))</f>
        <v/>
      </c>
      <c r="Q161" s="24" t="str">
        <f>IF($B161="","",ABS(
SUMIFS(BaseFinanceira[Valor Previsto],
IF('DRE Financeira'!$B$3=Configurações!$D$7,BaseFinanceira[Mês Caixa],BaseFinanceira[Mês Comp.]),Q$6,
BaseFinanceira[Plano Contas],'DRE Financeira'!$C161,
BaseFinanceira[Centro Custo],IF($B$2=Configurações!$B$7,"&lt;&gt;""",'DRE Financeira'!$B$2))))</f>
        <v/>
      </c>
      <c r="R161" s="26" t="str">
        <f>IF($B161="","",ABS(
SUMIFS(BaseFinanceira[Valor Realizado],
IF('DRE Financeira'!$B$3=Configurações!$D$7,BaseFinanceira[Mês Caixa],BaseFinanceira[Mês Comp.]),R$6,
BaseFinanceira[Plano Contas],'DRE Financeira'!$C161,
BaseFinanceira[Centro Custo],IF($B$2=Configurações!$B$7,"&lt;&gt;""",'DRE Financeira'!$B$2))))</f>
        <v/>
      </c>
      <c r="S161" s="24" t="str">
        <f>IF($B161="","",ABS(
SUMIFS(BaseFinanceira[Valor Previsto],
IF('DRE Financeira'!$B$3=Configurações!$D$7,BaseFinanceira[Mês Caixa],BaseFinanceira[Mês Comp.]),S$6,
BaseFinanceira[Plano Contas],'DRE Financeira'!$C161,
BaseFinanceira[Centro Custo],IF($B$2=Configurações!$B$7,"&lt;&gt;""",'DRE Financeira'!$B$2))))</f>
        <v/>
      </c>
      <c r="T161" s="26" t="str">
        <f>IF($B161="","",ABS(
SUMIFS(BaseFinanceira[Valor Realizado],
IF('DRE Financeira'!$B$3=Configurações!$D$7,BaseFinanceira[Mês Caixa],BaseFinanceira[Mês Comp.]),T$6,
BaseFinanceira[Plano Contas],'DRE Financeira'!$C161,
BaseFinanceira[Centro Custo],IF($B$2=Configurações!$B$7,"&lt;&gt;""",'DRE Financeira'!$B$2))))</f>
        <v/>
      </c>
      <c r="U161" s="24" t="str">
        <f>IF($B161="","",ABS(
SUMIFS(BaseFinanceira[Valor Previsto],
IF('DRE Financeira'!$B$3=Configurações!$D$7,BaseFinanceira[Mês Caixa],BaseFinanceira[Mês Comp.]),U$6,
BaseFinanceira[Plano Contas],'DRE Financeira'!$C161,
BaseFinanceira[Centro Custo],IF($B$2=Configurações!$B$7,"&lt;&gt;""",'DRE Financeira'!$B$2))))</f>
        <v/>
      </c>
      <c r="V161" s="26" t="str">
        <f>IF($B161="","",ABS(
SUMIFS(BaseFinanceira[Valor Realizado],
IF('DRE Financeira'!$B$3=Configurações!$D$7,BaseFinanceira[Mês Caixa],BaseFinanceira[Mês Comp.]),V$6,
BaseFinanceira[Plano Contas],'DRE Financeira'!$C161,
BaseFinanceira[Centro Custo],IF($B$2=Configurações!$B$7,"&lt;&gt;""",'DRE Financeira'!$B$2))))</f>
        <v/>
      </c>
      <c r="W161" s="24" t="str">
        <f>IF($B161="","",ABS(
SUMIFS(BaseFinanceira[Valor Previsto],
IF('DRE Financeira'!$B$3=Configurações!$D$7,BaseFinanceira[Mês Caixa],BaseFinanceira[Mês Comp.]),W$6,
BaseFinanceira[Plano Contas],'DRE Financeira'!$C161,
BaseFinanceira[Centro Custo],IF($B$2=Configurações!$B$7,"&lt;&gt;""",'DRE Financeira'!$B$2))))</f>
        <v/>
      </c>
      <c r="X161" s="26" t="str">
        <f>IF($B161="","",ABS(
SUMIFS(BaseFinanceira[Valor Realizado],
IF('DRE Financeira'!$B$3=Configurações!$D$7,BaseFinanceira[Mês Caixa],BaseFinanceira[Mês Comp.]),X$6,
BaseFinanceira[Plano Contas],'DRE Financeira'!$C161,
BaseFinanceira[Centro Custo],IF($B$2=Configurações!$B$7,"&lt;&gt;""",'DRE Financeira'!$B$2))))</f>
        <v/>
      </c>
      <c r="Y161" s="24" t="str">
        <f>IF($B161="","",ABS(
SUMIFS(BaseFinanceira[Valor Previsto],
IF('DRE Financeira'!$B$3=Configurações!$D$7,BaseFinanceira[Mês Caixa],BaseFinanceira[Mês Comp.]),Y$6,
BaseFinanceira[Plano Contas],'DRE Financeira'!$C161,
BaseFinanceira[Centro Custo],IF($B$2=Configurações!$B$7,"&lt;&gt;""",'DRE Financeira'!$B$2))))</f>
        <v/>
      </c>
      <c r="Z161" s="26" t="str">
        <f>IF($B161="","",ABS(
SUMIFS(BaseFinanceira[Valor Realizado],
IF('DRE Financeira'!$B$3=Configurações!$D$7,BaseFinanceira[Mês Caixa],BaseFinanceira[Mês Comp.]),Z$6,
BaseFinanceira[Plano Contas],'DRE Financeira'!$C161,
BaseFinanceira[Centro Custo],IF($B$2=Configurações!$B$7,"&lt;&gt;""",'DRE Financeira'!$B$2))))</f>
        <v/>
      </c>
      <c r="AA161" s="24" t="str">
        <f>IF($B161="","",ABS(
SUMIFS(BaseFinanceira[Valor Previsto],
IF('DRE Financeira'!$B$3=Configurações!$D$7,BaseFinanceira[Mês Caixa],BaseFinanceira[Mês Comp.]),AA$6,
BaseFinanceira[Plano Contas],'DRE Financeira'!$C161,
BaseFinanceira[Centro Custo],IF($B$2=Configurações!$B$7,"&lt;&gt;""",'DRE Financeira'!$B$2))))</f>
        <v/>
      </c>
      <c r="AB161" s="26" t="str">
        <f>IF($B161="","",ABS(
SUMIFS(BaseFinanceira[Valor Realizado],
IF('DRE Financeira'!$B$3=Configurações!$D$7,BaseFinanceira[Mês Caixa],BaseFinanceira[Mês Comp.]),AB$6,
BaseFinanceira[Plano Contas],'DRE Financeira'!$C161,
BaseFinanceira[Centro Custo],IF($B$2=Configurações!$B$7,"&lt;&gt;""",'DRE Financeira'!$B$2))))</f>
        <v/>
      </c>
      <c r="AD161" s="24">
        <f t="shared" ref="AD161:AE164" si="233">SUMIF($E$3:$AB$3,AD$3,$E161:$AB161)</f>
        <v>0</v>
      </c>
      <c r="AE161" s="26">
        <f t="shared" si="233"/>
        <v>0</v>
      </c>
      <c r="AF161" s="39">
        <f t="shared" si="230"/>
        <v>0</v>
      </c>
      <c r="AH161" s="24">
        <f t="shared" ref="AH161:AI164" si="234">IFERROR(SUMIF($E$3:$AB$3,AH$3,$E161:$AB161)/COUNTIFS($E161:$AB161,"&gt;0",$E$3:$AB$3,AH$3),0)</f>
        <v>0</v>
      </c>
      <c r="AI161" s="26">
        <f t="shared" si="234"/>
        <v>0</v>
      </c>
    </row>
    <row r="162" spans="2:35" s="2" customFormat="1" ht="19.5" hidden="1" customHeight="1" x14ac:dyDescent="0.25">
      <c r="B162" s="23" t="str">
        <f>IF('Plano Contas'!J26="","",'Plano Contas'!J26)</f>
        <v/>
      </c>
      <c r="C162" s="46" t="str">
        <f>B143&amp;B144&amp;B162</f>
        <v>Custo Mercadoria VendidaProduto/Serviço</v>
      </c>
      <c r="D162" s="20"/>
      <c r="E162" s="24" t="str">
        <f>IF($B162="","",ABS(
SUMIFS(BaseFinanceira[Valor Previsto],
IF('DRE Financeira'!$B$3=Configurações!$D$7,BaseFinanceira[Mês Caixa],BaseFinanceira[Mês Comp.]),E$6,
BaseFinanceira[Plano Contas],'DRE Financeira'!$C162,
BaseFinanceira[Centro Custo],IF($B$2=Configurações!$B$7,"&lt;&gt;""",'DRE Financeira'!$B$2))))</f>
        <v/>
      </c>
      <c r="F162" s="26" t="str">
        <f>IF($B162="","",ABS(
SUMIFS(BaseFinanceira[Valor Realizado],
IF('DRE Financeira'!$B$3=Configurações!$D$7,BaseFinanceira[Mês Caixa],BaseFinanceira[Mês Comp.]),F$6,
BaseFinanceira[Plano Contas],'DRE Financeira'!$C162,
BaseFinanceira[Centro Custo],IF($B$2=Configurações!$B$7,"&lt;&gt;""",'DRE Financeira'!$B$2))))</f>
        <v/>
      </c>
      <c r="G162" s="24" t="str">
        <f>IF($B162="","",ABS(
SUMIFS(BaseFinanceira[Valor Previsto],
IF('DRE Financeira'!$B$3=Configurações!$D$7,BaseFinanceira[Mês Caixa],BaseFinanceira[Mês Comp.]),G$6,
BaseFinanceira[Plano Contas],'DRE Financeira'!$C162,
BaseFinanceira[Centro Custo],IF($B$2=Configurações!$B$7,"&lt;&gt;""",'DRE Financeira'!$B$2))))</f>
        <v/>
      </c>
      <c r="H162" s="26" t="str">
        <f>IF($B162="","",ABS(
SUMIFS(BaseFinanceira[Valor Realizado],
IF('DRE Financeira'!$B$3=Configurações!$D$7,BaseFinanceira[Mês Caixa],BaseFinanceira[Mês Comp.]),H$6,
BaseFinanceira[Plano Contas],'DRE Financeira'!$C162,
BaseFinanceira[Centro Custo],IF($B$2=Configurações!$B$7,"&lt;&gt;""",'DRE Financeira'!$B$2))))</f>
        <v/>
      </c>
      <c r="I162" s="24" t="str">
        <f>IF($B162="","",ABS(
SUMIFS(BaseFinanceira[Valor Previsto],
IF('DRE Financeira'!$B$3=Configurações!$D$7,BaseFinanceira[Mês Caixa],BaseFinanceira[Mês Comp.]),I$6,
BaseFinanceira[Plano Contas],'DRE Financeira'!$C162,
BaseFinanceira[Centro Custo],IF($B$2=Configurações!$B$7,"&lt;&gt;""",'DRE Financeira'!$B$2))))</f>
        <v/>
      </c>
      <c r="J162" s="26" t="str">
        <f>IF($B162="","",ABS(
SUMIFS(BaseFinanceira[Valor Realizado],
IF('DRE Financeira'!$B$3=Configurações!$D$7,BaseFinanceira[Mês Caixa],BaseFinanceira[Mês Comp.]),J$6,
BaseFinanceira[Plano Contas],'DRE Financeira'!$C162,
BaseFinanceira[Centro Custo],IF($B$2=Configurações!$B$7,"&lt;&gt;""",'DRE Financeira'!$B$2))))</f>
        <v/>
      </c>
      <c r="K162" s="24" t="str">
        <f>IF($B162="","",ABS(
SUMIFS(BaseFinanceira[Valor Previsto],
IF('DRE Financeira'!$B$3=Configurações!$D$7,BaseFinanceira[Mês Caixa],BaseFinanceira[Mês Comp.]),K$6,
BaseFinanceira[Plano Contas],'DRE Financeira'!$C162,
BaseFinanceira[Centro Custo],IF($B$2=Configurações!$B$7,"&lt;&gt;""",'DRE Financeira'!$B$2))))</f>
        <v/>
      </c>
      <c r="L162" s="26" t="str">
        <f>IF($B162="","",ABS(
SUMIFS(BaseFinanceira[Valor Realizado],
IF('DRE Financeira'!$B$3=Configurações!$D$7,BaseFinanceira[Mês Caixa],BaseFinanceira[Mês Comp.]),L$6,
BaseFinanceira[Plano Contas],'DRE Financeira'!$C162,
BaseFinanceira[Centro Custo],IF($B$2=Configurações!$B$7,"&lt;&gt;""",'DRE Financeira'!$B$2))))</f>
        <v/>
      </c>
      <c r="M162" s="24" t="str">
        <f>IF($B162="","",ABS(
SUMIFS(BaseFinanceira[Valor Previsto],
IF('DRE Financeira'!$B$3=Configurações!$D$7,BaseFinanceira[Mês Caixa],BaseFinanceira[Mês Comp.]),M$6,
BaseFinanceira[Plano Contas],'DRE Financeira'!$C162,
BaseFinanceira[Centro Custo],IF($B$2=Configurações!$B$7,"&lt;&gt;""",'DRE Financeira'!$B$2))))</f>
        <v/>
      </c>
      <c r="N162" s="26" t="str">
        <f>IF($B162="","",ABS(
SUMIFS(BaseFinanceira[Valor Realizado],
IF('DRE Financeira'!$B$3=Configurações!$D$7,BaseFinanceira[Mês Caixa],BaseFinanceira[Mês Comp.]),N$6,
BaseFinanceira[Plano Contas],'DRE Financeira'!$C162,
BaseFinanceira[Centro Custo],IF($B$2=Configurações!$B$7,"&lt;&gt;""",'DRE Financeira'!$B$2))))</f>
        <v/>
      </c>
      <c r="O162" s="24" t="str">
        <f>IF($B162="","",ABS(
SUMIFS(BaseFinanceira[Valor Previsto],
IF('DRE Financeira'!$B$3=Configurações!$D$7,BaseFinanceira[Mês Caixa],BaseFinanceira[Mês Comp.]),O$6,
BaseFinanceira[Plano Contas],'DRE Financeira'!$C162,
BaseFinanceira[Centro Custo],IF($B$2=Configurações!$B$7,"&lt;&gt;""",'DRE Financeira'!$B$2))))</f>
        <v/>
      </c>
      <c r="P162" s="26" t="str">
        <f>IF($B162="","",ABS(
SUMIFS(BaseFinanceira[Valor Realizado],
IF('DRE Financeira'!$B$3=Configurações!$D$7,BaseFinanceira[Mês Caixa],BaseFinanceira[Mês Comp.]),P$6,
BaseFinanceira[Plano Contas],'DRE Financeira'!$C162,
BaseFinanceira[Centro Custo],IF($B$2=Configurações!$B$7,"&lt;&gt;""",'DRE Financeira'!$B$2))))</f>
        <v/>
      </c>
      <c r="Q162" s="24" t="str">
        <f>IF($B162="","",ABS(
SUMIFS(BaseFinanceira[Valor Previsto],
IF('DRE Financeira'!$B$3=Configurações!$D$7,BaseFinanceira[Mês Caixa],BaseFinanceira[Mês Comp.]),Q$6,
BaseFinanceira[Plano Contas],'DRE Financeira'!$C162,
BaseFinanceira[Centro Custo],IF($B$2=Configurações!$B$7,"&lt;&gt;""",'DRE Financeira'!$B$2))))</f>
        <v/>
      </c>
      <c r="R162" s="26" t="str">
        <f>IF($B162="","",ABS(
SUMIFS(BaseFinanceira[Valor Realizado],
IF('DRE Financeira'!$B$3=Configurações!$D$7,BaseFinanceira[Mês Caixa],BaseFinanceira[Mês Comp.]),R$6,
BaseFinanceira[Plano Contas],'DRE Financeira'!$C162,
BaseFinanceira[Centro Custo],IF($B$2=Configurações!$B$7,"&lt;&gt;""",'DRE Financeira'!$B$2))))</f>
        <v/>
      </c>
      <c r="S162" s="24" t="str">
        <f>IF($B162="","",ABS(
SUMIFS(BaseFinanceira[Valor Previsto],
IF('DRE Financeira'!$B$3=Configurações!$D$7,BaseFinanceira[Mês Caixa],BaseFinanceira[Mês Comp.]),S$6,
BaseFinanceira[Plano Contas],'DRE Financeira'!$C162,
BaseFinanceira[Centro Custo],IF($B$2=Configurações!$B$7,"&lt;&gt;""",'DRE Financeira'!$B$2))))</f>
        <v/>
      </c>
      <c r="T162" s="26" t="str">
        <f>IF($B162="","",ABS(
SUMIFS(BaseFinanceira[Valor Realizado],
IF('DRE Financeira'!$B$3=Configurações!$D$7,BaseFinanceira[Mês Caixa],BaseFinanceira[Mês Comp.]),T$6,
BaseFinanceira[Plano Contas],'DRE Financeira'!$C162,
BaseFinanceira[Centro Custo],IF($B$2=Configurações!$B$7,"&lt;&gt;""",'DRE Financeira'!$B$2))))</f>
        <v/>
      </c>
      <c r="U162" s="24" t="str">
        <f>IF($B162="","",ABS(
SUMIFS(BaseFinanceira[Valor Previsto],
IF('DRE Financeira'!$B$3=Configurações!$D$7,BaseFinanceira[Mês Caixa],BaseFinanceira[Mês Comp.]),U$6,
BaseFinanceira[Plano Contas],'DRE Financeira'!$C162,
BaseFinanceira[Centro Custo],IF($B$2=Configurações!$B$7,"&lt;&gt;""",'DRE Financeira'!$B$2))))</f>
        <v/>
      </c>
      <c r="V162" s="26" t="str">
        <f>IF($B162="","",ABS(
SUMIFS(BaseFinanceira[Valor Realizado],
IF('DRE Financeira'!$B$3=Configurações!$D$7,BaseFinanceira[Mês Caixa],BaseFinanceira[Mês Comp.]),V$6,
BaseFinanceira[Plano Contas],'DRE Financeira'!$C162,
BaseFinanceira[Centro Custo],IF($B$2=Configurações!$B$7,"&lt;&gt;""",'DRE Financeira'!$B$2))))</f>
        <v/>
      </c>
      <c r="W162" s="24" t="str">
        <f>IF($B162="","",ABS(
SUMIFS(BaseFinanceira[Valor Previsto],
IF('DRE Financeira'!$B$3=Configurações!$D$7,BaseFinanceira[Mês Caixa],BaseFinanceira[Mês Comp.]),W$6,
BaseFinanceira[Plano Contas],'DRE Financeira'!$C162,
BaseFinanceira[Centro Custo],IF($B$2=Configurações!$B$7,"&lt;&gt;""",'DRE Financeira'!$B$2))))</f>
        <v/>
      </c>
      <c r="X162" s="26" t="str">
        <f>IF($B162="","",ABS(
SUMIFS(BaseFinanceira[Valor Realizado],
IF('DRE Financeira'!$B$3=Configurações!$D$7,BaseFinanceira[Mês Caixa],BaseFinanceira[Mês Comp.]),X$6,
BaseFinanceira[Plano Contas],'DRE Financeira'!$C162,
BaseFinanceira[Centro Custo],IF($B$2=Configurações!$B$7,"&lt;&gt;""",'DRE Financeira'!$B$2))))</f>
        <v/>
      </c>
      <c r="Y162" s="24" t="str">
        <f>IF($B162="","",ABS(
SUMIFS(BaseFinanceira[Valor Previsto],
IF('DRE Financeira'!$B$3=Configurações!$D$7,BaseFinanceira[Mês Caixa],BaseFinanceira[Mês Comp.]),Y$6,
BaseFinanceira[Plano Contas],'DRE Financeira'!$C162,
BaseFinanceira[Centro Custo],IF($B$2=Configurações!$B$7,"&lt;&gt;""",'DRE Financeira'!$B$2))))</f>
        <v/>
      </c>
      <c r="Z162" s="26" t="str">
        <f>IF($B162="","",ABS(
SUMIFS(BaseFinanceira[Valor Realizado],
IF('DRE Financeira'!$B$3=Configurações!$D$7,BaseFinanceira[Mês Caixa],BaseFinanceira[Mês Comp.]),Z$6,
BaseFinanceira[Plano Contas],'DRE Financeira'!$C162,
BaseFinanceira[Centro Custo],IF($B$2=Configurações!$B$7,"&lt;&gt;""",'DRE Financeira'!$B$2))))</f>
        <v/>
      </c>
      <c r="AA162" s="24" t="str">
        <f>IF($B162="","",ABS(
SUMIFS(BaseFinanceira[Valor Previsto],
IF('DRE Financeira'!$B$3=Configurações!$D$7,BaseFinanceira[Mês Caixa],BaseFinanceira[Mês Comp.]),AA$6,
BaseFinanceira[Plano Contas],'DRE Financeira'!$C162,
BaseFinanceira[Centro Custo],IF($B$2=Configurações!$B$7,"&lt;&gt;""",'DRE Financeira'!$B$2))))</f>
        <v/>
      </c>
      <c r="AB162" s="26" t="str">
        <f>IF($B162="","",ABS(
SUMIFS(BaseFinanceira[Valor Realizado],
IF('DRE Financeira'!$B$3=Configurações!$D$7,BaseFinanceira[Mês Caixa],BaseFinanceira[Mês Comp.]),AB$6,
BaseFinanceira[Plano Contas],'DRE Financeira'!$C162,
BaseFinanceira[Centro Custo],IF($B$2=Configurações!$B$7,"&lt;&gt;""",'DRE Financeira'!$B$2))))</f>
        <v/>
      </c>
      <c r="AD162" s="24">
        <f t="shared" si="233"/>
        <v>0</v>
      </c>
      <c r="AE162" s="26">
        <f t="shared" si="233"/>
        <v>0</v>
      </c>
      <c r="AF162" s="39">
        <f t="shared" si="230"/>
        <v>0</v>
      </c>
      <c r="AH162" s="24">
        <f t="shared" si="234"/>
        <v>0</v>
      </c>
      <c r="AI162" s="26">
        <f t="shared" si="234"/>
        <v>0</v>
      </c>
    </row>
    <row r="163" spans="2:35" s="2" customFormat="1" ht="20.100000000000001" hidden="1" customHeight="1" x14ac:dyDescent="0.25">
      <c r="B163" s="23" t="str">
        <f>IF('Plano Contas'!J27="","",'Plano Contas'!J27)</f>
        <v/>
      </c>
      <c r="C163" s="46" t="str">
        <f>B143&amp;B144&amp;B163</f>
        <v>Custo Mercadoria VendidaProduto/Serviço</v>
      </c>
      <c r="D163" s="20"/>
      <c r="E163" s="24" t="str">
        <f>IF($B163="","",ABS(
SUMIFS(BaseFinanceira[Valor Previsto],
IF('DRE Financeira'!$B$3=Configurações!$D$7,BaseFinanceira[Mês Caixa],BaseFinanceira[Mês Comp.]),E$6,
BaseFinanceira[Plano Contas],'DRE Financeira'!$C163,
BaseFinanceira[Centro Custo],IF($B$2=Configurações!$B$7,"&lt;&gt;""",'DRE Financeira'!$B$2))))</f>
        <v/>
      </c>
      <c r="F163" s="26" t="str">
        <f>IF($B163="","",ABS(
SUMIFS(BaseFinanceira[Valor Realizado],
IF('DRE Financeira'!$B$3=Configurações!$D$7,BaseFinanceira[Mês Caixa],BaseFinanceira[Mês Comp.]),F$6,
BaseFinanceira[Plano Contas],'DRE Financeira'!$C163,
BaseFinanceira[Centro Custo],IF($B$2=Configurações!$B$7,"&lt;&gt;""",'DRE Financeira'!$B$2))))</f>
        <v/>
      </c>
      <c r="G163" s="24" t="str">
        <f>IF($B163="","",ABS(
SUMIFS(BaseFinanceira[Valor Previsto],
IF('DRE Financeira'!$B$3=Configurações!$D$7,BaseFinanceira[Mês Caixa],BaseFinanceira[Mês Comp.]),G$6,
BaseFinanceira[Plano Contas],'DRE Financeira'!$C163,
BaseFinanceira[Centro Custo],IF($B$2=Configurações!$B$7,"&lt;&gt;""",'DRE Financeira'!$B$2))))</f>
        <v/>
      </c>
      <c r="H163" s="26" t="str">
        <f>IF($B163="","",ABS(
SUMIFS(BaseFinanceira[Valor Realizado],
IF('DRE Financeira'!$B$3=Configurações!$D$7,BaseFinanceira[Mês Caixa],BaseFinanceira[Mês Comp.]),H$6,
BaseFinanceira[Plano Contas],'DRE Financeira'!$C163,
BaseFinanceira[Centro Custo],IF($B$2=Configurações!$B$7,"&lt;&gt;""",'DRE Financeira'!$B$2))))</f>
        <v/>
      </c>
      <c r="I163" s="24" t="str">
        <f>IF($B163="","",ABS(
SUMIFS(BaseFinanceira[Valor Previsto],
IF('DRE Financeira'!$B$3=Configurações!$D$7,BaseFinanceira[Mês Caixa],BaseFinanceira[Mês Comp.]),I$6,
BaseFinanceira[Plano Contas],'DRE Financeira'!$C163,
BaseFinanceira[Centro Custo],IF($B$2=Configurações!$B$7,"&lt;&gt;""",'DRE Financeira'!$B$2))))</f>
        <v/>
      </c>
      <c r="J163" s="26" t="str">
        <f>IF($B163="","",ABS(
SUMIFS(BaseFinanceira[Valor Realizado],
IF('DRE Financeira'!$B$3=Configurações!$D$7,BaseFinanceira[Mês Caixa],BaseFinanceira[Mês Comp.]),J$6,
BaseFinanceira[Plano Contas],'DRE Financeira'!$C163,
BaseFinanceira[Centro Custo],IF($B$2=Configurações!$B$7,"&lt;&gt;""",'DRE Financeira'!$B$2))))</f>
        <v/>
      </c>
      <c r="K163" s="24" t="str">
        <f>IF($B163="","",ABS(
SUMIFS(BaseFinanceira[Valor Previsto],
IF('DRE Financeira'!$B$3=Configurações!$D$7,BaseFinanceira[Mês Caixa],BaseFinanceira[Mês Comp.]),K$6,
BaseFinanceira[Plano Contas],'DRE Financeira'!$C163,
BaseFinanceira[Centro Custo],IF($B$2=Configurações!$B$7,"&lt;&gt;""",'DRE Financeira'!$B$2))))</f>
        <v/>
      </c>
      <c r="L163" s="26" t="str">
        <f>IF($B163="","",ABS(
SUMIFS(BaseFinanceira[Valor Realizado],
IF('DRE Financeira'!$B$3=Configurações!$D$7,BaseFinanceira[Mês Caixa],BaseFinanceira[Mês Comp.]),L$6,
BaseFinanceira[Plano Contas],'DRE Financeira'!$C163,
BaseFinanceira[Centro Custo],IF($B$2=Configurações!$B$7,"&lt;&gt;""",'DRE Financeira'!$B$2))))</f>
        <v/>
      </c>
      <c r="M163" s="24" t="str">
        <f>IF($B163="","",ABS(
SUMIFS(BaseFinanceira[Valor Previsto],
IF('DRE Financeira'!$B$3=Configurações!$D$7,BaseFinanceira[Mês Caixa],BaseFinanceira[Mês Comp.]),M$6,
BaseFinanceira[Plano Contas],'DRE Financeira'!$C163,
BaseFinanceira[Centro Custo],IF($B$2=Configurações!$B$7,"&lt;&gt;""",'DRE Financeira'!$B$2))))</f>
        <v/>
      </c>
      <c r="N163" s="26" t="str">
        <f>IF($B163="","",ABS(
SUMIFS(BaseFinanceira[Valor Realizado],
IF('DRE Financeira'!$B$3=Configurações!$D$7,BaseFinanceira[Mês Caixa],BaseFinanceira[Mês Comp.]),N$6,
BaseFinanceira[Plano Contas],'DRE Financeira'!$C163,
BaseFinanceira[Centro Custo],IF($B$2=Configurações!$B$7,"&lt;&gt;""",'DRE Financeira'!$B$2))))</f>
        <v/>
      </c>
      <c r="O163" s="24" t="str">
        <f>IF($B163="","",ABS(
SUMIFS(BaseFinanceira[Valor Previsto],
IF('DRE Financeira'!$B$3=Configurações!$D$7,BaseFinanceira[Mês Caixa],BaseFinanceira[Mês Comp.]),O$6,
BaseFinanceira[Plano Contas],'DRE Financeira'!$C163,
BaseFinanceira[Centro Custo],IF($B$2=Configurações!$B$7,"&lt;&gt;""",'DRE Financeira'!$B$2))))</f>
        <v/>
      </c>
      <c r="P163" s="26" t="str">
        <f>IF($B163="","",ABS(
SUMIFS(BaseFinanceira[Valor Realizado],
IF('DRE Financeira'!$B$3=Configurações!$D$7,BaseFinanceira[Mês Caixa],BaseFinanceira[Mês Comp.]),P$6,
BaseFinanceira[Plano Contas],'DRE Financeira'!$C163,
BaseFinanceira[Centro Custo],IF($B$2=Configurações!$B$7,"&lt;&gt;""",'DRE Financeira'!$B$2))))</f>
        <v/>
      </c>
      <c r="Q163" s="24" t="str">
        <f>IF($B163="","",ABS(
SUMIFS(BaseFinanceira[Valor Previsto],
IF('DRE Financeira'!$B$3=Configurações!$D$7,BaseFinanceira[Mês Caixa],BaseFinanceira[Mês Comp.]),Q$6,
BaseFinanceira[Plano Contas],'DRE Financeira'!$C163,
BaseFinanceira[Centro Custo],IF($B$2=Configurações!$B$7,"&lt;&gt;""",'DRE Financeira'!$B$2))))</f>
        <v/>
      </c>
      <c r="R163" s="26" t="str">
        <f>IF($B163="","",ABS(
SUMIFS(BaseFinanceira[Valor Realizado],
IF('DRE Financeira'!$B$3=Configurações!$D$7,BaseFinanceira[Mês Caixa],BaseFinanceira[Mês Comp.]),R$6,
BaseFinanceira[Plano Contas],'DRE Financeira'!$C163,
BaseFinanceira[Centro Custo],IF($B$2=Configurações!$B$7,"&lt;&gt;""",'DRE Financeira'!$B$2))))</f>
        <v/>
      </c>
      <c r="S163" s="24" t="str">
        <f>IF($B163="","",ABS(
SUMIFS(BaseFinanceira[Valor Previsto],
IF('DRE Financeira'!$B$3=Configurações!$D$7,BaseFinanceira[Mês Caixa],BaseFinanceira[Mês Comp.]),S$6,
BaseFinanceira[Plano Contas],'DRE Financeira'!$C163,
BaseFinanceira[Centro Custo],IF($B$2=Configurações!$B$7,"&lt;&gt;""",'DRE Financeira'!$B$2))))</f>
        <v/>
      </c>
      <c r="T163" s="26" t="str">
        <f>IF($B163="","",ABS(
SUMIFS(BaseFinanceira[Valor Realizado],
IF('DRE Financeira'!$B$3=Configurações!$D$7,BaseFinanceira[Mês Caixa],BaseFinanceira[Mês Comp.]),T$6,
BaseFinanceira[Plano Contas],'DRE Financeira'!$C163,
BaseFinanceira[Centro Custo],IF($B$2=Configurações!$B$7,"&lt;&gt;""",'DRE Financeira'!$B$2))))</f>
        <v/>
      </c>
      <c r="U163" s="24" t="str">
        <f>IF($B163="","",ABS(
SUMIFS(BaseFinanceira[Valor Previsto],
IF('DRE Financeira'!$B$3=Configurações!$D$7,BaseFinanceira[Mês Caixa],BaseFinanceira[Mês Comp.]),U$6,
BaseFinanceira[Plano Contas],'DRE Financeira'!$C163,
BaseFinanceira[Centro Custo],IF($B$2=Configurações!$B$7,"&lt;&gt;""",'DRE Financeira'!$B$2))))</f>
        <v/>
      </c>
      <c r="V163" s="26" t="str">
        <f>IF($B163="","",ABS(
SUMIFS(BaseFinanceira[Valor Realizado],
IF('DRE Financeira'!$B$3=Configurações!$D$7,BaseFinanceira[Mês Caixa],BaseFinanceira[Mês Comp.]),V$6,
BaseFinanceira[Plano Contas],'DRE Financeira'!$C163,
BaseFinanceira[Centro Custo],IF($B$2=Configurações!$B$7,"&lt;&gt;""",'DRE Financeira'!$B$2))))</f>
        <v/>
      </c>
      <c r="W163" s="24" t="str">
        <f>IF($B163="","",ABS(
SUMIFS(BaseFinanceira[Valor Previsto],
IF('DRE Financeira'!$B$3=Configurações!$D$7,BaseFinanceira[Mês Caixa],BaseFinanceira[Mês Comp.]),W$6,
BaseFinanceira[Plano Contas],'DRE Financeira'!$C163,
BaseFinanceira[Centro Custo],IF($B$2=Configurações!$B$7,"&lt;&gt;""",'DRE Financeira'!$B$2))))</f>
        <v/>
      </c>
      <c r="X163" s="26" t="str">
        <f>IF($B163="","",ABS(
SUMIFS(BaseFinanceira[Valor Realizado],
IF('DRE Financeira'!$B$3=Configurações!$D$7,BaseFinanceira[Mês Caixa],BaseFinanceira[Mês Comp.]),X$6,
BaseFinanceira[Plano Contas],'DRE Financeira'!$C163,
BaseFinanceira[Centro Custo],IF($B$2=Configurações!$B$7,"&lt;&gt;""",'DRE Financeira'!$B$2))))</f>
        <v/>
      </c>
      <c r="Y163" s="24" t="str">
        <f>IF($B163="","",ABS(
SUMIFS(BaseFinanceira[Valor Previsto],
IF('DRE Financeira'!$B$3=Configurações!$D$7,BaseFinanceira[Mês Caixa],BaseFinanceira[Mês Comp.]),Y$6,
BaseFinanceira[Plano Contas],'DRE Financeira'!$C163,
BaseFinanceira[Centro Custo],IF($B$2=Configurações!$B$7,"&lt;&gt;""",'DRE Financeira'!$B$2))))</f>
        <v/>
      </c>
      <c r="Z163" s="26" t="str">
        <f>IF($B163="","",ABS(
SUMIFS(BaseFinanceira[Valor Realizado],
IF('DRE Financeira'!$B$3=Configurações!$D$7,BaseFinanceira[Mês Caixa],BaseFinanceira[Mês Comp.]),Z$6,
BaseFinanceira[Plano Contas],'DRE Financeira'!$C163,
BaseFinanceira[Centro Custo],IF($B$2=Configurações!$B$7,"&lt;&gt;""",'DRE Financeira'!$B$2))))</f>
        <v/>
      </c>
      <c r="AA163" s="24" t="str">
        <f>IF($B163="","",ABS(
SUMIFS(BaseFinanceira[Valor Previsto],
IF('DRE Financeira'!$B$3=Configurações!$D$7,BaseFinanceira[Mês Caixa],BaseFinanceira[Mês Comp.]),AA$6,
BaseFinanceira[Plano Contas],'DRE Financeira'!$C163,
BaseFinanceira[Centro Custo],IF($B$2=Configurações!$B$7,"&lt;&gt;""",'DRE Financeira'!$B$2))))</f>
        <v/>
      </c>
      <c r="AB163" s="26" t="str">
        <f>IF($B163="","",ABS(
SUMIFS(BaseFinanceira[Valor Realizado],
IF('DRE Financeira'!$B$3=Configurações!$D$7,BaseFinanceira[Mês Caixa],BaseFinanceira[Mês Comp.]),AB$6,
BaseFinanceira[Plano Contas],'DRE Financeira'!$C163,
BaseFinanceira[Centro Custo],IF($B$2=Configurações!$B$7,"&lt;&gt;""",'DRE Financeira'!$B$2))))</f>
        <v/>
      </c>
      <c r="AD163" s="24">
        <f t="shared" si="233"/>
        <v>0</v>
      </c>
      <c r="AE163" s="26">
        <f t="shared" si="233"/>
        <v>0</v>
      </c>
      <c r="AF163" s="39">
        <f t="shared" si="230"/>
        <v>0</v>
      </c>
      <c r="AH163" s="24">
        <f t="shared" si="234"/>
        <v>0</v>
      </c>
      <c r="AI163" s="26">
        <f t="shared" si="234"/>
        <v>0</v>
      </c>
    </row>
    <row r="164" spans="2:35" s="2" customFormat="1" ht="20.100000000000001" hidden="1" customHeight="1" x14ac:dyDescent="0.25">
      <c r="B164" s="23" t="str">
        <f>IF('Plano Contas'!J28="","",'Plano Contas'!J28)</f>
        <v/>
      </c>
      <c r="C164" s="46" t="str">
        <f>B143&amp;B144&amp;B164</f>
        <v>Custo Mercadoria VendidaProduto/Serviço</v>
      </c>
      <c r="D164" s="20"/>
      <c r="E164" s="24" t="str">
        <f>IF($B164="","",ABS(
SUMIFS(BaseFinanceira[Valor Previsto],
IF('DRE Financeira'!$B$3=Configurações!$D$7,BaseFinanceira[Mês Caixa],BaseFinanceira[Mês Comp.]),E$6,
BaseFinanceira[Plano Contas],'DRE Financeira'!$C164,
BaseFinanceira[Centro Custo],IF($B$2=Configurações!$B$7,"&lt;&gt;""",'DRE Financeira'!$B$2))))</f>
        <v/>
      </c>
      <c r="F164" s="26" t="str">
        <f>IF($B164="","",ABS(
SUMIFS(BaseFinanceira[Valor Realizado],
IF('DRE Financeira'!$B$3=Configurações!$D$7,BaseFinanceira[Mês Caixa],BaseFinanceira[Mês Comp.]),F$6,
BaseFinanceira[Plano Contas],'DRE Financeira'!$C164,
BaseFinanceira[Centro Custo],IF($B$2=Configurações!$B$7,"&lt;&gt;""",'DRE Financeira'!$B$2))))</f>
        <v/>
      </c>
      <c r="G164" s="24" t="str">
        <f>IF($B164="","",ABS(
SUMIFS(BaseFinanceira[Valor Previsto],
IF('DRE Financeira'!$B$3=Configurações!$D$7,BaseFinanceira[Mês Caixa],BaseFinanceira[Mês Comp.]),G$6,
BaseFinanceira[Plano Contas],'DRE Financeira'!$C164,
BaseFinanceira[Centro Custo],IF($B$2=Configurações!$B$7,"&lt;&gt;""",'DRE Financeira'!$B$2))))</f>
        <v/>
      </c>
      <c r="H164" s="26" t="str">
        <f>IF($B164="","",ABS(
SUMIFS(BaseFinanceira[Valor Realizado],
IF('DRE Financeira'!$B$3=Configurações!$D$7,BaseFinanceira[Mês Caixa],BaseFinanceira[Mês Comp.]),H$6,
BaseFinanceira[Plano Contas],'DRE Financeira'!$C164,
BaseFinanceira[Centro Custo],IF($B$2=Configurações!$B$7,"&lt;&gt;""",'DRE Financeira'!$B$2))))</f>
        <v/>
      </c>
      <c r="I164" s="24" t="str">
        <f>IF($B164="","",ABS(
SUMIFS(BaseFinanceira[Valor Previsto],
IF('DRE Financeira'!$B$3=Configurações!$D$7,BaseFinanceira[Mês Caixa],BaseFinanceira[Mês Comp.]),I$6,
BaseFinanceira[Plano Contas],'DRE Financeira'!$C164,
BaseFinanceira[Centro Custo],IF($B$2=Configurações!$B$7,"&lt;&gt;""",'DRE Financeira'!$B$2))))</f>
        <v/>
      </c>
      <c r="J164" s="26" t="str">
        <f>IF($B164="","",ABS(
SUMIFS(BaseFinanceira[Valor Realizado],
IF('DRE Financeira'!$B$3=Configurações!$D$7,BaseFinanceira[Mês Caixa],BaseFinanceira[Mês Comp.]),J$6,
BaseFinanceira[Plano Contas],'DRE Financeira'!$C164,
BaseFinanceira[Centro Custo],IF($B$2=Configurações!$B$7,"&lt;&gt;""",'DRE Financeira'!$B$2))))</f>
        <v/>
      </c>
      <c r="K164" s="24" t="str">
        <f>IF($B164="","",ABS(
SUMIFS(BaseFinanceira[Valor Previsto],
IF('DRE Financeira'!$B$3=Configurações!$D$7,BaseFinanceira[Mês Caixa],BaseFinanceira[Mês Comp.]),K$6,
BaseFinanceira[Plano Contas],'DRE Financeira'!$C164,
BaseFinanceira[Centro Custo],IF($B$2=Configurações!$B$7,"&lt;&gt;""",'DRE Financeira'!$B$2))))</f>
        <v/>
      </c>
      <c r="L164" s="26" t="str">
        <f>IF($B164="","",ABS(
SUMIFS(BaseFinanceira[Valor Realizado],
IF('DRE Financeira'!$B$3=Configurações!$D$7,BaseFinanceira[Mês Caixa],BaseFinanceira[Mês Comp.]),L$6,
BaseFinanceira[Plano Contas],'DRE Financeira'!$C164,
BaseFinanceira[Centro Custo],IF($B$2=Configurações!$B$7,"&lt;&gt;""",'DRE Financeira'!$B$2))))</f>
        <v/>
      </c>
      <c r="M164" s="24" t="str">
        <f>IF($B164="","",ABS(
SUMIFS(BaseFinanceira[Valor Previsto],
IF('DRE Financeira'!$B$3=Configurações!$D$7,BaseFinanceira[Mês Caixa],BaseFinanceira[Mês Comp.]),M$6,
BaseFinanceira[Plano Contas],'DRE Financeira'!$C164,
BaseFinanceira[Centro Custo],IF($B$2=Configurações!$B$7,"&lt;&gt;""",'DRE Financeira'!$B$2))))</f>
        <v/>
      </c>
      <c r="N164" s="26" t="str">
        <f>IF($B164="","",ABS(
SUMIFS(BaseFinanceira[Valor Realizado],
IF('DRE Financeira'!$B$3=Configurações!$D$7,BaseFinanceira[Mês Caixa],BaseFinanceira[Mês Comp.]),N$6,
BaseFinanceira[Plano Contas],'DRE Financeira'!$C164,
BaseFinanceira[Centro Custo],IF($B$2=Configurações!$B$7,"&lt;&gt;""",'DRE Financeira'!$B$2))))</f>
        <v/>
      </c>
      <c r="O164" s="24" t="str">
        <f>IF($B164="","",ABS(
SUMIFS(BaseFinanceira[Valor Previsto],
IF('DRE Financeira'!$B$3=Configurações!$D$7,BaseFinanceira[Mês Caixa],BaseFinanceira[Mês Comp.]),O$6,
BaseFinanceira[Plano Contas],'DRE Financeira'!$C164,
BaseFinanceira[Centro Custo],IF($B$2=Configurações!$B$7,"&lt;&gt;""",'DRE Financeira'!$B$2))))</f>
        <v/>
      </c>
      <c r="P164" s="26" t="str">
        <f>IF($B164="","",ABS(
SUMIFS(BaseFinanceira[Valor Realizado],
IF('DRE Financeira'!$B$3=Configurações!$D$7,BaseFinanceira[Mês Caixa],BaseFinanceira[Mês Comp.]),P$6,
BaseFinanceira[Plano Contas],'DRE Financeira'!$C164,
BaseFinanceira[Centro Custo],IF($B$2=Configurações!$B$7,"&lt;&gt;""",'DRE Financeira'!$B$2))))</f>
        <v/>
      </c>
      <c r="Q164" s="24" t="str">
        <f>IF($B164="","",ABS(
SUMIFS(BaseFinanceira[Valor Previsto],
IF('DRE Financeira'!$B$3=Configurações!$D$7,BaseFinanceira[Mês Caixa],BaseFinanceira[Mês Comp.]),Q$6,
BaseFinanceira[Plano Contas],'DRE Financeira'!$C164,
BaseFinanceira[Centro Custo],IF($B$2=Configurações!$B$7,"&lt;&gt;""",'DRE Financeira'!$B$2))))</f>
        <v/>
      </c>
      <c r="R164" s="26" t="str">
        <f>IF($B164="","",ABS(
SUMIFS(BaseFinanceira[Valor Realizado],
IF('DRE Financeira'!$B$3=Configurações!$D$7,BaseFinanceira[Mês Caixa],BaseFinanceira[Mês Comp.]),R$6,
BaseFinanceira[Plano Contas],'DRE Financeira'!$C164,
BaseFinanceira[Centro Custo],IF($B$2=Configurações!$B$7,"&lt;&gt;""",'DRE Financeira'!$B$2))))</f>
        <v/>
      </c>
      <c r="S164" s="24" t="str">
        <f>IF($B164="","",ABS(
SUMIFS(BaseFinanceira[Valor Previsto],
IF('DRE Financeira'!$B$3=Configurações!$D$7,BaseFinanceira[Mês Caixa],BaseFinanceira[Mês Comp.]),S$6,
BaseFinanceira[Plano Contas],'DRE Financeira'!$C164,
BaseFinanceira[Centro Custo],IF($B$2=Configurações!$B$7,"&lt;&gt;""",'DRE Financeira'!$B$2))))</f>
        <v/>
      </c>
      <c r="T164" s="26" t="str">
        <f>IF($B164="","",ABS(
SUMIFS(BaseFinanceira[Valor Realizado],
IF('DRE Financeira'!$B$3=Configurações!$D$7,BaseFinanceira[Mês Caixa],BaseFinanceira[Mês Comp.]),T$6,
BaseFinanceira[Plano Contas],'DRE Financeira'!$C164,
BaseFinanceira[Centro Custo],IF($B$2=Configurações!$B$7,"&lt;&gt;""",'DRE Financeira'!$B$2))))</f>
        <v/>
      </c>
      <c r="U164" s="24" t="str">
        <f>IF($B164="","",ABS(
SUMIFS(BaseFinanceira[Valor Previsto],
IF('DRE Financeira'!$B$3=Configurações!$D$7,BaseFinanceira[Mês Caixa],BaseFinanceira[Mês Comp.]),U$6,
BaseFinanceira[Plano Contas],'DRE Financeira'!$C164,
BaseFinanceira[Centro Custo],IF($B$2=Configurações!$B$7,"&lt;&gt;""",'DRE Financeira'!$B$2))))</f>
        <v/>
      </c>
      <c r="V164" s="26" t="str">
        <f>IF($B164="","",ABS(
SUMIFS(BaseFinanceira[Valor Realizado],
IF('DRE Financeira'!$B$3=Configurações!$D$7,BaseFinanceira[Mês Caixa],BaseFinanceira[Mês Comp.]),V$6,
BaseFinanceira[Plano Contas],'DRE Financeira'!$C164,
BaseFinanceira[Centro Custo],IF($B$2=Configurações!$B$7,"&lt;&gt;""",'DRE Financeira'!$B$2))))</f>
        <v/>
      </c>
      <c r="W164" s="24" t="str">
        <f>IF($B164="","",ABS(
SUMIFS(BaseFinanceira[Valor Previsto],
IF('DRE Financeira'!$B$3=Configurações!$D$7,BaseFinanceira[Mês Caixa],BaseFinanceira[Mês Comp.]),W$6,
BaseFinanceira[Plano Contas],'DRE Financeira'!$C164,
BaseFinanceira[Centro Custo],IF($B$2=Configurações!$B$7,"&lt;&gt;""",'DRE Financeira'!$B$2))))</f>
        <v/>
      </c>
      <c r="X164" s="26" t="str">
        <f>IF($B164="","",ABS(
SUMIFS(BaseFinanceira[Valor Realizado],
IF('DRE Financeira'!$B$3=Configurações!$D$7,BaseFinanceira[Mês Caixa],BaseFinanceira[Mês Comp.]),X$6,
BaseFinanceira[Plano Contas],'DRE Financeira'!$C164,
BaseFinanceira[Centro Custo],IF($B$2=Configurações!$B$7,"&lt;&gt;""",'DRE Financeira'!$B$2))))</f>
        <v/>
      </c>
      <c r="Y164" s="24" t="str">
        <f>IF($B164="","",ABS(
SUMIFS(BaseFinanceira[Valor Previsto],
IF('DRE Financeira'!$B$3=Configurações!$D$7,BaseFinanceira[Mês Caixa],BaseFinanceira[Mês Comp.]),Y$6,
BaseFinanceira[Plano Contas],'DRE Financeira'!$C164,
BaseFinanceira[Centro Custo],IF($B$2=Configurações!$B$7,"&lt;&gt;""",'DRE Financeira'!$B$2))))</f>
        <v/>
      </c>
      <c r="Z164" s="26" t="str">
        <f>IF($B164="","",ABS(
SUMIFS(BaseFinanceira[Valor Realizado],
IF('DRE Financeira'!$B$3=Configurações!$D$7,BaseFinanceira[Mês Caixa],BaseFinanceira[Mês Comp.]),Z$6,
BaseFinanceira[Plano Contas],'DRE Financeira'!$C164,
BaseFinanceira[Centro Custo],IF($B$2=Configurações!$B$7,"&lt;&gt;""",'DRE Financeira'!$B$2))))</f>
        <v/>
      </c>
      <c r="AA164" s="24" t="str">
        <f>IF($B164="","",ABS(
SUMIFS(BaseFinanceira[Valor Previsto],
IF('DRE Financeira'!$B$3=Configurações!$D$7,BaseFinanceira[Mês Caixa],BaseFinanceira[Mês Comp.]),AA$6,
BaseFinanceira[Plano Contas],'DRE Financeira'!$C164,
BaseFinanceira[Centro Custo],IF($B$2=Configurações!$B$7,"&lt;&gt;""",'DRE Financeira'!$B$2))))</f>
        <v/>
      </c>
      <c r="AB164" s="26" t="str">
        <f>IF($B164="","",ABS(
SUMIFS(BaseFinanceira[Valor Realizado],
IF('DRE Financeira'!$B$3=Configurações!$D$7,BaseFinanceira[Mês Caixa],BaseFinanceira[Mês Comp.]),AB$6,
BaseFinanceira[Plano Contas],'DRE Financeira'!$C164,
BaseFinanceira[Centro Custo],IF($B$2=Configurações!$B$7,"&lt;&gt;""",'DRE Financeira'!$B$2))))</f>
        <v/>
      </c>
      <c r="AD164" s="24">
        <f t="shared" si="233"/>
        <v>0</v>
      </c>
      <c r="AE164" s="26">
        <f t="shared" si="233"/>
        <v>0</v>
      </c>
      <c r="AF164" s="39">
        <f t="shared" si="230"/>
        <v>0</v>
      </c>
      <c r="AH164" s="24">
        <f t="shared" si="234"/>
        <v>0</v>
      </c>
      <c r="AI164" s="26">
        <f t="shared" si="234"/>
        <v>0</v>
      </c>
    </row>
    <row r="165" spans="2:35" s="2" customFormat="1" ht="20.100000000000001" customHeight="1" x14ac:dyDescent="0.25">
      <c r="B165" s="53" t="str">
        <f>'Plano Contas'!K8</f>
        <v>Grupo Extra 2</v>
      </c>
      <c r="C165" s="54"/>
      <c r="D165" s="20"/>
      <c r="E165" s="55">
        <f>SUM(E166:E185)</f>
        <v>0</v>
      </c>
      <c r="F165" s="55">
        <f t="shared" ref="F165" si="235">SUM(F166:F185)</f>
        <v>0</v>
      </c>
      <c r="G165" s="55">
        <f t="shared" ref="G165" si="236">SUM(G166:G185)</f>
        <v>0</v>
      </c>
      <c r="H165" s="55">
        <f t="shared" ref="H165" si="237">SUM(H166:H185)</f>
        <v>0</v>
      </c>
      <c r="I165" s="55">
        <f t="shared" ref="I165" si="238">SUM(I166:I185)</f>
        <v>0</v>
      </c>
      <c r="J165" s="55">
        <f t="shared" ref="J165" si="239">SUM(J166:J185)</f>
        <v>0</v>
      </c>
      <c r="K165" s="55">
        <f t="shared" ref="K165" si="240">SUM(K166:K185)</f>
        <v>0</v>
      </c>
      <c r="L165" s="55">
        <f t="shared" ref="L165" si="241">SUM(L166:L185)</f>
        <v>0</v>
      </c>
      <c r="M165" s="55">
        <f t="shared" ref="M165" si="242">SUM(M166:M185)</f>
        <v>0</v>
      </c>
      <c r="N165" s="55">
        <f t="shared" ref="N165" si="243">SUM(N166:N185)</f>
        <v>0</v>
      </c>
      <c r="O165" s="55">
        <f t="shared" ref="O165" si="244">SUM(O166:O185)</f>
        <v>0</v>
      </c>
      <c r="P165" s="55">
        <f t="shared" ref="P165" si="245">SUM(P166:P185)</f>
        <v>0</v>
      </c>
      <c r="Q165" s="55">
        <f t="shared" ref="Q165" si="246">SUM(Q166:Q185)</f>
        <v>0</v>
      </c>
      <c r="R165" s="55">
        <f t="shared" ref="R165" si="247">SUM(R166:R185)</f>
        <v>0</v>
      </c>
      <c r="S165" s="55">
        <f t="shared" ref="S165" si="248">SUM(S166:S185)</f>
        <v>0</v>
      </c>
      <c r="T165" s="55">
        <f t="shared" ref="T165" si="249">SUM(T166:T185)</f>
        <v>0</v>
      </c>
      <c r="U165" s="55">
        <f t="shared" ref="U165" si="250">SUM(U166:U185)</f>
        <v>0</v>
      </c>
      <c r="V165" s="55">
        <f t="shared" ref="V165" si="251">SUM(V166:V185)</f>
        <v>0</v>
      </c>
      <c r="W165" s="55">
        <f t="shared" ref="W165" si="252">SUM(W166:W185)</f>
        <v>0</v>
      </c>
      <c r="X165" s="55">
        <f t="shared" ref="X165" si="253">SUM(X166:X185)</f>
        <v>0</v>
      </c>
      <c r="Y165" s="55">
        <f t="shared" ref="Y165" si="254">SUM(Y166:Y185)</f>
        <v>0</v>
      </c>
      <c r="Z165" s="55">
        <f t="shared" ref="Z165" si="255">SUM(Z166:Z185)</f>
        <v>0</v>
      </c>
      <c r="AA165" s="55">
        <f t="shared" ref="AA165" si="256">SUM(AA166:AA185)</f>
        <v>0</v>
      </c>
      <c r="AB165" s="55">
        <f t="shared" ref="AB165" si="257">SUM(AB166:AB185)</f>
        <v>0</v>
      </c>
      <c r="AD165" s="55">
        <f>SUMIF($E$3:$AB$3,AD$3,$E165:$AB165)</f>
        <v>0</v>
      </c>
      <c r="AE165" s="55">
        <f>SUMIF($E$3:$AB$3,AE$3,$E165:$AB165)</f>
        <v>0</v>
      </c>
      <c r="AF165" s="65">
        <f t="shared" si="230"/>
        <v>0</v>
      </c>
      <c r="AH165" s="55">
        <f>IFERROR(SUMIF($E$3:$AB$3,AH$3,$E165:$AB165)/COUNTIFS($E165:$AB165,"&gt;0",$E$3:$AB$3,AH$3),0)</f>
        <v>0</v>
      </c>
      <c r="AI165" s="55">
        <f>IFERROR(SUMIF($E$3:$AB$3,AI$3,$E165:$AB165)/COUNTIFS($E165:$AB165,"&gt;0",$E$3:$AB$3,AI$3),0)</f>
        <v>0</v>
      </c>
    </row>
    <row r="166" spans="2:35" s="2" customFormat="1" ht="20.100000000000001" customHeight="1" x14ac:dyDescent="0.25">
      <c r="B166" s="23" t="str">
        <f>IF('Plano Contas'!K9="","",'Plano Contas'!K9)</f>
        <v>Item Extra 1</v>
      </c>
      <c r="C166" s="46" t="str">
        <f>B143&amp;B165&amp;B166</f>
        <v>Custo Mercadoria VendidaGrupo Extra 2Item Extra 1</v>
      </c>
      <c r="D166" s="20"/>
      <c r="E166" s="24">
        <f>IF($B166="","",ABS(
SUMIFS(BaseFinanceira[Valor Previsto],
IF('DRE Financeira'!$B$3=Configurações!$D$7,BaseFinanceira[Mês Caixa],BaseFinanceira[Mês Comp.]),E$6,
BaseFinanceira[Plano Contas],'DRE Financeira'!$C166,
BaseFinanceira[Centro Custo],IF($B$2=Configurações!$B$7,"&lt;&gt;""",'DRE Financeira'!$B$2))))</f>
        <v>0</v>
      </c>
      <c r="F166" s="26">
        <f>IF($B166="","",ABS(
SUMIFS(BaseFinanceira[Valor Realizado],
IF('DRE Financeira'!$B$3=Configurações!$D$7,BaseFinanceira[Mês Caixa],BaseFinanceira[Mês Comp.]),F$6,
BaseFinanceira[Plano Contas],'DRE Financeira'!$C166,
BaseFinanceira[Centro Custo],IF($B$2=Configurações!$B$7,"&lt;&gt;""",'DRE Financeira'!$B$2))))</f>
        <v>0</v>
      </c>
      <c r="G166" s="24">
        <f>IF($B166="","",ABS(
SUMIFS(BaseFinanceira[Valor Previsto],
IF('DRE Financeira'!$B$3=Configurações!$D$7,BaseFinanceira[Mês Caixa],BaseFinanceira[Mês Comp.]),G$6,
BaseFinanceira[Plano Contas],'DRE Financeira'!$C166,
BaseFinanceira[Centro Custo],IF($B$2=Configurações!$B$7,"&lt;&gt;""",'DRE Financeira'!$B$2))))</f>
        <v>0</v>
      </c>
      <c r="H166" s="26">
        <f>IF($B166="","",ABS(
SUMIFS(BaseFinanceira[Valor Realizado],
IF('DRE Financeira'!$B$3=Configurações!$D$7,BaseFinanceira[Mês Caixa],BaseFinanceira[Mês Comp.]),H$6,
BaseFinanceira[Plano Contas],'DRE Financeira'!$C166,
BaseFinanceira[Centro Custo],IF($B$2=Configurações!$B$7,"&lt;&gt;""",'DRE Financeira'!$B$2))))</f>
        <v>0</v>
      </c>
      <c r="I166" s="24">
        <f>IF($B166="","",ABS(
SUMIFS(BaseFinanceira[Valor Previsto],
IF('DRE Financeira'!$B$3=Configurações!$D$7,BaseFinanceira[Mês Caixa],BaseFinanceira[Mês Comp.]),I$6,
BaseFinanceira[Plano Contas],'DRE Financeira'!$C166,
BaseFinanceira[Centro Custo],IF($B$2=Configurações!$B$7,"&lt;&gt;""",'DRE Financeira'!$B$2))))</f>
        <v>0</v>
      </c>
      <c r="J166" s="26">
        <f>IF($B166="","",ABS(
SUMIFS(BaseFinanceira[Valor Realizado],
IF('DRE Financeira'!$B$3=Configurações!$D$7,BaseFinanceira[Mês Caixa],BaseFinanceira[Mês Comp.]),J$6,
BaseFinanceira[Plano Contas],'DRE Financeira'!$C166,
BaseFinanceira[Centro Custo],IF($B$2=Configurações!$B$7,"&lt;&gt;""",'DRE Financeira'!$B$2))))</f>
        <v>0</v>
      </c>
      <c r="K166" s="24">
        <f>IF($B166="","",ABS(
SUMIFS(BaseFinanceira[Valor Previsto],
IF('DRE Financeira'!$B$3=Configurações!$D$7,BaseFinanceira[Mês Caixa],BaseFinanceira[Mês Comp.]),K$6,
BaseFinanceira[Plano Contas],'DRE Financeira'!$C166,
BaseFinanceira[Centro Custo],IF($B$2=Configurações!$B$7,"&lt;&gt;""",'DRE Financeira'!$B$2))))</f>
        <v>0</v>
      </c>
      <c r="L166" s="26">
        <f>IF($B166="","",ABS(
SUMIFS(BaseFinanceira[Valor Realizado],
IF('DRE Financeira'!$B$3=Configurações!$D$7,BaseFinanceira[Mês Caixa],BaseFinanceira[Mês Comp.]),L$6,
BaseFinanceira[Plano Contas],'DRE Financeira'!$C166,
BaseFinanceira[Centro Custo],IF($B$2=Configurações!$B$7,"&lt;&gt;""",'DRE Financeira'!$B$2))))</f>
        <v>0</v>
      </c>
      <c r="M166" s="24">
        <f>IF($B166="","",ABS(
SUMIFS(BaseFinanceira[Valor Previsto],
IF('DRE Financeira'!$B$3=Configurações!$D$7,BaseFinanceira[Mês Caixa],BaseFinanceira[Mês Comp.]),M$6,
BaseFinanceira[Plano Contas],'DRE Financeira'!$C166,
BaseFinanceira[Centro Custo],IF($B$2=Configurações!$B$7,"&lt;&gt;""",'DRE Financeira'!$B$2))))</f>
        <v>0</v>
      </c>
      <c r="N166" s="26">
        <f>IF($B166="","",ABS(
SUMIFS(BaseFinanceira[Valor Realizado],
IF('DRE Financeira'!$B$3=Configurações!$D$7,BaseFinanceira[Mês Caixa],BaseFinanceira[Mês Comp.]),N$6,
BaseFinanceira[Plano Contas],'DRE Financeira'!$C166,
BaseFinanceira[Centro Custo],IF($B$2=Configurações!$B$7,"&lt;&gt;""",'DRE Financeira'!$B$2))))</f>
        <v>0</v>
      </c>
      <c r="O166" s="24">
        <f>IF($B166="","",ABS(
SUMIFS(BaseFinanceira[Valor Previsto],
IF('DRE Financeira'!$B$3=Configurações!$D$7,BaseFinanceira[Mês Caixa],BaseFinanceira[Mês Comp.]),O$6,
BaseFinanceira[Plano Contas],'DRE Financeira'!$C166,
BaseFinanceira[Centro Custo],IF($B$2=Configurações!$B$7,"&lt;&gt;""",'DRE Financeira'!$B$2))))</f>
        <v>0</v>
      </c>
      <c r="P166" s="26">
        <f>IF($B166="","",ABS(
SUMIFS(BaseFinanceira[Valor Realizado],
IF('DRE Financeira'!$B$3=Configurações!$D$7,BaseFinanceira[Mês Caixa],BaseFinanceira[Mês Comp.]),P$6,
BaseFinanceira[Plano Contas],'DRE Financeira'!$C166,
BaseFinanceira[Centro Custo],IF($B$2=Configurações!$B$7,"&lt;&gt;""",'DRE Financeira'!$B$2))))</f>
        <v>0</v>
      </c>
      <c r="Q166" s="24">
        <f>IF($B166="","",ABS(
SUMIFS(BaseFinanceira[Valor Previsto],
IF('DRE Financeira'!$B$3=Configurações!$D$7,BaseFinanceira[Mês Caixa],BaseFinanceira[Mês Comp.]),Q$6,
BaseFinanceira[Plano Contas],'DRE Financeira'!$C166,
BaseFinanceira[Centro Custo],IF($B$2=Configurações!$B$7,"&lt;&gt;""",'DRE Financeira'!$B$2))))</f>
        <v>0</v>
      </c>
      <c r="R166" s="26">
        <f>IF($B166="","",ABS(
SUMIFS(BaseFinanceira[Valor Realizado],
IF('DRE Financeira'!$B$3=Configurações!$D$7,BaseFinanceira[Mês Caixa],BaseFinanceira[Mês Comp.]),R$6,
BaseFinanceira[Plano Contas],'DRE Financeira'!$C166,
BaseFinanceira[Centro Custo],IF($B$2=Configurações!$B$7,"&lt;&gt;""",'DRE Financeira'!$B$2))))</f>
        <v>0</v>
      </c>
      <c r="S166" s="24">
        <f>IF($B166="","",ABS(
SUMIFS(BaseFinanceira[Valor Previsto],
IF('DRE Financeira'!$B$3=Configurações!$D$7,BaseFinanceira[Mês Caixa],BaseFinanceira[Mês Comp.]),S$6,
BaseFinanceira[Plano Contas],'DRE Financeira'!$C166,
BaseFinanceira[Centro Custo],IF($B$2=Configurações!$B$7,"&lt;&gt;""",'DRE Financeira'!$B$2))))</f>
        <v>0</v>
      </c>
      <c r="T166" s="26">
        <f>IF($B166="","",ABS(
SUMIFS(BaseFinanceira[Valor Realizado],
IF('DRE Financeira'!$B$3=Configurações!$D$7,BaseFinanceira[Mês Caixa],BaseFinanceira[Mês Comp.]),T$6,
BaseFinanceira[Plano Contas],'DRE Financeira'!$C166,
BaseFinanceira[Centro Custo],IF($B$2=Configurações!$B$7,"&lt;&gt;""",'DRE Financeira'!$B$2))))</f>
        <v>0</v>
      </c>
      <c r="U166" s="24">
        <f>IF($B166="","",ABS(
SUMIFS(BaseFinanceira[Valor Previsto],
IF('DRE Financeira'!$B$3=Configurações!$D$7,BaseFinanceira[Mês Caixa],BaseFinanceira[Mês Comp.]),U$6,
BaseFinanceira[Plano Contas],'DRE Financeira'!$C166,
BaseFinanceira[Centro Custo],IF($B$2=Configurações!$B$7,"&lt;&gt;""",'DRE Financeira'!$B$2))))</f>
        <v>0</v>
      </c>
      <c r="V166" s="26">
        <f>IF($B166="","",ABS(
SUMIFS(BaseFinanceira[Valor Realizado],
IF('DRE Financeira'!$B$3=Configurações!$D$7,BaseFinanceira[Mês Caixa],BaseFinanceira[Mês Comp.]),V$6,
BaseFinanceira[Plano Contas],'DRE Financeira'!$C166,
BaseFinanceira[Centro Custo],IF($B$2=Configurações!$B$7,"&lt;&gt;""",'DRE Financeira'!$B$2))))</f>
        <v>0</v>
      </c>
      <c r="W166" s="24">
        <f>IF($B166="","",ABS(
SUMIFS(BaseFinanceira[Valor Previsto],
IF('DRE Financeira'!$B$3=Configurações!$D$7,BaseFinanceira[Mês Caixa],BaseFinanceira[Mês Comp.]),W$6,
BaseFinanceira[Plano Contas],'DRE Financeira'!$C166,
BaseFinanceira[Centro Custo],IF($B$2=Configurações!$B$7,"&lt;&gt;""",'DRE Financeira'!$B$2))))</f>
        <v>0</v>
      </c>
      <c r="X166" s="26">
        <f>IF($B166="","",ABS(
SUMIFS(BaseFinanceira[Valor Realizado],
IF('DRE Financeira'!$B$3=Configurações!$D$7,BaseFinanceira[Mês Caixa],BaseFinanceira[Mês Comp.]),X$6,
BaseFinanceira[Plano Contas],'DRE Financeira'!$C166,
BaseFinanceira[Centro Custo],IF($B$2=Configurações!$B$7,"&lt;&gt;""",'DRE Financeira'!$B$2))))</f>
        <v>0</v>
      </c>
      <c r="Y166" s="24">
        <f>IF($B166="","",ABS(
SUMIFS(BaseFinanceira[Valor Previsto],
IF('DRE Financeira'!$B$3=Configurações!$D$7,BaseFinanceira[Mês Caixa],BaseFinanceira[Mês Comp.]),Y$6,
BaseFinanceira[Plano Contas],'DRE Financeira'!$C166,
BaseFinanceira[Centro Custo],IF($B$2=Configurações!$B$7,"&lt;&gt;""",'DRE Financeira'!$B$2))))</f>
        <v>0</v>
      </c>
      <c r="Z166" s="26">
        <f>IF($B166="","",ABS(
SUMIFS(BaseFinanceira[Valor Realizado],
IF('DRE Financeira'!$B$3=Configurações!$D$7,BaseFinanceira[Mês Caixa],BaseFinanceira[Mês Comp.]),Z$6,
BaseFinanceira[Plano Contas],'DRE Financeira'!$C166,
BaseFinanceira[Centro Custo],IF($B$2=Configurações!$B$7,"&lt;&gt;""",'DRE Financeira'!$B$2))))</f>
        <v>0</v>
      </c>
      <c r="AA166" s="24">
        <f>IF($B166="","",ABS(
SUMIFS(BaseFinanceira[Valor Previsto],
IF('DRE Financeira'!$B$3=Configurações!$D$7,BaseFinanceira[Mês Caixa],BaseFinanceira[Mês Comp.]),AA$6,
BaseFinanceira[Plano Contas],'DRE Financeira'!$C166,
BaseFinanceira[Centro Custo],IF($B$2=Configurações!$B$7,"&lt;&gt;""",'DRE Financeira'!$B$2))))</f>
        <v>0</v>
      </c>
      <c r="AB166" s="26">
        <f>IF($B166="","",ABS(
SUMIFS(BaseFinanceira[Valor Realizado],
IF('DRE Financeira'!$B$3=Configurações!$D$7,BaseFinanceira[Mês Caixa],BaseFinanceira[Mês Comp.]),AB$6,
BaseFinanceira[Plano Contas],'DRE Financeira'!$C166,
BaseFinanceira[Centro Custo],IF($B$2=Configurações!$B$7,"&lt;&gt;""",'DRE Financeira'!$B$2))))</f>
        <v>0</v>
      </c>
      <c r="AD166" s="24">
        <f t="shared" ref="AD166:AE181" si="258">SUMIF($E$3:$AB$3,AD$3,$E166:$AB166)</f>
        <v>0</v>
      </c>
      <c r="AE166" s="26">
        <f t="shared" si="258"/>
        <v>0</v>
      </c>
      <c r="AF166" s="39">
        <f t="shared" si="230"/>
        <v>0</v>
      </c>
      <c r="AH166" s="24">
        <f t="shared" ref="AH166:AI181" si="259">IFERROR(SUMIF($E$3:$AB$3,AH$3,$E166:$AB166)/COUNTIFS($E166:$AB166,"&gt;0",$E$3:$AB$3,AH$3),0)</f>
        <v>0</v>
      </c>
      <c r="AI166" s="26">
        <f t="shared" si="259"/>
        <v>0</v>
      </c>
    </row>
    <row r="167" spans="2:35" s="2" customFormat="1" ht="20.100000000000001" customHeight="1" x14ac:dyDescent="0.25">
      <c r="B167" s="23" t="str">
        <f>IF('Plano Contas'!K10="","",'Plano Contas'!K10)</f>
        <v>Item Extra 2</v>
      </c>
      <c r="C167" s="46" t="str">
        <f>B143&amp;B165&amp;B167</f>
        <v>Custo Mercadoria VendidaGrupo Extra 2Item Extra 2</v>
      </c>
      <c r="D167" s="20"/>
      <c r="E167" s="24">
        <f>IF($B167="","",ABS(
SUMIFS(BaseFinanceira[Valor Previsto],
IF('DRE Financeira'!$B$3=Configurações!$D$7,BaseFinanceira[Mês Caixa],BaseFinanceira[Mês Comp.]),E$6,
BaseFinanceira[Plano Contas],'DRE Financeira'!$C167,
BaseFinanceira[Centro Custo],IF($B$2=Configurações!$B$7,"&lt;&gt;""",'DRE Financeira'!$B$2))))</f>
        <v>0</v>
      </c>
      <c r="F167" s="26">
        <f>IF($B167="","",ABS(
SUMIFS(BaseFinanceira[Valor Realizado],
IF('DRE Financeira'!$B$3=Configurações!$D$7,BaseFinanceira[Mês Caixa],BaseFinanceira[Mês Comp.]),F$6,
BaseFinanceira[Plano Contas],'DRE Financeira'!$C167,
BaseFinanceira[Centro Custo],IF($B$2=Configurações!$B$7,"&lt;&gt;""",'DRE Financeira'!$B$2))))</f>
        <v>0</v>
      </c>
      <c r="G167" s="24">
        <f>IF($B167="","",ABS(
SUMIFS(BaseFinanceira[Valor Previsto],
IF('DRE Financeira'!$B$3=Configurações!$D$7,BaseFinanceira[Mês Caixa],BaseFinanceira[Mês Comp.]),G$6,
BaseFinanceira[Plano Contas],'DRE Financeira'!$C167,
BaseFinanceira[Centro Custo],IF($B$2=Configurações!$B$7,"&lt;&gt;""",'DRE Financeira'!$B$2))))</f>
        <v>0</v>
      </c>
      <c r="H167" s="26">
        <f>IF($B167="","",ABS(
SUMIFS(BaseFinanceira[Valor Realizado],
IF('DRE Financeira'!$B$3=Configurações!$D$7,BaseFinanceira[Mês Caixa],BaseFinanceira[Mês Comp.]),H$6,
BaseFinanceira[Plano Contas],'DRE Financeira'!$C167,
BaseFinanceira[Centro Custo],IF($B$2=Configurações!$B$7,"&lt;&gt;""",'DRE Financeira'!$B$2))))</f>
        <v>0</v>
      </c>
      <c r="I167" s="24">
        <f>IF($B167="","",ABS(
SUMIFS(BaseFinanceira[Valor Previsto],
IF('DRE Financeira'!$B$3=Configurações!$D$7,BaseFinanceira[Mês Caixa],BaseFinanceira[Mês Comp.]),I$6,
BaseFinanceira[Plano Contas],'DRE Financeira'!$C167,
BaseFinanceira[Centro Custo],IF($B$2=Configurações!$B$7,"&lt;&gt;""",'DRE Financeira'!$B$2))))</f>
        <v>0</v>
      </c>
      <c r="J167" s="26">
        <f>IF($B167="","",ABS(
SUMIFS(BaseFinanceira[Valor Realizado],
IF('DRE Financeira'!$B$3=Configurações!$D$7,BaseFinanceira[Mês Caixa],BaseFinanceira[Mês Comp.]),J$6,
BaseFinanceira[Plano Contas],'DRE Financeira'!$C167,
BaseFinanceira[Centro Custo],IF($B$2=Configurações!$B$7,"&lt;&gt;""",'DRE Financeira'!$B$2))))</f>
        <v>0</v>
      </c>
      <c r="K167" s="24">
        <f>IF($B167="","",ABS(
SUMIFS(BaseFinanceira[Valor Previsto],
IF('DRE Financeira'!$B$3=Configurações!$D$7,BaseFinanceira[Mês Caixa],BaseFinanceira[Mês Comp.]),K$6,
BaseFinanceira[Plano Contas],'DRE Financeira'!$C167,
BaseFinanceira[Centro Custo],IF($B$2=Configurações!$B$7,"&lt;&gt;""",'DRE Financeira'!$B$2))))</f>
        <v>0</v>
      </c>
      <c r="L167" s="26">
        <f>IF($B167="","",ABS(
SUMIFS(BaseFinanceira[Valor Realizado],
IF('DRE Financeira'!$B$3=Configurações!$D$7,BaseFinanceira[Mês Caixa],BaseFinanceira[Mês Comp.]),L$6,
BaseFinanceira[Plano Contas],'DRE Financeira'!$C167,
BaseFinanceira[Centro Custo],IF($B$2=Configurações!$B$7,"&lt;&gt;""",'DRE Financeira'!$B$2))))</f>
        <v>0</v>
      </c>
      <c r="M167" s="24">
        <f>IF($B167="","",ABS(
SUMIFS(BaseFinanceira[Valor Previsto],
IF('DRE Financeira'!$B$3=Configurações!$D$7,BaseFinanceira[Mês Caixa],BaseFinanceira[Mês Comp.]),M$6,
BaseFinanceira[Plano Contas],'DRE Financeira'!$C167,
BaseFinanceira[Centro Custo],IF($B$2=Configurações!$B$7,"&lt;&gt;""",'DRE Financeira'!$B$2))))</f>
        <v>0</v>
      </c>
      <c r="N167" s="26">
        <f>IF($B167="","",ABS(
SUMIFS(BaseFinanceira[Valor Realizado],
IF('DRE Financeira'!$B$3=Configurações!$D$7,BaseFinanceira[Mês Caixa],BaseFinanceira[Mês Comp.]),N$6,
BaseFinanceira[Plano Contas],'DRE Financeira'!$C167,
BaseFinanceira[Centro Custo],IF($B$2=Configurações!$B$7,"&lt;&gt;""",'DRE Financeira'!$B$2))))</f>
        <v>0</v>
      </c>
      <c r="O167" s="24">
        <f>IF($B167="","",ABS(
SUMIFS(BaseFinanceira[Valor Previsto],
IF('DRE Financeira'!$B$3=Configurações!$D$7,BaseFinanceira[Mês Caixa],BaseFinanceira[Mês Comp.]),O$6,
BaseFinanceira[Plano Contas],'DRE Financeira'!$C167,
BaseFinanceira[Centro Custo],IF($B$2=Configurações!$B$7,"&lt;&gt;""",'DRE Financeira'!$B$2))))</f>
        <v>0</v>
      </c>
      <c r="P167" s="26">
        <f>IF($B167="","",ABS(
SUMIFS(BaseFinanceira[Valor Realizado],
IF('DRE Financeira'!$B$3=Configurações!$D$7,BaseFinanceira[Mês Caixa],BaseFinanceira[Mês Comp.]),P$6,
BaseFinanceira[Plano Contas],'DRE Financeira'!$C167,
BaseFinanceira[Centro Custo],IF($B$2=Configurações!$B$7,"&lt;&gt;""",'DRE Financeira'!$B$2))))</f>
        <v>0</v>
      </c>
      <c r="Q167" s="24">
        <f>IF($B167="","",ABS(
SUMIFS(BaseFinanceira[Valor Previsto],
IF('DRE Financeira'!$B$3=Configurações!$D$7,BaseFinanceira[Mês Caixa],BaseFinanceira[Mês Comp.]),Q$6,
BaseFinanceira[Plano Contas],'DRE Financeira'!$C167,
BaseFinanceira[Centro Custo],IF($B$2=Configurações!$B$7,"&lt;&gt;""",'DRE Financeira'!$B$2))))</f>
        <v>0</v>
      </c>
      <c r="R167" s="26">
        <f>IF($B167="","",ABS(
SUMIFS(BaseFinanceira[Valor Realizado],
IF('DRE Financeira'!$B$3=Configurações!$D$7,BaseFinanceira[Mês Caixa],BaseFinanceira[Mês Comp.]),R$6,
BaseFinanceira[Plano Contas],'DRE Financeira'!$C167,
BaseFinanceira[Centro Custo],IF($B$2=Configurações!$B$7,"&lt;&gt;""",'DRE Financeira'!$B$2))))</f>
        <v>0</v>
      </c>
      <c r="S167" s="24">
        <f>IF($B167="","",ABS(
SUMIFS(BaseFinanceira[Valor Previsto],
IF('DRE Financeira'!$B$3=Configurações!$D$7,BaseFinanceira[Mês Caixa],BaseFinanceira[Mês Comp.]),S$6,
BaseFinanceira[Plano Contas],'DRE Financeira'!$C167,
BaseFinanceira[Centro Custo],IF($B$2=Configurações!$B$7,"&lt;&gt;""",'DRE Financeira'!$B$2))))</f>
        <v>0</v>
      </c>
      <c r="T167" s="26">
        <f>IF($B167="","",ABS(
SUMIFS(BaseFinanceira[Valor Realizado],
IF('DRE Financeira'!$B$3=Configurações!$D$7,BaseFinanceira[Mês Caixa],BaseFinanceira[Mês Comp.]),T$6,
BaseFinanceira[Plano Contas],'DRE Financeira'!$C167,
BaseFinanceira[Centro Custo],IF($B$2=Configurações!$B$7,"&lt;&gt;""",'DRE Financeira'!$B$2))))</f>
        <v>0</v>
      </c>
      <c r="U167" s="24">
        <f>IF($B167="","",ABS(
SUMIFS(BaseFinanceira[Valor Previsto],
IF('DRE Financeira'!$B$3=Configurações!$D$7,BaseFinanceira[Mês Caixa],BaseFinanceira[Mês Comp.]),U$6,
BaseFinanceira[Plano Contas],'DRE Financeira'!$C167,
BaseFinanceira[Centro Custo],IF($B$2=Configurações!$B$7,"&lt;&gt;""",'DRE Financeira'!$B$2))))</f>
        <v>0</v>
      </c>
      <c r="V167" s="26">
        <f>IF($B167="","",ABS(
SUMIFS(BaseFinanceira[Valor Realizado],
IF('DRE Financeira'!$B$3=Configurações!$D$7,BaseFinanceira[Mês Caixa],BaseFinanceira[Mês Comp.]),V$6,
BaseFinanceira[Plano Contas],'DRE Financeira'!$C167,
BaseFinanceira[Centro Custo],IF($B$2=Configurações!$B$7,"&lt;&gt;""",'DRE Financeira'!$B$2))))</f>
        <v>0</v>
      </c>
      <c r="W167" s="24">
        <f>IF($B167="","",ABS(
SUMIFS(BaseFinanceira[Valor Previsto],
IF('DRE Financeira'!$B$3=Configurações!$D$7,BaseFinanceira[Mês Caixa],BaseFinanceira[Mês Comp.]),W$6,
BaseFinanceira[Plano Contas],'DRE Financeira'!$C167,
BaseFinanceira[Centro Custo],IF($B$2=Configurações!$B$7,"&lt;&gt;""",'DRE Financeira'!$B$2))))</f>
        <v>0</v>
      </c>
      <c r="X167" s="26">
        <f>IF($B167="","",ABS(
SUMIFS(BaseFinanceira[Valor Realizado],
IF('DRE Financeira'!$B$3=Configurações!$D$7,BaseFinanceira[Mês Caixa],BaseFinanceira[Mês Comp.]),X$6,
BaseFinanceira[Plano Contas],'DRE Financeira'!$C167,
BaseFinanceira[Centro Custo],IF($B$2=Configurações!$B$7,"&lt;&gt;""",'DRE Financeira'!$B$2))))</f>
        <v>0</v>
      </c>
      <c r="Y167" s="24">
        <f>IF($B167="","",ABS(
SUMIFS(BaseFinanceira[Valor Previsto],
IF('DRE Financeira'!$B$3=Configurações!$D$7,BaseFinanceira[Mês Caixa],BaseFinanceira[Mês Comp.]),Y$6,
BaseFinanceira[Plano Contas],'DRE Financeira'!$C167,
BaseFinanceira[Centro Custo],IF($B$2=Configurações!$B$7,"&lt;&gt;""",'DRE Financeira'!$B$2))))</f>
        <v>0</v>
      </c>
      <c r="Z167" s="26">
        <f>IF($B167="","",ABS(
SUMIFS(BaseFinanceira[Valor Realizado],
IF('DRE Financeira'!$B$3=Configurações!$D$7,BaseFinanceira[Mês Caixa],BaseFinanceira[Mês Comp.]),Z$6,
BaseFinanceira[Plano Contas],'DRE Financeira'!$C167,
BaseFinanceira[Centro Custo],IF($B$2=Configurações!$B$7,"&lt;&gt;""",'DRE Financeira'!$B$2))))</f>
        <v>0</v>
      </c>
      <c r="AA167" s="24">
        <f>IF($B167="","",ABS(
SUMIFS(BaseFinanceira[Valor Previsto],
IF('DRE Financeira'!$B$3=Configurações!$D$7,BaseFinanceira[Mês Caixa],BaseFinanceira[Mês Comp.]),AA$6,
BaseFinanceira[Plano Contas],'DRE Financeira'!$C167,
BaseFinanceira[Centro Custo],IF($B$2=Configurações!$B$7,"&lt;&gt;""",'DRE Financeira'!$B$2))))</f>
        <v>0</v>
      </c>
      <c r="AB167" s="26">
        <f>IF($B167="","",ABS(
SUMIFS(BaseFinanceira[Valor Realizado],
IF('DRE Financeira'!$B$3=Configurações!$D$7,BaseFinanceira[Mês Caixa],BaseFinanceira[Mês Comp.]),AB$6,
BaseFinanceira[Plano Contas],'DRE Financeira'!$C167,
BaseFinanceira[Centro Custo],IF($B$2=Configurações!$B$7,"&lt;&gt;""",'DRE Financeira'!$B$2))))</f>
        <v>0</v>
      </c>
      <c r="AD167" s="24">
        <f t="shared" si="258"/>
        <v>0</v>
      </c>
      <c r="AE167" s="26">
        <f t="shared" si="258"/>
        <v>0</v>
      </c>
      <c r="AF167" s="39">
        <f t="shared" si="230"/>
        <v>0</v>
      </c>
      <c r="AH167" s="24">
        <f t="shared" si="259"/>
        <v>0</v>
      </c>
      <c r="AI167" s="26">
        <f t="shared" si="259"/>
        <v>0</v>
      </c>
    </row>
    <row r="168" spans="2:35" s="2" customFormat="1" ht="20.100000000000001" customHeight="1" x14ac:dyDescent="0.25">
      <c r="B168" s="23" t="str">
        <f>IF('Plano Contas'!K11="","",'Plano Contas'!K11)</f>
        <v>Item Extra 3</v>
      </c>
      <c r="C168" s="46" t="str">
        <f>B143&amp;B165&amp;B168</f>
        <v>Custo Mercadoria VendidaGrupo Extra 2Item Extra 3</v>
      </c>
      <c r="D168" s="20"/>
      <c r="E168" s="24">
        <f>IF($B168="","",ABS(
SUMIFS(BaseFinanceira[Valor Previsto],
IF('DRE Financeira'!$B$3=Configurações!$D$7,BaseFinanceira[Mês Caixa],BaseFinanceira[Mês Comp.]),E$6,
BaseFinanceira[Plano Contas],'DRE Financeira'!$C168,
BaseFinanceira[Centro Custo],IF($B$2=Configurações!$B$7,"&lt;&gt;""",'DRE Financeira'!$B$2))))</f>
        <v>0</v>
      </c>
      <c r="F168" s="26">
        <f>IF($B168="","",ABS(
SUMIFS(BaseFinanceira[Valor Realizado],
IF('DRE Financeira'!$B$3=Configurações!$D$7,BaseFinanceira[Mês Caixa],BaseFinanceira[Mês Comp.]),F$6,
BaseFinanceira[Plano Contas],'DRE Financeira'!$C168,
BaseFinanceira[Centro Custo],IF($B$2=Configurações!$B$7,"&lt;&gt;""",'DRE Financeira'!$B$2))))</f>
        <v>0</v>
      </c>
      <c r="G168" s="24">
        <f>IF($B168="","",ABS(
SUMIFS(BaseFinanceira[Valor Previsto],
IF('DRE Financeira'!$B$3=Configurações!$D$7,BaseFinanceira[Mês Caixa],BaseFinanceira[Mês Comp.]),G$6,
BaseFinanceira[Plano Contas],'DRE Financeira'!$C168,
BaseFinanceira[Centro Custo],IF($B$2=Configurações!$B$7,"&lt;&gt;""",'DRE Financeira'!$B$2))))</f>
        <v>0</v>
      </c>
      <c r="H168" s="26">
        <f>IF($B168="","",ABS(
SUMIFS(BaseFinanceira[Valor Realizado],
IF('DRE Financeira'!$B$3=Configurações!$D$7,BaseFinanceira[Mês Caixa],BaseFinanceira[Mês Comp.]),H$6,
BaseFinanceira[Plano Contas],'DRE Financeira'!$C168,
BaseFinanceira[Centro Custo],IF($B$2=Configurações!$B$7,"&lt;&gt;""",'DRE Financeira'!$B$2))))</f>
        <v>0</v>
      </c>
      <c r="I168" s="24">
        <f>IF($B168="","",ABS(
SUMIFS(BaseFinanceira[Valor Previsto],
IF('DRE Financeira'!$B$3=Configurações!$D$7,BaseFinanceira[Mês Caixa],BaseFinanceira[Mês Comp.]),I$6,
BaseFinanceira[Plano Contas],'DRE Financeira'!$C168,
BaseFinanceira[Centro Custo],IF($B$2=Configurações!$B$7,"&lt;&gt;""",'DRE Financeira'!$B$2))))</f>
        <v>0</v>
      </c>
      <c r="J168" s="26">
        <f>IF($B168="","",ABS(
SUMIFS(BaseFinanceira[Valor Realizado],
IF('DRE Financeira'!$B$3=Configurações!$D$7,BaseFinanceira[Mês Caixa],BaseFinanceira[Mês Comp.]),J$6,
BaseFinanceira[Plano Contas],'DRE Financeira'!$C168,
BaseFinanceira[Centro Custo],IF($B$2=Configurações!$B$7,"&lt;&gt;""",'DRE Financeira'!$B$2))))</f>
        <v>0</v>
      </c>
      <c r="K168" s="24">
        <f>IF($B168="","",ABS(
SUMIFS(BaseFinanceira[Valor Previsto],
IF('DRE Financeira'!$B$3=Configurações!$D$7,BaseFinanceira[Mês Caixa],BaseFinanceira[Mês Comp.]),K$6,
BaseFinanceira[Plano Contas],'DRE Financeira'!$C168,
BaseFinanceira[Centro Custo],IF($B$2=Configurações!$B$7,"&lt;&gt;""",'DRE Financeira'!$B$2))))</f>
        <v>0</v>
      </c>
      <c r="L168" s="26">
        <f>IF($B168="","",ABS(
SUMIFS(BaseFinanceira[Valor Realizado],
IF('DRE Financeira'!$B$3=Configurações!$D$7,BaseFinanceira[Mês Caixa],BaseFinanceira[Mês Comp.]),L$6,
BaseFinanceira[Plano Contas],'DRE Financeira'!$C168,
BaseFinanceira[Centro Custo],IF($B$2=Configurações!$B$7,"&lt;&gt;""",'DRE Financeira'!$B$2))))</f>
        <v>0</v>
      </c>
      <c r="M168" s="24">
        <f>IF($B168="","",ABS(
SUMIFS(BaseFinanceira[Valor Previsto],
IF('DRE Financeira'!$B$3=Configurações!$D$7,BaseFinanceira[Mês Caixa],BaseFinanceira[Mês Comp.]),M$6,
BaseFinanceira[Plano Contas],'DRE Financeira'!$C168,
BaseFinanceira[Centro Custo],IF($B$2=Configurações!$B$7,"&lt;&gt;""",'DRE Financeira'!$B$2))))</f>
        <v>0</v>
      </c>
      <c r="N168" s="26">
        <f>IF($B168="","",ABS(
SUMIFS(BaseFinanceira[Valor Realizado],
IF('DRE Financeira'!$B$3=Configurações!$D$7,BaseFinanceira[Mês Caixa],BaseFinanceira[Mês Comp.]),N$6,
BaseFinanceira[Plano Contas],'DRE Financeira'!$C168,
BaseFinanceira[Centro Custo],IF($B$2=Configurações!$B$7,"&lt;&gt;""",'DRE Financeira'!$B$2))))</f>
        <v>0</v>
      </c>
      <c r="O168" s="24">
        <f>IF($B168="","",ABS(
SUMIFS(BaseFinanceira[Valor Previsto],
IF('DRE Financeira'!$B$3=Configurações!$D$7,BaseFinanceira[Mês Caixa],BaseFinanceira[Mês Comp.]),O$6,
BaseFinanceira[Plano Contas],'DRE Financeira'!$C168,
BaseFinanceira[Centro Custo],IF($B$2=Configurações!$B$7,"&lt;&gt;""",'DRE Financeira'!$B$2))))</f>
        <v>0</v>
      </c>
      <c r="P168" s="26">
        <f>IF($B168="","",ABS(
SUMIFS(BaseFinanceira[Valor Realizado],
IF('DRE Financeira'!$B$3=Configurações!$D$7,BaseFinanceira[Mês Caixa],BaseFinanceira[Mês Comp.]),P$6,
BaseFinanceira[Plano Contas],'DRE Financeira'!$C168,
BaseFinanceira[Centro Custo],IF($B$2=Configurações!$B$7,"&lt;&gt;""",'DRE Financeira'!$B$2))))</f>
        <v>0</v>
      </c>
      <c r="Q168" s="24">
        <f>IF($B168="","",ABS(
SUMIFS(BaseFinanceira[Valor Previsto],
IF('DRE Financeira'!$B$3=Configurações!$D$7,BaseFinanceira[Mês Caixa],BaseFinanceira[Mês Comp.]),Q$6,
BaseFinanceira[Plano Contas],'DRE Financeira'!$C168,
BaseFinanceira[Centro Custo],IF($B$2=Configurações!$B$7,"&lt;&gt;""",'DRE Financeira'!$B$2))))</f>
        <v>0</v>
      </c>
      <c r="R168" s="26">
        <f>IF($B168="","",ABS(
SUMIFS(BaseFinanceira[Valor Realizado],
IF('DRE Financeira'!$B$3=Configurações!$D$7,BaseFinanceira[Mês Caixa],BaseFinanceira[Mês Comp.]),R$6,
BaseFinanceira[Plano Contas],'DRE Financeira'!$C168,
BaseFinanceira[Centro Custo],IF($B$2=Configurações!$B$7,"&lt;&gt;""",'DRE Financeira'!$B$2))))</f>
        <v>0</v>
      </c>
      <c r="S168" s="24">
        <f>IF($B168="","",ABS(
SUMIFS(BaseFinanceira[Valor Previsto],
IF('DRE Financeira'!$B$3=Configurações!$D$7,BaseFinanceira[Mês Caixa],BaseFinanceira[Mês Comp.]),S$6,
BaseFinanceira[Plano Contas],'DRE Financeira'!$C168,
BaseFinanceira[Centro Custo],IF($B$2=Configurações!$B$7,"&lt;&gt;""",'DRE Financeira'!$B$2))))</f>
        <v>0</v>
      </c>
      <c r="T168" s="26">
        <f>IF($B168="","",ABS(
SUMIFS(BaseFinanceira[Valor Realizado],
IF('DRE Financeira'!$B$3=Configurações!$D$7,BaseFinanceira[Mês Caixa],BaseFinanceira[Mês Comp.]),T$6,
BaseFinanceira[Plano Contas],'DRE Financeira'!$C168,
BaseFinanceira[Centro Custo],IF($B$2=Configurações!$B$7,"&lt;&gt;""",'DRE Financeira'!$B$2))))</f>
        <v>0</v>
      </c>
      <c r="U168" s="24">
        <f>IF($B168="","",ABS(
SUMIFS(BaseFinanceira[Valor Previsto],
IF('DRE Financeira'!$B$3=Configurações!$D$7,BaseFinanceira[Mês Caixa],BaseFinanceira[Mês Comp.]),U$6,
BaseFinanceira[Plano Contas],'DRE Financeira'!$C168,
BaseFinanceira[Centro Custo],IF($B$2=Configurações!$B$7,"&lt;&gt;""",'DRE Financeira'!$B$2))))</f>
        <v>0</v>
      </c>
      <c r="V168" s="26">
        <f>IF($B168="","",ABS(
SUMIFS(BaseFinanceira[Valor Realizado],
IF('DRE Financeira'!$B$3=Configurações!$D$7,BaseFinanceira[Mês Caixa],BaseFinanceira[Mês Comp.]),V$6,
BaseFinanceira[Plano Contas],'DRE Financeira'!$C168,
BaseFinanceira[Centro Custo],IF($B$2=Configurações!$B$7,"&lt;&gt;""",'DRE Financeira'!$B$2))))</f>
        <v>0</v>
      </c>
      <c r="W168" s="24">
        <f>IF($B168="","",ABS(
SUMIFS(BaseFinanceira[Valor Previsto],
IF('DRE Financeira'!$B$3=Configurações!$D$7,BaseFinanceira[Mês Caixa],BaseFinanceira[Mês Comp.]),W$6,
BaseFinanceira[Plano Contas],'DRE Financeira'!$C168,
BaseFinanceira[Centro Custo],IF($B$2=Configurações!$B$7,"&lt;&gt;""",'DRE Financeira'!$B$2))))</f>
        <v>0</v>
      </c>
      <c r="X168" s="26">
        <f>IF($B168="","",ABS(
SUMIFS(BaseFinanceira[Valor Realizado],
IF('DRE Financeira'!$B$3=Configurações!$D$7,BaseFinanceira[Mês Caixa],BaseFinanceira[Mês Comp.]),X$6,
BaseFinanceira[Plano Contas],'DRE Financeira'!$C168,
BaseFinanceira[Centro Custo],IF($B$2=Configurações!$B$7,"&lt;&gt;""",'DRE Financeira'!$B$2))))</f>
        <v>0</v>
      </c>
      <c r="Y168" s="24">
        <f>IF($B168="","",ABS(
SUMIFS(BaseFinanceira[Valor Previsto],
IF('DRE Financeira'!$B$3=Configurações!$D$7,BaseFinanceira[Mês Caixa],BaseFinanceira[Mês Comp.]),Y$6,
BaseFinanceira[Plano Contas],'DRE Financeira'!$C168,
BaseFinanceira[Centro Custo],IF($B$2=Configurações!$B$7,"&lt;&gt;""",'DRE Financeira'!$B$2))))</f>
        <v>0</v>
      </c>
      <c r="Z168" s="26">
        <f>IF($B168="","",ABS(
SUMIFS(BaseFinanceira[Valor Realizado],
IF('DRE Financeira'!$B$3=Configurações!$D$7,BaseFinanceira[Mês Caixa],BaseFinanceira[Mês Comp.]),Z$6,
BaseFinanceira[Plano Contas],'DRE Financeira'!$C168,
BaseFinanceira[Centro Custo],IF($B$2=Configurações!$B$7,"&lt;&gt;""",'DRE Financeira'!$B$2))))</f>
        <v>0</v>
      </c>
      <c r="AA168" s="24">
        <f>IF($B168="","",ABS(
SUMIFS(BaseFinanceira[Valor Previsto],
IF('DRE Financeira'!$B$3=Configurações!$D$7,BaseFinanceira[Mês Caixa],BaseFinanceira[Mês Comp.]),AA$6,
BaseFinanceira[Plano Contas],'DRE Financeira'!$C168,
BaseFinanceira[Centro Custo],IF($B$2=Configurações!$B$7,"&lt;&gt;""",'DRE Financeira'!$B$2))))</f>
        <v>0</v>
      </c>
      <c r="AB168" s="26">
        <f>IF($B168="","",ABS(
SUMIFS(BaseFinanceira[Valor Realizado],
IF('DRE Financeira'!$B$3=Configurações!$D$7,BaseFinanceira[Mês Caixa],BaseFinanceira[Mês Comp.]),AB$6,
BaseFinanceira[Plano Contas],'DRE Financeira'!$C168,
BaseFinanceira[Centro Custo],IF($B$2=Configurações!$B$7,"&lt;&gt;""",'DRE Financeira'!$B$2))))</f>
        <v>0</v>
      </c>
      <c r="AD168" s="24">
        <f t="shared" si="258"/>
        <v>0</v>
      </c>
      <c r="AE168" s="26">
        <f t="shared" si="258"/>
        <v>0</v>
      </c>
      <c r="AF168" s="39">
        <f t="shared" si="230"/>
        <v>0</v>
      </c>
      <c r="AH168" s="24">
        <f t="shared" si="259"/>
        <v>0</v>
      </c>
      <c r="AI168" s="26">
        <f t="shared" si="259"/>
        <v>0</v>
      </c>
    </row>
    <row r="169" spans="2:35" s="2" customFormat="1" ht="20.100000000000001" hidden="1" customHeight="1" x14ac:dyDescent="0.25">
      <c r="B169" s="23" t="str">
        <f>IF('Plano Contas'!K12="","",'Plano Contas'!K12)</f>
        <v/>
      </c>
      <c r="C169" s="46" t="str">
        <f>B143&amp;B165&amp;B169</f>
        <v>Custo Mercadoria VendidaGrupo Extra 2</v>
      </c>
      <c r="D169" s="20"/>
      <c r="E169" s="24" t="str">
        <f>IF($B169="","",ABS(
SUMIFS(BaseFinanceira[Valor Previsto],
IF('DRE Financeira'!$B$3=Configurações!$D$7,BaseFinanceira[Mês Caixa],BaseFinanceira[Mês Comp.]),E$6,
BaseFinanceira[Plano Contas],'DRE Financeira'!$C169,
BaseFinanceira[Centro Custo],IF($B$2=Configurações!$B$7,"&lt;&gt;""",'DRE Financeira'!$B$2))))</f>
        <v/>
      </c>
      <c r="F169" s="26" t="str">
        <f>IF($B169="","",ABS(
SUMIFS(BaseFinanceira[Valor Realizado],
IF('DRE Financeira'!$B$3=Configurações!$D$7,BaseFinanceira[Mês Caixa],BaseFinanceira[Mês Comp.]),F$6,
BaseFinanceira[Plano Contas],'DRE Financeira'!$C169,
BaseFinanceira[Centro Custo],IF($B$2=Configurações!$B$7,"&lt;&gt;""",'DRE Financeira'!$B$2))))</f>
        <v/>
      </c>
      <c r="G169" s="24" t="str">
        <f>IF($B169="","",ABS(
SUMIFS(BaseFinanceira[Valor Previsto],
IF('DRE Financeira'!$B$3=Configurações!$D$7,BaseFinanceira[Mês Caixa],BaseFinanceira[Mês Comp.]),G$6,
BaseFinanceira[Plano Contas],'DRE Financeira'!$C169,
BaseFinanceira[Centro Custo],IF($B$2=Configurações!$B$7,"&lt;&gt;""",'DRE Financeira'!$B$2))))</f>
        <v/>
      </c>
      <c r="H169" s="26" t="str">
        <f>IF($B169="","",ABS(
SUMIFS(BaseFinanceira[Valor Realizado],
IF('DRE Financeira'!$B$3=Configurações!$D$7,BaseFinanceira[Mês Caixa],BaseFinanceira[Mês Comp.]),H$6,
BaseFinanceira[Plano Contas],'DRE Financeira'!$C169,
BaseFinanceira[Centro Custo],IF($B$2=Configurações!$B$7,"&lt;&gt;""",'DRE Financeira'!$B$2))))</f>
        <v/>
      </c>
      <c r="I169" s="24" t="str">
        <f>IF($B169="","",ABS(
SUMIFS(BaseFinanceira[Valor Previsto],
IF('DRE Financeira'!$B$3=Configurações!$D$7,BaseFinanceira[Mês Caixa],BaseFinanceira[Mês Comp.]),I$6,
BaseFinanceira[Plano Contas],'DRE Financeira'!$C169,
BaseFinanceira[Centro Custo],IF($B$2=Configurações!$B$7,"&lt;&gt;""",'DRE Financeira'!$B$2))))</f>
        <v/>
      </c>
      <c r="J169" s="26" t="str">
        <f>IF($B169="","",ABS(
SUMIFS(BaseFinanceira[Valor Realizado],
IF('DRE Financeira'!$B$3=Configurações!$D$7,BaseFinanceira[Mês Caixa],BaseFinanceira[Mês Comp.]),J$6,
BaseFinanceira[Plano Contas],'DRE Financeira'!$C169,
BaseFinanceira[Centro Custo],IF($B$2=Configurações!$B$7,"&lt;&gt;""",'DRE Financeira'!$B$2))))</f>
        <v/>
      </c>
      <c r="K169" s="24" t="str">
        <f>IF($B169="","",ABS(
SUMIFS(BaseFinanceira[Valor Previsto],
IF('DRE Financeira'!$B$3=Configurações!$D$7,BaseFinanceira[Mês Caixa],BaseFinanceira[Mês Comp.]),K$6,
BaseFinanceira[Plano Contas],'DRE Financeira'!$C169,
BaseFinanceira[Centro Custo],IF($B$2=Configurações!$B$7,"&lt;&gt;""",'DRE Financeira'!$B$2))))</f>
        <v/>
      </c>
      <c r="L169" s="26" t="str">
        <f>IF($B169="","",ABS(
SUMIFS(BaseFinanceira[Valor Realizado],
IF('DRE Financeira'!$B$3=Configurações!$D$7,BaseFinanceira[Mês Caixa],BaseFinanceira[Mês Comp.]),L$6,
BaseFinanceira[Plano Contas],'DRE Financeira'!$C169,
BaseFinanceira[Centro Custo],IF($B$2=Configurações!$B$7,"&lt;&gt;""",'DRE Financeira'!$B$2))))</f>
        <v/>
      </c>
      <c r="M169" s="24" t="str">
        <f>IF($B169="","",ABS(
SUMIFS(BaseFinanceira[Valor Previsto],
IF('DRE Financeira'!$B$3=Configurações!$D$7,BaseFinanceira[Mês Caixa],BaseFinanceira[Mês Comp.]),M$6,
BaseFinanceira[Plano Contas],'DRE Financeira'!$C169,
BaseFinanceira[Centro Custo],IF($B$2=Configurações!$B$7,"&lt;&gt;""",'DRE Financeira'!$B$2))))</f>
        <v/>
      </c>
      <c r="N169" s="26" t="str">
        <f>IF($B169="","",ABS(
SUMIFS(BaseFinanceira[Valor Realizado],
IF('DRE Financeira'!$B$3=Configurações!$D$7,BaseFinanceira[Mês Caixa],BaseFinanceira[Mês Comp.]),N$6,
BaseFinanceira[Plano Contas],'DRE Financeira'!$C169,
BaseFinanceira[Centro Custo],IF($B$2=Configurações!$B$7,"&lt;&gt;""",'DRE Financeira'!$B$2))))</f>
        <v/>
      </c>
      <c r="O169" s="24" t="str">
        <f>IF($B169="","",ABS(
SUMIFS(BaseFinanceira[Valor Previsto],
IF('DRE Financeira'!$B$3=Configurações!$D$7,BaseFinanceira[Mês Caixa],BaseFinanceira[Mês Comp.]),O$6,
BaseFinanceira[Plano Contas],'DRE Financeira'!$C169,
BaseFinanceira[Centro Custo],IF($B$2=Configurações!$B$7,"&lt;&gt;""",'DRE Financeira'!$B$2))))</f>
        <v/>
      </c>
      <c r="P169" s="26" t="str">
        <f>IF($B169="","",ABS(
SUMIFS(BaseFinanceira[Valor Realizado],
IF('DRE Financeira'!$B$3=Configurações!$D$7,BaseFinanceira[Mês Caixa],BaseFinanceira[Mês Comp.]),P$6,
BaseFinanceira[Plano Contas],'DRE Financeira'!$C169,
BaseFinanceira[Centro Custo],IF($B$2=Configurações!$B$7,"&lt;&gt;""",'DRE Financeira'!$B$2))))</f>
        <v/>
      </c>
      <c r="Q169" s="24" t="str">
        <f>IF($B169="","",ABS(
SUMIFS(BaseFinanceira[Valor Previsto],
IF('DRE Financeira'!$B$3=Configurações!$D$7,BaseFinanceira[Mês Caixa],BaseFinanceira[Mês Comp.]),Q$6,
BaseFinanceira[Plano Contas],'DRE Financeira'!$C169,
BaseFinanceira[Centro Custo],IF($B$2=Configurações!$B$7,"&lt;&gt;""",'DRE Financeira'!$B$2))))</f>
        <v/>
      </c>
      <c r="R169" s="26" t="str">
        <f>IF($B169="","",ABS(
SUMIFS(BaseFinanceira[Valor Realizado],
IF('DRE Financeira'!$B$3=Configurações!$D$7,BaseFinanceira[Mês Caixa],BaseFinanceira[Mês Comp.]),R$6,
BaseFinanceira[Plano Contas],'DRE Financeira'!$C169,
BaseFinanceira[Centro Custo],IF($B$2=Configurações!$B$7,"&lt;&gt;""",'DRE Financeira'!$B$2))))</f>
        <v/>
      </c>
      <c r="S169" s="24" t="str">
        <f>IF($B169="","",ABS(
SUMIFS(BaseFinanceira[Valor Previsto],
IF('DRE Financeira'!$B$3=Configurações!$D$7,BaseFinanceira[Mês Caixa],BaseFinanceira[Mês Comp.]),S$6,
BaseFinanceira[Plano Contas],'DRE Financeira'!$C169,
BaseFinanceira[Centro Custo],IF($B$2=Configurações!$B$7,"&lt;&gt;""",'DRE Financeira'!$B$2))))</f>
        <v/>
      </c>
      <c r="T169" s="26" t="str">
        <f>IF($B169="","",ABS(
SUMIFS(BaseFinanceira[Valor Realizado],
IF('DRE Financeira'!$B$3=Configurações!$D$7,BaseFinanceira[Mês Caixa],BaseFinanceira[Mês Comp.]),T$6,
BaseFinanceira[Plano Contas],'DRE Financeira'!$C169,
BaseFinanceira[Centro Custo],IF($B$2=Configurações!$B$7,"&lt;&gt;""",'DRE Financeira'!$B$2))))</f>
        <v/>
      </c>
      <c r="U169" s="24" t="str">
        <f>IF($B169="","",ABS(
SUMIFS(BaseFinanceira[Valor Previsto],
IF('DRE Financeira'!$B$3=Configurações!$D$7,BaseFinanceira[Mês Caixa],BaseFinanceira[Mês Comp.]),U$6,
BaseFinanceira[Plano Contas],'DRE Financeira'!$C169,
BaseFinanceira[Centro Custo],IF($B$2=Configurações!$B$7,"&lt;&gt;""",'DRE Financeira'!$B$2))))</f>
        <v/>
      </c>
      <c r="V169" s="26" t="str">
        <f>IF($B169="","",ABS(
SUMIFS(BaseFinanceira[Valor Realizado],
IF('DRE Financeira'!$B$3=Configurações!$D$7,BaseFinanceira[Mês Caixa],BaseFinanceira[Mês Comp.]),V$6,
BaseFinanceira[Plano Contas],'DRE Financeira'!$C169,
BaseFinanceira[Centro Custo],IF($B$2=Configurações!$B$7,"&lt;&gt;""",'DRE Financeira'!$B$2))))</f>
        <v/>
      </c>
      <c r="W169" s="24" t="str">
        <f>IF($B169="","",ABS(
SUMIFS(BaseFinanceira[Valor Previsto],
IF('DRE Financeira'!$B$3=Configurações!$D$7,BaseFinanceira[Mês Caixa],BaseFinanceira[Mês Comp.]),W$6,
BaseFinanceira[Plano Contas],'DRE Financeira'!$C169,
BaseFinanceira[Centro Custo],IF($B$2=Configurações!$B$7,"&lt;&gt;""",'DRE Financeira'!$B$2))))</f>
        <v/>
      </c>
      <c r="X169" s="26" t="str">
        <f>IF($B169="","",ABS(
SUMIFS(BaseFinanceira[Valor Realizado],
IF('DRE Financeira'!$B$3=Configurações!$D$7,BaseFinanceira[Mês Caixa],BaseFinanceira[Mês Comp.]),X$6,
BaseFinanceira[Plano Contas],'DRE Financeira'!$C169,
BaseFinanceira[Centro Custo],IF($B$2=Configurações!$B$7,"&lt;&gt;""",'DRE Financeira'!$B$2))))</f>
        <v/>
      </c>
      <c r="Y169" s="24" t="str">
        <f>IF($B169="","",ABS(
SUMIFS(BaseFinanceira[Valor Previsto],
IF('DRE Financeira'!$B$3=Configurações!$D$7,BaseFinanceira[Mês Caixa],BaseFinanceira[Mês Comp.]),Y$6,
BaseFinanceira[Plano Contas],'DRE Financeira'!$C169,
BaseFinanceira[Centro Custo],IF($B$2=Configurações!$B$7,"&lt;&gt;""",'DRE Financeira'!$B$2))))</f>
        <v/>
      </c>
      <c r="Z169" s="26" t="str">
        <f>IF($B169="","",ABS(
SUMIFS(BaseFinanceira[Valor Realizado],
IF('DRE Financeira'!$B$3=Configurações!$D$7,BaseFinanceira[Mês Caixa],BaseFinanceira[Mês Comp.]),Z$6,
BaseFinanceira[Plano Contas],'DRE Financeira'!$C169,
BaseFinanceira[Centro Custo],IF($B$2=Configurações!$B$7,"&lt;&gt;""",'DRE Financeira'!$B$2))))</f>
        <v/>
      </c>
      <c r="AA169" s="24" t="str">
        <f>IF($B169="","",ABS(
SUMIFS(BaseFinanceira[Valor Previsto],
IF('DRE Financeira'!$B$3=Configurações!$D$7,BaseFinanceira[Mês Caixa],BaseFinanceira[Mês Comp.]),AA$6,
BaseFinanceira[Plano Contas],'DRE Financeira'!$C169,
BaseFinanceira[Centro Custo],IF($B$2=Configurações!$B$7,"&lt;&gt;""",'DRE Financeira'!$B$2))))</f>
        <v/>
      </c>
      <c r="AB169" s="26" t="str">
        <f>IF($B169="","",ABS(
SUMIFS(BaseFinanceira[Valor Realizado],
IF('DRE Financeira'!$B$3=Configurações!$D$7,BaseFinanceira[Mês Caixa],BaseFinanceira[Mês Comp.]),AB$6,
BaseFinanceira[Plano Contas],'DRE Financeira'!$C169,
BaseFinanceira[Centro Custo],IF($B$2=Configurações!$B$7,"&lt;&gt;""",'DRE Financeira'!$B$2))))</f>
        <v/>
      </c>
      <c r="AD169" s="24">
        <f t="shared" si="258"/>
        <v>0</v>
      </c>
      <c r="AE169" s="26">
        <f t="shared" si="258"/>
        <v>0</v>
      </c>
      <c r="AF169" s="39">
        <f t="shared" si="230"/>
        <v>0</v>
      </c>
      <c r="AH169" s="24">
        <f t="shared" si="259"/>
        <v>0</v>
      </c>
      <c r="AI169" s="26">
        <f t="shared" si="259"/>
        <v>0</v>
      </c>
    </row>
    <row r="170" spans="2:35" s="2" customFormat="1" ht="20.100000000000001" hidden="1" customHeight="1" x14ac:dyDescent="0.25">
      <c r="B170" s="23" t="str">
        <f>IF('Plano Contas'!K13="","",'Plano Contas'!K13)</f>
        <v/>
      </c>
      <c r="C170" s="46" t="str">
        <f>B143&amp;B165&amp;B170</f>
        <v>Custo Mercadoria VendidaGrupo Extra 2</v>
      </c>
      <c r="D170" s="20"/>
      <c r="E170" s="24" t="str">
        <f>IF($B170="","",ABS(
SUMIFS(BaseFinanceira[Valor Previsto],
IF('DRE Financeira'!$B$3=Configurações!$D$7,BaseFinanceira[Mês Caixa],BaseFinanceira[Mês Comp.]),E$6,
BaseFinanceira[Plano Contas],'DRE Financeira'!$C170,
BaseFinanceira[Centro Custo],IF($B$2=Configurações!$B$7,"&lt;&gt;""",'DRE Financeira'!$B$2))))</f>
        <v/>
      </c>
      <c r="F170" s="26" t="str">
        <f>IF($B170="","",ABS(
SUMIFS(BaseFinanceira[Valor Realizado],
IF('DRE Financeira'!$B$3=Configurações!$D$7,BaseFinanceira[Mês Caixa],BaseFinanceira[Mês Comp.]),F$6,
BaseFinanceira[Plano Contas],'DRE Financeira'!$C170,
BaseFinanceira[Centro Custo],IF($B$2=Configurações!$B$7,"&lt;&gt;""",'DRE Financeira'!$B$2))))</f>
        <v/>
      </c>
      <c r="G170" s="24" t="str">
        <f>IF($B170="","",ABS(
SUMIFS(BaseFinanceira[Valor Previsto],
IF('DRE Financeira'!$B$3=Configurações!$D$7,BaseFinanceira[Mês Caixa],BaseFinanceira[Mês Comp.]),G$6,
BaseFinanceira[Plano Contas],'DRE Financeira'!$C170,
BaseFinanceira[Centro Custo],IF($B$2=Configurações!$B$7,"&lt;&gt;""",'DRE Financeira'!$B$2))))</f>
        <v/>
      </c>
      <c r="H170" s="26" t="str">
        <f>IF($B170="","",ABS(
SUMIFS(BaseFinanceira[Valor Realizado],
IF('DRE Financeira'!$B$3=Configurações!$D$7,BaseFinanceira[Mês Caixa],BaseFinanceira[Mês Comp.]),H$6,
BaseFinanceira[Plano Contas],'DRE Financeira'!$C170,
BaseFinanceira[Centro Custo],IF($B$2=Configurações!$B$7,"&lt;&gt;""",'DRE Financeira'!$B$2))))</f>
        <v/>
      </c>
      <c r="I170" s="24" t="str">
        <f>IF($B170="","",ABS(
SUMIFS(BaseFinanceira[Valor Previsto],
IF('DRE Financeira'!$B$3=Configurações!$D$7,BaseFinanceira[Mês Caixa],BaseFinanceira[Mês Comp.]),I$6,
BaseFinanceira[Plano Contas],'DRE Financeira'!$C170,
BaseFinanceira[Centro Custo],IF($B$2=Configurações!$B$7,"&lt;&gt;""",'DRE Financeira'!$B$2))))</f>
        <v/>
      </c>
      <c r="J170" s="26" t="str">
        <f>IF($B170="","",ABS(
SUMIFS(BaseFinanceira[Valor Realizado],
IF('DRE Financeira'!$B$3=Configurações!$D$7,BaseFinanceira[Mês Caixa],BaseFinanceira[Mês Comp.]),J$6,
BaseFinanceira[Plano Contas],'DRE Financeira'!$C170,
BaseFinanceira[Centro Custo],IF($B$2=Configurações!$B$7,"&lt;&gt;""",'DRE Financeira'!$B$2))))</f>
        <v/>
      </c>
      <c r="K170" s="24" t="str">
        <f>IF($B170="","",ABS(
SUMIFS(BaseFinanceira[Valor Previsto],
IF('DRE Financeira'!$B$3=Configurações!$D$7,BaseFinanceira[Mês Caixa],BaseFinanceira[Mês Comp.]),K$6,
BaseFinanceira[Plano Contas],'DRE Financeira'!$C170,
BaseFinanceira[Centro Custo],IF($B$2=Configurações!$B$7,"&lt;&gt;""",'DRE Financeira'!$B$2))))</f>
        <v/>
      </c>
      <c r="L170" s="26" t="str">
        <f>IF($B170="","",ABS(
SUMIFS(BaseFinanceira[Valor Realizado],
IF('DRE Financeira'!$B$3=Configurações!$D$7,BaseFinanceira[Mês Caixa],BaseFinanceira[Mês Comp.]),L$6,
BaseFinanceira[Plano Contas],'DRE Financeira'!$C170,
BaseFinanceira[Centro Custo],IF($B$2=Configurações!$B$7,"&lt;&gt;""",'DRE Financeira'!$B$2))))</f>
        <v/>
      </c>
      <c r="M170" s="24" t="str">
        <f>IF($B170="","",ABS(
SUMIFS(BaseFinanceira[Valor Previsto],
IF('DRE Financeira'!$B$3=Configurações!$D$7,BaseFinanceira[Mês Caixa],BaseFinanceira[Mês Comp.]),M$6,
BaseFinanceira[Plano Contas],'DRE Financeira'!$C170,
BaseFinanceira[Centro Custo],IF($B$2=Configurações!$B$7,"&lt;&gt;""",'DRE Financeira'!$B$2))))</f>
        <v/>
      </c>
      <c r="N170" s="26" t="str">
        <f>IF($B170="","",ABS(
SUMIFS(BaseFinanceira[Valor Realizado],
IF('DRE Financeira'!$B$3=Configurações!$D$7,BaseFinanceira[Mês Caixa],BaseFinanceira[Mês Comp.]),N$6,
BaseFinanceira[Plano Contas],'DRE Financeira'!$C170,
BaseFinanceira[Centro Custo],IF($B$2=Configurações!$B$7,"&lt;&gt;""",'DRE Financeira'!$B$2))))</f>
        <v/>
      </c>
      <c r="O170" s="24" t="str">
        <f>IF($B170="","",ABS(
SUMIFS(BaseFinanceira[Valor Previsto],
IF('DRE Financeira'!$B$3=Configurações!$D$7,BaseFinanceira[Mês Caixa],BaseFinanceira[Mês Comp.]),O$6,
BaseFinanceira[Plano Contas],'DRE Financeira'!$C170,
BaseFinanceira[Centro Custo],IF($B$2=Configurações!$B$7,"&lt;&gt;""",'DRE Financeira'!$B$2))))</f>
        <v/>
      </c>
      <c r="P170" s="26" t="str">
        <f>IF($B170="","",ABS(
SUMIFS(BaseFinanceira[Valor Realizado],
IF('DRE Financeira'!$B$3=Configurações!$D$7,BaseFinanceira[Mês Caixa],BaseFinanceira[Mês Comp.]),P$6,
BaseFinanceira[Plano Contas],'DRE Financeira'!$C170,
BaseFinanceira[Centro Custo],IF($B$2=Configurações!$B$7,"&lt;&gt;""",'DRE Financeira'!$B$2))))</f>
        <v/>
      </c>
      <c r="Q170" s="24" t="str">
        <f>IF($B170="","",ABS(
SUMIFS(BaseFinanceira[Valor Previsto],
IF('DRE Financeira'!$B$3=Configurações!$D$7,BaseFinanceira[Mês Caixa],BaseFinanceira[Mês Comp.]),Q$6,
BaseFinanceira[Plano Contas],'DRE Financeira'!$C170,
BaseFinanceira[Centro Custo],IF($B$2=Configurações!$B$7,"&lt;&gt;""",'DRE Financeira'!$B$2))))</f>
        <v/>
      </c>
      <c r="R170" s="26" t="str">
        <f>IF($B170="","",ABS(
SUMIFS(BaseFinanceira[Valor Realizado],
IF('DRE Financeira'!$B$3=Configurações!$D$7,BaseFinanceira[Mês Caixa],BaseFinanceira[Mês Comp.]),R$6,
BaseFinanceira[Plano Contas],'DRE Financeira'!$C170,
BaseFinanceira[Centro Custo],IF($B$2=Configurações!$B$7,"&lt;&gt;""",'DRE Financeira'!$B$2))))</f>
        <v/>
      </c>
      <c r="S170" s="24" t="str">
        <f>IF($B170="","",ABS(
SUMIFS(BaseFinanceira[Valor Previsto],
IF('DRE Financeira'!$B$3=Configurações!$D$7,BaseFinanceira[Mês Caixa],BaseFinanceira[Mês Comp.]),S$6,
BaseFinanceira[Plano Contas],'DRE Financeira'!$C170,
BaseFinanceira[Centro Custo],IF($B$2=Configurações!$B$7,"&lt;&gt;""",'DRE Financeira'!$B$2))))</f>
        <v/>
      </c>
      <c r="T170" s="26" t="str">
        <f>IF($B170="","",ABS(
SUMIFS(BaseFinanceira[Valor Realizado],
IF('DRE Financeira'!$B$3=Configurações!$D$7,BaseFinanceira[Mês Caixa],BaseFinanceira[Mês Comp.]),T$6,
BaseFinanceira[Plano Contas],'DRE Financeira'!$C170,
BaseFinanceira[Centro Custo],IF($B$2=Configurações!$B$7,"&lt;&gt;""",'DRE Financeira'!$B$2))))</f>
        <v/>
      </c>
      <c r="U170" s="24" t="str">
        <f>IF($B170="","",ABS(
SUMIFS(BaseFinanceira[Valor Previsto],
IF('DRE Financeira'!$B$3=Configurações!$D$7,BaseFinanceira[Mês Caixa],BaseFinanceira[Mês Comp.]),U$6,
BaseFinanceira[Plano Contas],'DRE Financeira'!$C170,
BaseFinanceira[Centro Custo],IF($B$2=Configurações!$B$7,"&lt;&gt;""",'DRE Financeira'!$B$2))))</f>
        <v/>
      </c>
      <c r="V170" s="26" t="str">
        <f>IF($B170="","",ABS(
SUMIFS(BaseFinanceira[Valor Realizado],
IF('DRE Financeira'!$B$3=Configurações!$D$7,BaseFinanceira[Mês Caixa],BaseFinanceira[Mês Comp.]),V$6,
BaseFinanceira[Plano Contas],'DRE Financeira'!$C170,
BaseFinanceira[Centro Custo],IF($B$2=Configurações!$B$7,"&lt;&gt;""",'DRE Financeira'!$B$2))))</f>
        <v/>
      </c>
      <c r="W170" s="24" t="str">
        <f>IF($B170="","",ABS(
SUMIFS(BaseFinanceira[Valor Previsto],
IF('DRE Financeira'!$B$3=Configurações!$D$7,BaseFinanceira[Mês Caixa],BaseFinanceira[Mês Comp.]),W$6,
BaseFinanceira[Plano Contas],'DRE Financeira'!$C170,
BaseFinanceira[Centro Custo],IF($B$2=Configurações!$B$7,"&lt;&gt;""",'DRE Financeira'!$B$2))))</f>
        <v/>
      </c>
      <c r="X170" s="26" t="str">
        <f>IF($B170="","",ABS(
SUMIFS(BaseFinanceira[Valor Realizado],
IF('DRE Financeira'!$B$3=Configurações!$D$7,BaseFinanceira[Mês Caixa],BaseFinanceira[Mês Comp.]),X$6,
BaseFinanceira[Plano Contas],'DRE Financeira'!$C170,
BaseFinanceira[Centro Custo],IF($B$2=Configurações!$B$7,"&lt;&gt;""",'DRE Financeira'!$B$2))))</f>
        <v/>
      </c>
      <c r="Y170" s="24" t="str">
        <f>IF($B170="","",ABS(
SUMIFS(BaseFinanceira[Valor Previsto],
IF('DRE Financeira'!$B$3=Configurações!$D$7,BaseFinanceira[Mês Caixa],BaseFinanceira[Mês Comp.]),Y$6,
BaseFinanceira[Plano Contas],'DRE Financeira'!$C170,
BaseFinanceira[Centro Custo],IF($B$2=Configurações!$B$7,"&lt;&gt;""",'DRE Financeira'!$B$2))))</f>
        <v/>
      </c>
      <c r="Z170" s="26" t="str">
        <f>IF($B170="","",ABS(
SUMIFS(BaseFinanceira[Valor Realizado],
IF('DRE Financeira'!$B$3=Configurações!$D$7,BaseFinanceira[Mês Caixa],BaseFinanceira[Mês Comp.]),Z$6,
BaseFinanceira[Plano Contas],'DRE Financeira'!$C170,
BaseFinanceira[Centro Custo],IF($B$2=Configurações!$B$7,"&lt;&gt;""",'DRE Financeira'!$B$2))))</f>
        <v/>
      </c>
      <c r="AA170" s="24" t="str">
        <f>IF($B170="","",ABS(
SUMIFS(BaseFinanceira[Valor Previsto],
IF('DRE Financeira'!$B$3=Configurações!$D$7,BaseFinanceira[Mês Caixa],BaseFinanceira[Mês Comp.]),AA$6,
BaseFinanceira[Plano Contas],'DRE Financeira'!$C170,
BaseFinanceira[Centro Custo],IF($B$2=Configurações!$B$7,"&lt;&gt;""",'DRE Financeira'!$B$2))))</f>
        <v/>
      </c>
      <c r="AB170" s="26" t="str">
        <f>IF($B170="","",ABS(
SUMIFS(BaseFinanceira[Valor Realizado],
IF('DRE Financeira'!$B$3=Configurações!$D$7,BaseFinanceira[Mês Caixa],BaseFinanceira[Mês Comp.]),AB$6,
BaseFinanceira[Plano Contas],'DRE Financeira'!$C170,
BaseFinanceira[Centro Custo],IF($B$2=Configurações!$B$7,"&lt;&gt;""",'DRE Financeira'!$B$2))))</f>
        <v/>
      </c>
      <c r="AD170" s="24">
        <f t="shared" si="258"/>
        <v>0</v>
      </c>
      <c r="AE170" s="26">
        <f t="shared" si="258"/>
        <v>0</v>
      </c>
      <c r="AF170" s="39">
        <f t="shared" si="230"/>
        <v>0</v>
      </c>
      <c r="AH170" s="24">
        <f t="shared" si="259"/>
        <v>0</v>
      </c>
      <c r="AI170" s="26">
        <f t="shared" si="259"/>
        <v>0</v>
      </c>
    </row>
    <row r="171" spans="2:35" s="2" customFormat="1" ht="20.100000000000001" hidden="1" customHeight="1" x14ac:dyDescent="0.25">
      <c r="B171" s="23" t="str">
        <f>IF('Plano Contas'!K14="","",'Plano Contas'!K14)</f>
        <v/>
      </c>
      <c r="C171" s="46" t="str">
        <f>B143&amp;B165&amp;B171</f>
        <v>Custo Mercadoria VendidaGrupo Extra 2</v>
      </c>
      <c r="D171" s="20"/>
      <c r="E171" s="24" t="str">
        <f>IF($B171="","",ABS(
SUMIFS(BaseFinanceira[Valor Previsto],
IF('DRE Financeira'!$B$3=Configurações!$D$7,BaseFinanceira[Mês Caixa],BaseFinanceira[Mês Comp.]),E$6,
BaseFinanceira[Plano Contas],'DRE Financeira'!$C171,
BaseFinanceira[Centro Custo],IF($B$2=Configurações!$B$7,"&lt;&gt;""",'DRE Financeira'!$B$2))))</f>
        <v/>
      </c>
      <c r="F171" s="26" t="str">
        <f>IF($B171="","",ABS(
SUMIFS(BaseFinanceira[Valor Realizado],
IF('DRE Financeira'!$B$3=Configurações!$D$7,BaseFinanceira[Mês Caixa],BaseFinanceira[Mês Comp.]),F$6,
BaseFinanceira[Plano Contas],'DRE Financeira'!$C171,
BaseFinanceira[Centro Custo],IF($B$2=Configurações!$B$7,"&lt;&gt;""",'DRE Financeira'!$B$2))))</f>
        <v/>
      </c>
      <c r="G171" s="24" t="str">
        <f>IF($B171="","",ABS(
SUMIFS(BaseFinanceira[Valor Previsto],
IF('DRE Financeira'!$B$3=Configurações!$D$7,BaseFinanceira[Mês Caixa],BaseFinanceira[Mês Comp.]),G$6,
BaseFinanceira[Plano Contas],'DRE Financeira'!$C171,
BaseFinanceira[Centro Custo],IF($B$2=Configurações!$B$7,"&lt;&gt;""",'DRE Financeira'!$B$2))))</f>
        <v/>
      </c>
      <c r="H171" s="26" t="str">
        <f>IF($B171="","",ABS(
SUMIFS(BaseFinanceira[Valor Realizado],
IF('DRE Financeira'!$B$3=Configurações!$D$7,BaseFinanceira[Mês Caixa],BaseFinanceira[Mês Comp.]),H$6,
BaseFinanceira[Plano Contas],'DRE Financeira'!$C171,
BaseFinanceira[Centro Custo],IF($B$2=Configurações!$B$7,"&lt;&gt;""",'DRE Financeira'!$B$2))))</f>
        <v/>
      </c>
      <c r="I171" s="24" t="str">
        <f>IF($B171="","",ABS(
SUMIFS(BaseFinanceira[Valor Previsto],
IF('DRE Financeira'!$B$3=Configurações!$D$7,BaseFinanceira[Mês Caixa],BaseFinanceira[Mês Comp.]),I$6,
BaseFinanceira[Plano Contas],'DRE Financeira'!$C171,
BaseFinanceira[Centro Custo],IF($B$2=Configurações!$B$7,"&lt;&gt;""",'DRE Financeira'!$B$2))))</f>
        <v/>
      </c>
      <c r="J171" s="26" t="str">
        <f>IF($B171="","",ABS(
SUMIFS(BaseFinanceira[Valor Realizado],
IF('DRE Financeira'!$B$3=Configurações!$D$7,BaseFinanceira[Mês Caixa],BaseFinanceira[Mês Comp.]),J$6,
BaseFinanceira[Plano Contas],'DRE Financeira'!$C171,
BaseFinanceira[Centro Custo],IF($B$2=Configurações!$B$7,"&lt;&gt;""",'DRE Financeira'!$B$2))))</f>
        <v/>
      </c>
      <c r="K171" s="24" t="str">
        <f>IF($B171="","",ABS(
SUMIFS(BaseFinanceira[Valor Previsto],
IF('DRE Financeira'!$B$3=Configurações!$D$7,BaseFinanceira[Mês Caixa],BaseFinanceira[Mês Comp.]),K$6,
BaseFinanceira[Plano Contas],'DRE Financeira'!$C171,
BaseFinanceira[Centro Custo],IF($B$2=Configurações!$B$7,"&lt;&gt;""",'DRE Financeira'!$B$2))))</f>
        <v/>
      </c>
      <c r="L171" s="26" t="str">
        <f>IF($B171="","",ABS(
SUMIFS(BaseFinanceira[Valor Realizado],
IF('DRE Financeira'!$B$3=Configurações!$D$7,BaseFinanceira[Mês Caixa],BaseFinanceira[Mês Comp.]),L$6,
BaseFinanceira[Plano Contas],'DRE Financeira'!$C171,
BaseFinanceira[Centro Custo],IF($B$2=Configurações!$B$7,"&lt;&gt;""",'DRE Financeira'!$B$2))))</f>
        <v/>
      </c>
      <c r="M171" s="24" t="str">
        <f>IF($B171="","",ABS(
SUMIFS(BaseFinanceira[Valor Previsto],
IF('DRE Financeira'!$B$3=Configurações!$D$7,BaseFinanceira[Mês Caixa],BaseFinanceira[Mês Comp.]),M$6,
BaseFinanceira[Plano Contas],'DRE Financeira'!$C171,
BaseFinanceira[Centro Custo],IF($B$2=Configurações!$B$7,"&lt;&gt;""",'DRE Financeira'!$B$2))))</f>
        <v/>
      </c>
      <c r="N171" s="26" t="str">
        <f>IF($B171="","",ABS(
SUMIFS(BaseFinanceira[Valor Realizado],
IF('DRE Financeira'!$B$3=Configurações!$D$7,BaseFinanceira[Mês Caixa],BaseFinanceira[Mês Comp.]),N$6,
BaseFinanceira[Plano Contas],'DRE Financeira'!$C171,
BaseFinanceira[Centro Custo],IF($B$2=Configurações!$B$7,"&lt;&gt;""",'DRE Financeira'!$B$2))))</f>
        <v/>
      </c>
      <c r="O171" s="24" t="str">
        <f>IF($B171="","",ABS(
SUMIFS(BaseFinanceira[Valor Previsto],
IF('DRE Financeira'!$B$3=Configurações!$D$7,BaseFinanceira[Mês Caixa],BaseFinanceira[Mês Comp.]),O$6,
BaseFinanceira[Plano Contas],'DRE Financeira'!$C171,
BaseFinanceira[Centro Custo],IF($B$2=Configurações!$B$7,"&lt;&gt;""",'DRE Financeira'!$B$2))))</f>
        <v/>
      </c>
      <c r="P171" s="26" t="str">
        <f>IF($B171="","",ABS(
SUMIFS(BaseFinanceira[Valor Realizado],
IF('DRE Financeira'!$B$3=Configurações!$D$7,BaseFinanceira[Mês Caixa],BaseFinanceira[Mês Comp.]),P$6,
BaseFinanceira[Plano Contas],'DRE Financeira'!$C171,
BaseFinanceira[Centro Custo],IF($B$2=Configurações!$B$7,"&lt;&gt;""",'DRE Financeira'!$B$2))))</f>
        <v/>
      </c>
      <c r="Q171" s="24" t="str">
        <f>IF($B171="","",ABS(
SUMIFS(BaseFinanceira[Valor Previsto],
IF('DRE Financeira'!$B$3=Configurações!$D$7,BaseFinanceira[Mês Caixa],BaseFinanceira[Mês Comp.]),Q$6,
BaseFinanceira[Plano Contas],'DRE Financeira'!$C171,
BaseFinanceira[Centro Custo],IF($B$2=Configurações!$B$7,"&lt;&gt;""",'DRE Financeira'!$B$2))))</f>
        <v/>
      </c>
      <c r="R171" s="26" t="str">
        <f>IF($B171="","",ABS(
SUMIFS(BaseFinanceira[Valor Realizado],
IF('DRE Financeira'!$B$3=Configurações!$D$7,BaseFinanceira[Mês Caixa],BaseFinanceira[Mês Comp.]),R$6,
BaseFinanceira[Plano Contas],'DRE Financeira'!$C171,
BaseFinanceira[Centro Custo],IF($B$2=Configurações!$B$7,"&lt;&gt;""",'DRE Financeira'!$B$2))))</f>
        <v/>
      </c>
      <c r="S171" s="24" t="str">
        <f>IF($B171="","",ABS(
SUMIFS(BaseFinanceira[Valor Previsto],
IF('DRE Financeira'!$B$3=Configurações!$D$7,BaseFinanceira[Mês Caixa],BaseFinanceira[Mês Comp.]),S$6,
BaseFinanceira[Plano Contas],'DRE Financeira'!$C171,
BaseFinanceira[Centro Custo],IF($B$2=Configurações!$B$7,"&lt;&gt;""",'DRE Financeira'!$B$2))))</f>
        <v/>
      </c>
      <c r="T171" s="26" t="str">
        <f>IF($B171="","",ABS(
SUMIFS(BaseFinanceira[Valor Realizado],
IF('DRE Financeira'!$B$3=Configurações!$D$7,BaseFinanceira[Mês Caixa],BaseFinanceira[Mês Comp.]),T$6,
BaseFinanceira[Plano Contas],'DRE Financeira'!$C171,
BaseFinanceira[Centro Custo],IF($B$2=Configurações!$B$7,"&lt;&gt;""",'DRE Financeira'!$B$2))))</f>
        <v/>
      </c>
      <c r="U171" s="24" t="str">
        <f>IF($B171="","",ABS(
SUMIFS(BaseFinanceira[Valor Previsto],
IF('DRE Financeira'!$B$3=Configurações!$D$7,BaseFinanceira[Mês Caixa],BaseFinanceira[Mês Comp.]),U$6,
BaseFinanceira[Plano Contas],'DRE Financeira'!$C171,
BaseFinanceira[Centro Custo],IF($B$2=Configurações!$B$7,"&lt;&gt;""",'DRE Financeira'!$B$2))))</f>
        <v/>
      </c>
      <c r="V171" s="26" t="str">
        <f>IF($B171="","",ABS(
SUMIFS(BaseFinanceira[Valor Realizado],
IF('DRE Financeira'!$B$3=Configurações!$D$7,BaseFinanceira[Mês Caixa],BaseFinanceira[Mês Comp.]),V$6,
BaseFinanceira[Plano Contas],'DRE Financeira'!$C171,
BaseFinanceira[Centro Custo],IF($B$2=Configurações!$B$7,"&lt;&gt;""",'DRE Financeira'!$B$2))))</f>
        <v/>
      </c>
      <c r="W171" s="24" t="str">
        <f>IF($B171="","",ABS(
SUMIFS(BaseFinanceira[Valor Previsto],
IF('DRE Financeira'!$B$3=Configurações!$D$7,BaseFinanceira[Mês Caixa],BaseFinanceira[Mês Comp.]),W$6,
BaseFinanceira[Plano Contas],'DRE Financeira'!$C171,
BaseFinanceira[Centro Custo],IF($B$2=Configurações!$B$7,"&lt;&gt;""",'DRE Financeira'!$B$2))))</f>
        <v/>
      </c>
      <c r="X171" s="26" t="str">
        <f>IF($B171="","",ABS(
SUMIFS(BaseFinanceira[Valor Realizado],
IF('DRE Financeira'!$B$3=Configurações!$D$7,BaseFinanceira[Mês Caixa],BaseFinanceira[Mês Comp.]),X$6,
BaseFinanceira[Plano Contas],'DRE Financeira'!$C171,
BaseFinanceira[Centro Custo],IF($B$2=Configurações!$B$7,"&lt;&gt;""",'DRE Financeira'!$B$2))))</f>
        <v/>
      </c>
      <c r="Y171" s="24" t="str">
        <f>IF($B171="","",ABS(
SUMIFS(BaseFinanceira[Valor Previsto],
IF('DRE Financeira'!$B$3=Configurações!$D$7,BaseFinanceira[Mês Caixa],BaseFinanceira[Mês Comp.]),Y$6,
BaseFinanceira[Plano Contas],'DRE Financeira'!$C171,
BaseFinanceira[Centro Custo],IF($B$2=Configurações!$B$7,"&lt;&gt;""",'DRE Financeira'!$B$2))))</f>
        <v/>
      </c>
      <c r="Z171" s="26" t="str">
        <f>IF($B171="","",ABS(
SUMIFS(BaseFinanceira[Valor Realizado],
IF('DRE Financeira'!$B$3=Configurações!$D$7,BaseFinanceira[Mês Caixa],BaseFinanceira[Mês Comp.]),Z$6,
BaseFinanceira[Plano Contas],'DRE Financeira'!$C171,
BaseFinanceira[Centro Custo],IF($B$2=Configurações!$B$7,"&lt;&gt;""",'DRE Financeira'!$B$2))))</f>
        <v/>
      </c>
      <c r="AA171" s="24" t="str">
        <f>IF($B171="","",ABS(
SUMIFS(BaseFinanceira[Valor Previsto],
IF('DRE Financeira'!$B$3=Configurações!$D$7,BaseFinanceira[Mês Caixa],BaseFinanceira[Mês Comp.]),AA$6,
BaseFinanceira[Plano Contas],'DRE Financeira'!$C171,
BaseFinanceira[Centro Custo],IF($B$2=Configurações!$B$7,"&lt;&gt;""",'DRE Financeira'!$B$2))))</f>
        <v/>
      </c>
      <c r="AB171" s="26" t="str">
        <f>IF($B171="","",ABS(
SUMIFS(BaseFinanceira[Valor Realizado],
IF('DRE Financeira'!$B$3=Configurações!$D$7,BaseFinanceira[Mês Caixa],BaseFinanceira[Mês Comp.]),AB$6,
BaseFinanceira[Plano Contas],'DRE Financeira'!$C171,
BaseFinanceira[Centro Custo],IF($B$2=Configurações!$B$7,"&lt;&gt;""",'DRE Financeira'!$B$2))))</f>
        <v/>
      </c>
      <c r="AD171" s="24">
        <f t="shared" si="258"/>
        <v>0</v>
      </c>
      <c r="AE171" s="26">
        <f t="shared" si="258"/>
        <v>0</v>
      </c>
      <c r="AF171" s="39">
        <f t="shared" si="230"/>
        <v>0</v>
      </c>
      <c r="AH171" s="24">
        <f t="shared" si="259"/>
        <v>0</v>
      </c>
      <c r="AI171" s="26">
        <f t="shared" si="259"/>
        <v>0</v>
      </c>
    </row>
    <row r="172" spans="2:35" s="2" customFormat="1" ht="19.5" hidden="1" customHeight="1" x14ac:dyDescent="0.25">
      <c r="B172" s="23" t="str">
        <f>IF('Plano Contas'!K15="","",'Plano Contas'!K15)</f>
        <v/>
      </c>
      <c r="C172" s="46" t="str">
        <f>B143&amp;B165&amp;B172</f>
        <v>Custo Mercadoria VendidaGrupo Extra 2</v>
      </c>
      <c r="D172" s="20"/>
      <c r="E172" s="24" t="str">
        <f>IF($B172="","",ABS(
SUMIFS(BaseFinanceira[Valor Previsto],
IF('DRE Financeira'!$B$3=Configurações!$D$7,BaseFinanceira[Mês Caixa],BaseFinanceira[Mês Comp.]),E$6,
BaseFinanceira[Plano Contas],'DRE Financeira'!$C172,
BaseFinanceira[Centro Custo],IF($B$2=Configurações!$B$7,"&lt;&gt;""",'DRE Financeira'!$B$2))))</f>
        <v/>
      </c>
      <c r="F172" s="26" t="str">
        <f>IF($B172="","",ABS(
SUMIFS(BaseFinanceira[Valor Realizado],
IF('DRE Financeira'!$B$3=Configurações!$D$7,BaseFinanceira[Mês Caixa],BaseFinanceira[Mês Comp.]),F$6,
BaseFinanceira[Plano Contas],'DRE Financeira'!$C172,
BaseFinanceira[Centro Custo],IF($B$2=Configurações!$B$7,"&lt;&gt;""",'DRE Financeira'!$B$2))))</f>
        <v/>
      </c>
      <c r="G172" s="24" t="str">
        <f>IF($B172="","",ABS(
SUMIFS(BaseFinanceira[Valor Previsto],
IF('DRE Financeira'!$B$3=Configurações!$D$7,BaseFinanceira[Mês Caixa],BaseFinanceira[Mês Comp.]),G$6,
BaseFinanceira[Plano Contas],'DRE Financeira'!$C172,
BaseFinanceira[Centro Custo],IF($B$2=Configurações!$B$7,"&lt;&gt;""",'DRE Financeira'!$B$2))))</f>
        <v/>
      </c>
      <c r="H172" s="26" t="str">
        <f>IF($B172="","",ABS(
SUMIFS(BaseFinanceira[Valor Realizado],
IF('DRE Financeira'!$B$3=Configurações!$D$7,BaseFinanceira[Mês Caixa],BaseFinanceira[Mês Comp.]),H$6,
BaseFinanceira[Plano Contas],'DRE Financeira'!$C172,
BaseFinanceira[Centro Custo],IF($B$2=Configurações!$B$7,"&lt;&gt;""",'DRE Financeira'!$B$2))))</f>
        <v/>
      </c>
      <c r="I172" s="24" t="str">
        <f>IF($B172="","",ABS(
SUMIFS(BaseFinanceira[Valor Previsto],
IF('DRE Financeira'!$B$3=Configurações!$D$7,BaseFinanceira[Mês Caixa],BaseFinanceira[Mês Comp.]),I$6,
BaseFinanceira[Plano Contas],'DRE Financeira'!$C172,
BaseFinanceira[Centro Custo],IF($B$2=Configurações!$B$7,"&lt;&gt;""",'DRE Financeira'!$B$2))))</f>
        <v/>
      </c>
      <c r="J172" s="26" t="str">
        <f>IF($B172="","",ABS(
SUMIFS(BaseFinanceira[Valor Realizado],
IF('DRE Financeira'!$B$3=Configurações!$D$7,BaseFinanceira[Mês Caixa],BaseFinanceira[Mês Comp.]),J$6,
BaseFinanceira[Plano Contas],'DRE Financeira'!$C172,
BaseFinanceira[Centro Custo],IF($B$2=Configurações!$B$7,"&lt;&gt;""",'DRE Financeira'!$B$2))))</f>
        <v/>
      </c>
      <c r="K172" s="24" t="str">
        <f>IF($B172="","",ABS(
SUMIFS(BaseFinanceira[Valor Previsto],
IF('DRE Financeira'!$B$3=Configurações!$D$7,BaseFinanceira[Mês Caixa],BaseFinanceira[Mês Comp.]),K$6,
BaseFinanceira[Plano Contas],'DRE Financeira'!$C172,
BaseFinanceira[Centro Custo],IF($B$2=Configurações!$B$7,"&lt;&gt;""",'DRE Financeira'!$B$2))))</f>
        <v/>
      </c>
      <c r="L172" s="26" t="str">
        <f>IF($B172="","",ABS(
SUMIFS(BaseFinanceira[Valor Realizado],
IF('DRE Financeira'!$B$3=Configurações!$D$7,BaseFinanceira[Mês Caixa],BaseFinanceira[Mês Comp.]),L$6,
BaseFinanceira[Plano Contas],'DRE Financeira'!$C172,
BaseFinanceira[Centro Custo],IF($B$2=Configurações!$B$7,"&lt;&gt;""",'DRE Financeira'!$B$2))))</f>
        <v/>
      </c>
      <c r="M172" s="24" t="str">
        <f>IF($B172="","",ABS(
SUMIFS(BaseFinanceira[Valor Previsto],
IF('DRE Financeira'!$B$3=Configurações!$D$7,BaseFinanceira[Mês Caixa],BaseFinanceira[Mês Comp.]),M$6,
BaseFinanceira[Plano Contas],'DRE Financeira'!$C172,
BaseFinanceira[Centro Custo],IF($B$2=Configurações!$B$7,"&lt;&gt;""",'DRE Financeira'!$B$2))))</f>
        <v/>
      </c>
      <c r="N172" s="26" t="str">
        <f>IF($B172="","",ABS(
SUMIFS(BaseFinanceira[Valor Realizado],
IF('DRE Financeira'!$B$3=Configurações!$D$7,BaseFinanceira[Mês Caixa],BaseFinanceira[Mês Comp.]),N$6,
BaseFinanceira[Plano Contas],'DRE Financeira'!$C172,
BaseFinanceira[Centro Custo],IF($B$2=Configurações!$B$7,"&lt;&gt;""",'DRE Financeira'!$B$2))))</f>
        <v/>
      </c>
      <c r="O172" s="24" t="str">
        <f>IF($B172="","",ABS(
SUMIFS(BaseFinanceira[Valor Previsto],
IF('DRE Financeira'!$B$3=Configurações!$D$7,BaseFinanceira[Mês Caixa],BaseFinanceira[Mês Comp.]),O$6,
BaseFinanceira[Plano Contas],'DRE Financeira'!$C172,
BaseFinanceira[Centro Custo],IF($B$2=Configurações!$B$7,"&lt;&gt;""",'DRE Financeira'!$B$2))))</f>
        <v/>
      </c>
      <c r="P172" s="26" t="str">
        <f>IF($B172="","",ABS(
SUMIFS(BaseFinanceira[Valor Realizado],
IF('DRE Financeira'!$B$3=Configurações!$D$7,BaseFinanceira[Mês Caixa],BaseFinanceira[Mês Comp.]),P$6,
BaseFinanceira[Plano Contas],'DRE Financeira'!$C172,
BaseFinanceira[Centro Custo],IF($B$2=Configurações!$B$7,"&lt;&gt;""",'DRE Financeira'!$B$2))))</f>
        <v/>
      </c>
      <c r="Q172" s="24" t="str">
        <f>IF($B172="","",ABS(
SUMIFS(BaseFinanceira[Valor Previsto],
IF('DRE Financeira'!$B$3=Configurações!$D$7,BaseFinanceira[Mês Caixa],BaseFinanceira[Mês Comp.]),Q$6,
BaseFinanceira[Plano Contas],'DRE Financeira'!$C172,
BaseFinanceira[Centro Custo],IF($B$2=Configurações!$B$7,"&lt;&gt;""",'DRE Financeira'!$B$2))))</f>
        <v/>
      </c>
      <c r="R172" s="26" t="str">
        <f>IF($B172="","",ABS(
SUMIFS(BaseFinanceira[Valor Realizado],
IF('DRE Financeira'!$B$3=Configurações!$D$7,BaseFinanceira[Mês Caixa],BaseFinanceira[Mês Comp.]),R$6,
BaseFinanceira[Plano Contas],'DRE Financeira'!$C172,
BaseFinanceira[Centro Custo],IF($B$2=Configurações!$B$7,"&lt;&gt;""",'DRE Financeira'!$B$2))))</f>
        <v/>
      </c>
      <c r="S172" s="24" t="str">
        <f>IF($B172="","",ABS(
SUMIFS(BaseFinanceira[Valor Previsto],
IF('DRE Financeira'!$B$3=Configurações!$D$7,BaseFinanceira[Mês Caixa],BaseFinanceira[Mês Comp.]),S$6,
BaseFinanceira[Plano Contas],'DRE Financeira'!$C172,
BaseFinanceira[Centro Custo],IF($B$2=Configurações!$B$7,"&lt;&gt;""",'DRE Financeira'!$B$2))))</f>
        <v/>
      </c>
      <c r="T172" s="26" t="str">
        <f>IF($B172="","",ABS(
SUMIFS(BaseFinanceira[Valor Realizado],
IF('DRE Financeira'!$B$3=Configurações!$D$7,BaseFinanceira[Mês Caixa],BaseFinanceira[Mês Comp.]),T$6,
BaseFinanceira[Plano Contas],'DRE Financeira'!$C172,
BaseFinanceira[Centro Custo],IF($B$2=Configurações!$B$7,"&lt;&gt;""",'DRE Financeira'!$B$2))))</f>
        <v/>
      </c>
      <c r="U172" s="24" t="str">
        <f>IF($B172="","",ABS(
SUMIFS(BaseFinanceira[Valor Previsto],
IF('DRE Financeira'!$B$3=Configurações!$D$7,BaseFinanceira[Mês Caixa],BaseFinanceira[Mês Comp.]),U$6,
BaseFinanceira[Plano Contas],'DRE Financeira'!$C172,
BaseFinanceira[Centro Custo],IF($B$2=Configurações!$B$7,"&lt;&gt;""",'DRE Financeira'!$B$2))))</f>
        <v/>
      </c>
      <c r="V172" s="26" t="str">
        <f>IF($B172="","",ABS(
SUMIFS(BaseFinanceira[Valor Realizado],
IF('DRE Financeira'!$B$3=Configurações!$D$7,BaseFinanceira[Mês Caixa],BaseFinanceira[Mês Comp.]),V$6,
BaseFinanceira[Plano Contas],'DRE Financeira'!$C172,
BaseFinanceira[Centro Custo],IF($B$2=Configurações!$B$7,"&lt;&gt;""",'DRE Financeira'!$B$2))))</f>
        <v/>
      </c>
      <c r="W172" s="24" t="str">
        <f>IF($B172="","",ABS(
SUMIFS(BaseFinanceira[Valor Previsto],
IF('DRE Financeira'!$B$3=Configurações!$D$7,BaseFinanceira[Mês Caixa],BaseFinanceira[Mês Comp.]),W$6,
BaseFinanceira[Plano Contas],'DRE Financeira'!$C172,
BaseFinanceira[Centro Custo],IF($B$2=Configurações!$B$7,"&lt;&gt;""",'DRE Financeira'!$B$2))))</f>
        <v/>
      </c>
      <c r="X172" s="26" t="str">
        <f>IF($B172="","",ABS(
SUMIFS(BaseFinanceira[Valor Realizado],
IF('DRE Financeira'!$B$3=Configurações!$D$7,BaseFinanceira[Mês Caixa],BaseFinanceira[Mês Comp.]),X$6,
BaseFinanceira[Plano Contas],'DRE Financeira'!$C172,
BaseFinanceira[Centro Custo],IF($B$2=Configurações!$B$7,"&lt;&gt;""",'DRE Financeira'!$B$2))))</f>
        <v/>
      </c>
      <c r="Y172" s="24" t="str">
        <f>IF($B172="","",ABS(
SUMIFS(BaseFinanceira[Valor Previsto],
IF('DRE Financeira'!$B$3=Configurações!$D$7,BaseFinanceira[Mês Caixa],BaseFinanceira[Mês Comp.]),Y$6,
BaseFinanceira[Plano Contas],'DRE Financeira'!$C172,
BaseFinanceira[Centro Custo],IF($B$2=Configurações!$B$7,"&lt;&gt;""",'DRE Financeira'!$B$2))))</f>
        <v/>
      </c>
      <c r="Z172" s="26" t="str">
        <f>IF($B172="","",ABS(
SUMIFS(BaseFinanceira[Valor Realizado],
IF('DRE Financeira'!$B$3=Configurações!$D$7,BaseFinanceira[Mês Caixa],BaseFinanceira[Mês Comp.]),Z$6,
BaseFinanceira[Plano Contas],'DRE Financeira'!$C172,
BaseFinanceira[Centro Custo],IF($B$2=Configurações!$B$7,"&lt;&gt;""",'DRE Financeira'!$B$2))))</f>
        <v/>
      </c>
      <c r="AA172" s="24" t="str">
        <f>IF($B172="","",ABS(
SUMIFS(BaseFinanceira[Valor Previsto],
IF('DRE Financeira'!$B$3=Configurações!$D$7,BaseFinanceira[Mês Caixa],BaseFinanceira[Mês Comp.]),AA$6,
BaseFinanceira[Plano Contas],'DRE Financeira'!$C172,
BaseFinanceira[Centro Custo],IF($B$2=Configurações!$B$7,"&lt;&gt;""",'DRE Financeira'!$B$2))))</f>
        <v/>
      </c>
      <c r="AB172" s="26" t="str">
        <f>IF($B172="","",ABS(
SUMIFS(BaseFinanceira[Valor Realizado],
IF('DRE Financeira'!$B$3=Configurações!$D$7,BaseFinanceira[Mês Caixa],BaseFinanceira[Mês Comp.]),AB$6,
BaseFinanceira[Plano Contas],'DRE Financeira'!$C172,
BaseFinanceira[Centro Custo],IF($B$2=Configurações!$B$7,"&lt;&gt;""",'DRE Financeira'!$B$2))))</f>
        <v/>
      </c>
      <c r="AD172" s="24">
        <f t="shared" si="258"/>
        <v>0</v>
      </c>
      <c r="AE172" s="26">
        <f t="shared" si="258"/>
        <v>0</v>
      </c>
      <c r="AF172" s="39">
        <f t="shared" si="230"/>
        <v>0</v>
      </c>
      <c r="AH172" s="24">
        <f t="shared" si="259"/>
        <v>0</v>
      </c>
      <c r="AI172" s="26">
        <f t="shared" si="259"/>
        <v>0</v>
      </c>
    </row>
    <row r="173" spans="2:35" s="2" customFormat="1" ht="19.5" hidden="1" customHeight="1" x14ac:dyDescent="0.25">
      <c r="B173" s="23" t="str">
        <f>IF('Plano Contas'!K16="","",'Plano Contas'!K16)</f>
        <v/>
      </c>
      <c r="C173" s="46" t="str">
        <f>B143&amp;B165&amp;B173</f>
        <v>Custo Mercadoria VendidaGrupo Extra 2</v>
      </c>
      <c r="D173" s="20"/>
      <c r="E173" s="24" t="str">
        <f>IF($B173="","",ABS(
SUMIFS(BaseFinanceira[Valor Previsto],
IF('DRE Financeira'!$B$3=Configurações!$D$7,BaseFinanceira[Mês Caixa],BaseFinanceira[Mês Comp.]),E$6,
BaseFinanceira[Plano Contas],'DRE Financeira'!$C173,
BaseFinanceira[Centro Custo],IF($B$2=Configurações!$B$7,"&lt;&gt;""",'DRE Financeira'!$B$2))))</f>
        <v/>
      </c>
      <c r="F173" s="26" t="str">
        <f>IF($B173="","",ABS(
SUMIFS(BaseFinanceira[Valor Realizado],
IF('DRE Financeira'!$B$3=Configurações!$D$7,BaseFinanceira[Mês Caixa],BaseFinanceira[Mês Comp.]),F$6,
BaseFinanceira[Plano Contas],'DRE Financeira'!$C173,
BaseFinanceira[Centro Custo],IF($B$2=Configurações!$B$7,"&lt;&gt;""",'DRE Financeira'!$B$2))))</f>
        <v/>
      </c>
      <c r="G173" s="24" t="str">
        <f>IF($B173="","",ABS(
SUMIFS(BaseFinanceira[Valor Previsto],
IF('DRE Financeira'!$B$3=Configurações!$D$7,BaseFinanceira[Mês Caixa],BaseFinanceira[Mês Comp.]),G$6,
BaseFinanceira[Plano Contas],'DRE Financeira'!$C173,
BaseFinanceira[Centro Custo],IF($B$2=Configurações!$B$7,"&lt;&gt;""",'DRE Financeira'!$B$2))))</f>
        <v/>
      </c>
      <c r="H173" s="26" t="str">
        <f>IF($B173="","",ABS(
SUMIFS(BaseFinanceira[Valor Realizado],
IF('DRE Financeira'!$B$3=Configurações!$D$7,BaseFinanceira[Mês Caixa],BaseFinanceira[Mês Comp.]),H$6,
BaseFinanceira[Plano Contas],'DRE Financeira'!$C173,
BaseFinanceira[Centro Custo],IF($B$2=Configurações!$B$7,"&lt;&gt;""",'DRE Financeira'!$B$2))))</f>
        <v/>
      </c>
      <c r="I173" s="24" t="str">
        <f>IF($B173="","",ABS(
SUMIFS(BaseFinanceira[Valor Previsto],
IF('DRE Financeira'!$B$3=Configurações!$D$7,BaseFinanceira[Mês Caixa],BaseFinanceira[Mês Comp.]),I$6,
BaseFinanceira[Plano Contas],'DRE Financeira'!$C173,
BaseFinanceira[Centro Custo],IF($B$2=Configurações!$B$7,"&lt;&gt;""",'DRE Financeira'!$B$2))))</f>
        <v/>
      </c>
      <c r="J173" s="26" t="str">
        <f>IF($B173="","",ABS(
SUMIFS(BaseFinanceira[Valor Realizado],
IF('DRE Financeira'!$B$3=Configurações!$D$7,BaseFinanceira[Mês Caixa],BaseFinanceira[Mês Comp.]),J$6,
BaseFinanceira[Plano Contas],'DRE Financeira'!$C173,
BaseFinanceira[Centro Custo],IF($B$2=Configurações!$B$7,"&lt;&gt;""",'DRE Financeira'!$B$2))))</f>
        <v/>
      </c>
      <c r="K173" s="24" t="str">
        <f>IF($B173="","",ABS(
SUMIFS(BaseFinanceira[Valor Previsto],
IF('DRE Financeira'!$B$3=Configurações!$D$7,BaseFinanceira[Mês Caixa],BaseFinanceira[Mês Comp.]),K$6,
BaseFinanceira[Plano Contas],'DRE Financeira'!$C173,
BaseFinanceira[Centro Custo],IF($B$2=Configurações!$B$7,"&lt;&gt;""",'DRE Financeira'!$B$2))))</f>
        <v/>
      </c>
      <c r="L173" s="26" t="str">
        <f>IF($B173="","",ABS(
SUMIFS(BaseFinanceira[Valor Realizado],
IF('DRE Financeira'!$B$3=Configurações!$D$7,BaseFinanceira[Mês Caixa],BaseFinanceira[Mês Comp.]),L$6,
BaseFinanceira[Plano Contas],'DRE Financeira'!$C173,
BaseFinanceira[Centro Custo],IF($B$2=Configurações!$B$7,"&lt;&gt;""",'DRE Financeira'!$B$2))))</f>
        <v/>
      </c>
      <c r="M173" s="24" t="str">
        <f>IF($B173="","",ABS(
SUMIFS(BaseFinanceira[Valor Previsto],
IF('DRE Financeira'!$B$3=Configurações!$D$7,BaseFinanceira[Mês Caixa],BaseFinanceira[Mês Comp.]),M$6,
BaseFinanceira[Plano Contas],'DRE Financeira'!$C173,
BaseFinanceira[Centro Custo],IF($B$2=Configurações!$B$7,"&lt;&gt;""",'DRE Financeira'!$B$2))))</f>
        <v/>
      </c>
      <c r="N173" s="26" t="str">
        <f>IF($B173="","",ABS(
SUMIFS(BaseFinanceira[Valor Realizado],
IF('DRE Financeira'!$B$3=Configurações!$D$7,BaseFinanceira[Mês Caixa],BaseFinanceira[Mês Comp.]),N$6,
BaseFinanceira[Plano Contas],'DRE Financeira'!$C173,
BaseFinanceira[Centro Custo],IF($B$2=Configurações!$B$7,"&lt;&gt;""",'DRE Financeira'!$B$2))))</f>
        <v/>
      </c>
      <c r="O173" s="24" t="str">
        <f>IF($B173="","",ABS(
SUMIFS(BaseFinanceira[Valor Previsto],
IF('DRE Financeira'!$B$3=Configurações!$D$7,BaseFinanceira[Mês Caixa],BaseFinanceira[Mês Comp.]),O$6,
BaseFinanceira[Plano Contas],'DRE Financeira'!$C173,
BaseFinanceira[Centro Custo],IF($B$2=Configurações!$B$7,"&lt;&gt;""",'DRE Financeira'!$B$2))))</f>
        <v/>
      </c>
      <c r="P173" s="26" t="str">
        <f>IF($B173="","",ABS(
SUMIFS(BaseFinanceira[Valor Realizado],
IF('DRE Financeira'!$B$3=Configurações!$D$7,BaseFinanceira[Mês Caixa],BaseFinanceira[Mês Comp.]),P$6,
BaseFinanceira[Plano Contas],'DRE Financeira'!$C173,
BaseFinanceira[Centro Custo],IF($B$2=Configurações!$B$7,"&lt;&gt;""",'DRE Financeira'!$B$2))))</f>
        <v/>
      </c>
      <c r="Q173" s="24" t="str">
        <f>IF($B173="","",ABS(
SUMIFS(BaseFinanceira[Valor Previsto],
IF('DRE Financeira'!$B$3=Configurações!$D$7,BaseFinanceira[Mês Caixa],BaseFinanceira[Mês Comp.]),Q$6,
BaseFinanceira[Plano Contas],'DRE Financeira'!$C173,
BaseFinanceira[Centro Custo],IF($B$2=Configurações!$B$7,"&lt;&gt;""",'DRE Financeira'!$B$2))))</f>
        <v/>
      </c>
      <c r="R173" s="26" t="str">
        <f>IF($B173="","",ABS(
SUMIFS(BaseFinanceira[Valor Realizado],
IF('DRE Financeira'!$B$3=Configurações!$D$7,BaseFinanceira[Mês Caixa],BaseFinanceira[Mês Comp.]),R$6,
BaseFinanceira[Plano Contas],'DRE Financeira'!$C173,
BaseFinanceira[Centro Custo],IF($B$2=Configurações!$B$7,"&lt;&gt;""",'DRE Financeira'!$B$2))))</f>
        <v/>
      </c>
      <c r="S173" s="24" t="str">
        <f>IF($B173="","",ABS(
SUMIFS(BaseFinanceira[Valor Previsto],
IF('DRE Financeira'!$B$3=Configurações!$D$7,BaseFinanceira[Mês Caixa],BaseFinanceira[Mês Comp.]),S$6,
BaseFinanceira[Plano Contas],'DRE Financeira'!$C173,
BaseFinanceira[Centro Custo],IF($B$2=Configurações!$B$7,"&lt;&gt;""",'DRE Financeira'!$B$2))))</f>
        <v/>
      </c>
      <c r="T173" s="26" t="str">
        <f>IF($B173="","",ABS(
SUMIFS(BaseFinanceira[Valor Realizado],
IF('DRE Financeira'!$B$3=Configurações!$D$7,BaseFinanceira[Mês Caixa],BaseFinanceira[Mês Comp.]),T$6,
BaseFinanceira[Plano Contas],'DRE Financeira'!$C173,
BaseFinanceira[Centro Custo],IF($B$2=Configurações!$B$7,"&lt;&gt;""",'DRE Financeira'!$B$2))))</f>
        <v/>
      </c>
      <c r="U173" s="24" t="str">
        <f>IF($B173="","",ABS(
SUMIFS(BaseFinanceira[Valor Previsto],
IF('DRE Financeira'!$B$3=Configurações!$D$7,BaseFinanceira[Mês Caixa],BaseFinanceira[Mês Comp.]),U$6,
BaseFinanceira[Plano Contas],'DRE Financeira'!$C173,
BaseFinanceira[Centro Custo],IF($B$2=Configurações!$B$7,"&lt;&gt;""",'DRE Financeira'!$B$2))))</f>
        <v/>
      </c>
      <c r="V173" s="26" t="str">
        <f>IF($B173="","",ABS(
SUMIFS(BaseFinanceira[Valor Realizado],
IF('DRE Financeira'!$B$3=Configurações!$D$7,BaseFinanceira[Mês Caixa],BaseFinanceira[Mês Comp.]),V$6,
BaseFinanceira[Plano Contas],'DRE Financeira'!$C173,
BaseFinanceira[Centro Custo],IF($B$2=Configurações!$B$7,"&lt;&gt;""",'DRE Financeira'!$B$2))))</f>
        <v/>
      </c>
      <c r="W173" s="24" t="str">
        <f>IF($B173="","",ABS(
SUMIFS(BaseFinanceira[Valor Previsto],
IF('DRE Financeira'!$B$3=Configurações!$D$7,BaseFinanceira[Mês Caixa],BaseFinanceira[Mês Comp.]),W$6,
BaseFinanceira[Plano Contas],'DRE Financeira'!$C173,
BaseFinanceira[Centro Custo],IF($B$2=Configurações!$B$7,"&lt;&gt;""",'DRE Financeira'!$B$2))))</f>
        <v/>
      </c>
      <c r="X173" s="26" t="str">
        <f>IF($B173="","",ABS(
SUMIFS(BaseFinanceira[Valor Realizado],
IF('DRE Financeira'!$B$3=Configurações!$D$7,BaseFinanceira[Mês Caixa],BaseFinanceira[Mês Comp.]),X$6,
BaseFinanceira[Plano Contas],'DRE Financeira'!$C173,
BaseFinanceira[Centro Custo],IF($B$2=Configurações!$B$7,"&lt;&gt;""",'DRE Financeira'!$B$2))))</f>
        <v/>
      </c>
      <c r="Y173" s="24" t="str">
        <f>IF($B173="","",ABS(
SUMIFS(BaseFinanceira[Valor Previsto],
IF('DRE Financeira'!$B$3=Configurações!$D$7,BaseFinanceira[Mês Caixa],BaseFinanceira[Mês Comp.]),Y$6,
BaseFinanceira[Plano Contas],'DRE Financeira'!$C173,
BaseFinanceira[Centro Custo],IF($B$2=Configurações!$B$7,"&lt;&gt;""",'DRE Financeira'!$B$2))))</f>
        <v/>
      </c>
      <c r="Z173" s="26" t="str">
        <f>IF($B173="","",ABS(
SUMIFS(BaseFinanceira[Valor Realizado],
IF('DRE Financeira'!$B$3=Configurações!$D$7,BaseFinanceira[Mês Caixa],BaseFinanceira[Mês Comp.]),Z$6,
BaseFinanceira[Plano Contas],'DRE Financeira'!$C173,
BaseFinanceira[Centro Custo],IF($B$2=Configurações!$B$7,"&lt;&gt;""",'DRE Financeira'!$B$2))))</f>
        <v/>
      </c>
      <c r="AA173" s="24" t="str">
        <f>IF($B173="","",ABS(
SUMIFS(BaseFinanceira[Valor Previsto],
IF('DRE Financeira'!$B$3=Configurações!$D$7,BaseFinanceira[Mês Caixa],BaseFinanceira[Mês Comp.]),AA$6,
BaseFinanceira[Plano Contas],'DRE Financeira'!$C173,
BaseFinanceira[Centro Custo],IF($B$2=Configurações!$B$7,"&lt;&gt;""",'DRE Financeira'!$B$2))))</f>
        <v/>
      </c>
      <c r="AB173" s="26" t="str">
        <f>IF($B173="","",ABS(
SUMIFS(BaseFinanceira[Valor Realizado],
IF('DRE Financeira'!$B$3=Configurações!$D$7,BaseFinanceira[Mês Caixa],BaseFinanceira[Mês Comp.]),AB$6,
BaseFinanceira[Plano Contas],'DRE Financeira'!$C173,
BaseFinanceira[Centro Custo],IF($B$2=Configurações!$B$7,"&lt;&gt;""",'DRE Financeira'!$B$2))))</f>
        <v/>
      </c>
      <c r="AD173" s="24">
        <f t="shared" si="258"/>
        <v>0</v>
      </c>
      <c r="AE173" s="26">
        <f t="shared" si="258"/>
        <v>0</v>
      </c>
      <c r="AF173" s="39">
        <f t="shared" si="230"/>
        <v>0</v>
      </c>
      <c r="AH173" s="24">
        <f t="shared" si="259"/>
        <v>0</v>
      </c>
      <c r="AI173" s="26">
        <f t="shared" si="259"/>
        <v>0</v>
      </c>
    </row>
    <row r="174" spans="2:35" s="2" customFormat="1" ht="20.100000000000001" hidden="1" customHeight="1" x14ac:dyDescent="0.25">
      <c r="B174" s="23" t="str">
        <f>IF('Plano Contas'!K17="","",'Plano Contas'!K17)</f>
        <v/>
      </c>
      <c r="C174" s="46" t="str">
        <f>B143&amp;B165&amp;B174</f>
        <v>Custo Mercadoria VendidaGrupo Extra 2</v>
      </c>
      <c r="D174" s="20"/>
      <c r="E174" s="24" t="str">
        <f>IF($B174="","",ABS(
SUMIFS(BaseFinanceira[Valor Previsto],
IF('DRE Financeira'!$B$3=Configurações!$D$7,BaseFinanceira[Mês Caixa],BaseFinanceira[Mês Comp.]),E$6,
BaseFinanceira[Plano Contas],'DRE Financeira'!$C174,
BaseFinanceira[Centro Custo],IF($B$2=Configurações!$B$7,"&lt;&gt;""",'DRE Financeira'!$B$2))))</f>
        <v/>
      </c>
      <c r="F174" s="26" t="str">
        <f>IF($B174="","",ABS(
SUMIFS(BaseFinanceira[Valor Realizado],
IF('DRE Financeira'!$B$3=Configurações!$D$7,BaseFinanceira[Mês Caixa],BaseFinanceira[Mês Comp.]),F$6,
BaseFinanceira[Plano Contas],'DRE Financeira'!$C174,
BaseFinanceira[Centro Custo],IF($B$2=Configurações!$B$7,"&lt;&gt;""",'DRE Financeira'!$B$2))))</f>
        <v/>
      </c>
      <c r="G174" s="24" t="str">
        <f>IF($B174="","",ABS(
SUMIFS(BaseFinanceira[Valor Previsto],
IF('DRE Financeira'!$B$3=Configurações!$D$7,BaseFinanceira[Mês Caixa],BaseFinanceira[Mês Comp.]),G$6,
BaseFinanceira[Plano Contas],'DRE Financeira'!$C174,
BaseFinanceira[Centro Custo],IF($B$2=Configurações!$B$7,"&lt;&gt;""",'DRE Financeira'!$B$2))))</f>
        <v/>
      </c>
      <c r="H174" s="26" t="str">
        <f>IF($B174="","",ABS(
SUMIFS(BaseFinanceira[Valor Realizado],
IF('DRE Financeira'!$B$3=Configurações!$D$7,BaseFinanceira[Mês Caixa],BaseFinanceira[Mês Comp.]),H$6,
BaseFinanceira[Plano Contas],'DRE Financeira'!$C174,
BaseFinanceira[Centro Custo],IF($B$2=Configurações!$B$7,"&lt;&gt;""",'DRE Financeira'!$B$2))))</f>
        <v/>
      </c>
      <c r="I174" s="24" t="str">
        <f>IF($B174="","",ABS(
SUMIFS(BaseFinanceira[Valor Previsto],
IF('DRE Financeira'!$B$3=Configurações!$D$7,BaseFinanceira[Mês Caixa],BaseFinanceira[Mês Comp.]),I$6,
BaseFinanceira[Plano Contas],'DRE Financeira'!$C174,
BaseFinanceira[Centro Custo],IF($B$2=Configurações!$B$7,"&lt;&gt;""",'DRE Financeira'!$B$2))))</f>
        <v/>
      </c>
      <c r="J174" s="26" t="str">
        <f>IF($B174="","",ABS(
SUMIFS(BaseFinanceira[Valor Realizado],
IF('DRE Financeira'!$B$3=Configurações!$D$7,BaseFinanceira[Mês Caixa],BaseFinanceira[Mês Comp.]),J$6,
BaseFinanceira[Plano Contas],'DRE Financeira'!$C174,
BaseFinanceira[Centro Custo],IF($B$2=Configurações!$B$7,"&lt;&gt;""",'DRE Financeira'!$B$2))))</f>
        <v/>
      </c>
      <c r="K174" s="24" t="str">
        <f>IF($B174="","",ABS(
SUMIFS(BaseFinanceira[Valor Previsto],
IF('DRE Financeira'!$B$3=Configurações!$D$7,BaseFinanceira[Mês Caixa],BaseFinanceira[Mês Comp.]),K$6,
BaseFinanceira[Plano Contas],'DRE Financeira'!$C174,
BaseFinanceira[Centro Custo],IF($B$2=Configurações!$B$7,"&lt;&gt;""",'DRE Financeira'!$B$2))))</f>
        <v/>
      </c>
      <c r="L174" s="26" t="str">
        <f>IF($B174="","",ABS(
SUMIFS(BaseFinanceira[Valor Realizado],
IF('DRE Financeira'!$B$3=Configurações!$D$7,BaseFinanceira[Mês Caixa],BaseFinanceira[Mês Comp.]),L$6,
BaseFinanceira[Plano Contas],'DRE Financeira'!$C174,
BaseFinanceira[Centro Custo],IF($B$2=Configurações!$B$7,"&lt;&gt;""",'DRE Financeira'!$B$2))))</f>
        <v/>
      </c>
      <c r="M174" s="24" t="str">
        <f>IF($B174="","",ABS(
SUMIFS(BaseFinanceira[Valor Previsto],
IF('DRE Financeira'!$B$3=Configurações!$D$7,BaseFinanceira[Mês Caixa],BaseFinanceira[Mês Comp.]),M$6,
BaseFinanceira[Plano Contas],'DRE Financeira'!$C174,
BaseFinanceira[Centro Custo],IF($B$2=Configurações!$B$7,"&lt;&gt;""",'DRE Financeira'!$B$2))))</f>
        <v/>
      </c>
      <c r="N174" s="26" t="str">
        <f>IF($B174="","",ABS(
SUMIFS(BaseFinanceira[Valor Realizado],
IF('DRE Financeira'!$B$3=Configurações!$D$7,BaseFinanceira[Mês Caixa],BaseFinanceira[Mês Comp.]),N$6,
BaseFinanceira[Plano Contas],'DRE Financeira'!$C174,
BaseFinanceira[Centro Custo],IF($B$2=Configurações!$B$7,"&lt;&gt;""",'DRE Financeira'!$B$2))))</f>
        <v/>
      </c>
      <c r="O174" s="24" t="str">
        <f>IF($B174="","",ABS(
SUMIFS(BaseFinanceira[Valor Previsto],
IF('DRE Financeira'!$B$3=Configurações!$D$7,BaseFinanceira[Mês Caixa],BaseFinanceira[Mês Comp.]),O$6,
BaseFinanceira[Plano Contas],'DRE Financeira'!$C174,
BaseFinanceira[Centro Custo],IF($B$2=Configurações!$B$7,"&lt;&gt;""",'DRE Financeira'!$B$2))))</f>
        <v/>
      </c>
      <c r="P174" s="26" t="str">
        <f>IF($B174="","",ABS(
SUMIFS(BaseFinanceira[Valor Realizado],
IF('DRE Financeira'!$B$3=Configurações!$D$7,BaseFinanceira[Mês Caixa],BaseFinanceira[Mês Comp.]),P$6,
BaseFinanceira[Plano Contas],'DRE Financeira'!$C174,
BaseFinanceira[Centro Custo],IF($B$2=Configurações!$B$7,"&lt;&gt;""",'DRE Financeira'!$B$2))))</f>
        <v/>
      </c>
      <c r="Q174" s="24" t="str">
        <f>IF($B174="","",ABS(
SUMIFS(BaseFinanceira[Valor Previsto],
IF('DRE Financeira'!$B$3=Configurações!$D$7,BaseFinanceira[Mês Caixa],BaseFinanceira[Mês Comp.]),Q$6,
BaseFinanceira[Plano Contas],'DRE Financeira'!$C174,
BaseFinanceira[Centro Custo],IF($B$2=Configurações!$B$7,"&lt;&gt;""",'DRE Financeira'!$B$2))))</f>
        <v/>
      </c>
      <c r="R174" s="26" t="str">
        <f>IF($B174="","",ABS(
SUMIFS(BaseFinanceira[Valor Realizado],
IF('DRE Financeira'!$B$3=Configurações!$D$7,BaseFinanceira[Mês Caixa],BaseFinanceira[Mês Comp.]),R$6,
BaseFinanceira[Plano Contas],'DRE Financeira'!$C174,
BaseFinanceira[Centro Custo],IF($B$2=Configurações!$B$7,"&lt;&gt;""",'DRE Financeira'!$B$2))))</f>
        <v/>
      </c>
      <c r="S174" s="24" t="str">
        <f>IF($B174="","",ABS(
SUMIFS(BaseFinanceira[Valor Previsto],
IF('DRE Financeira'!$B$3=Configurações!$D$7,BaseFinanceira[Mês Caixa],BaseFinanceira[Mês Comp.]),S$6,
BaseFinanceira[Plano Contas],'DRE Financeira'!$C174,
BaseFinanceira[Centro Custo],IF($B$2=Configurações!$B$7,"&lt;&gt;""",'DRE Financeira'!$B$2))))</f>
        <v/>
      </c>
      <c r="T174" s="26" t="str">
        <f>IF($B174="","",ABS(
SUMIFS(BaseFinanceira[Valor Realizado],
IF('DRE Financeira'!$B$3=Configurações!$D$7,BaseFinanceira[Mês Caixa],BaseFinanceira[Mês Comp.]),T$6,
BaseFinanceira[Plano Contas],'DRE Financeira'!$C174,
BaseFinanceira[Centro Custo],IF($B$2=Configurações!$B$7,"&lt;&gt;""",'DRE Financeira'!$B$2))))</f>
        <v/>
      </c>
      <c r="U174" s="24" t="str">
        <f>IF($B174="","",ABS(
SUMIFS(BaseFinanceira[Valor Previsto],
IF('DRE Financeira'!$B$3=Configurações!$D$7,BaseFinanceira[Mês Caixa],BaseFinanceira[Mês Comp.]),U$6,
BaseFinanceira[Plano Contas],'DRE Financeira'!$C174,
BaseFinanceira[Centro Custo],IF($B$2=Configurações!$B$7,"&lt;&gt;""",'DRE Financeira'!$B$2))))</f>
        <v/>
      </c>
      <c r="V174" s="26" t="str">
        <f>IF($B174="","",ABS(
SUMIFS(BaseFinanceira[Valor Realizado],
IF('DRE Financeira'!$B$3=Configurações!$D$7,BaseFinanceira[Mês Caixa],BaseFinanceira[Mês Comp.]),V$6,
BaseFinanceira[Plano Contas],'DRE Financeira'!$C174,
BaseFinanceira[Centro Custo],IF($B$2=Configurações!$B$7,"&lt;&gt;""",'DRE Financeira'!$B$2))))</f>
        <v/>
      </c>
      <c r="W174" s="24" t="str">
        <f>IF($B174="","",ABS(
SUMIFS(BaseFinanceira[Valor Previsto],
IF('DRE Financeira'!$B$3=Configurações!$D$7,BaseFinanceira[Mês Caixa],BaseFinanceira[Mês Comp.]),W$6,
BaseFinanceira[Plano Contas],'DRE Financeira'!$C174,
BaseFinanceira[Centro Custo],IF($B$2=Configurações!$B$7,"&lt;&gt;""",'DRE Financeira'!$B$2))))</f>
        <v/>
      </c>
      <c r="X174" s="26" t="str">
        <f>IF($B174="","",ABS(
SUMIFS(BaseFinanceira[Valor Realizado],
IF('DRE Financeira'!$B$3=Configurações!$D$7,BaseFinanceira[Mês Caixa],BaseFinanceira[Mês Comp.]),X$6,
BaseFinanceira[Plano Contas],'DRE Financeira'!$C174,
BaseFinanceira[Centro Custo],IF($B$2=Configurações!$B$7,"&lt;&gt;""",'DRE Financeira'!$B$2))))</f>
        <v/>
      </c>
      <c r="Y174" s="24" t="str">
        <f>IF($B174="","",ABS(
SUMIFS(BaseFinanceira[Valor Previsto],
IF('DRE Financeira'!$B$3=Configurações!$D$7,BaseFinanceira[Mês Caixa],BaseFinanceira[Mês Comp.]),Y$6,
BaseFinanceira[Plano Contas],'DRE Financeira'!$C174,
BaseFinanceira[Centro Custo],IF($B$2=Configurações!$B$7,"&lt;&gt;""",'DRE Financeira'!$B$2))))</f>
        <v/>
      </c>
      <c r="Z174" s="26" t="str">
        <f>IF($B174="","",ABS(
SUMIFS(BaseFinanceira[Valor Realizado],
IF('DRE Financeira'!$B$3=Configurações!$D$7,BaseFinanceira[Mês Caixa],BaseFinanceira[Mês Comp.]),Z$6,
BaseFinanceira[Plano Contas],'DRE Financeira'!$C174,
BaseFinanceira[Centro Custo],IF($B$2=Configurações!$B$7,"&lt;&gt;""",'DRE Financeira'!$B$2))))</f>
        <v/>
      </c>
      <c r="AA174" s="24" t="str">
        <f>IF($B174="","",ABS(
SUMIFS(BaseFinanceira[Valor Previsto],
IF('DRE Financeira'!$B$3=Configurações!$D$7,BaseFinanceira[Mês Caixa],BaseFinanceira[Mês Comp.]),AA$6,
BaseFinanceira[Plano Contas],'DRE Financeira'!$C174,
BaseFinanceira[Centro Custo],IF($B$2=Configurações!$B$7,"&lt;&gt;""",'DRE Financeira'!$B$2))))</f>
        <v/>
      </c>
      <c r="AB174" s="26" t="str">
        <f>IF($B174="","",ABS(
SUMIFS(BaseFinanceira[Valor Realizado],
IF('DRE Financeira'!$B$3=Configurações!$D$7,BaseFinanceira[Mês Caixa],BaseFinanceira[Mês Comp.]),AB$6,
BaseFinanceira[Plano Contas],'DRE Financeira'!$C174,
BaseFinanceira[Centro Custo],IF($B$2=Configurações!$B$7,"&lt;&gt;""",'DRE Financeira'!$B$2))))</f>
        <v/>
      </c>
      <c r="AD174" s="24">
        <f t="shared" si="258"/>
        <v>0</v>
      </c>
      <c r="AE174" s="26">
        <f t="shared" si="258"/>
        <v>0</v>
      </c>
      <c r="AF174" s="39">
        <f t="shared" si="230"/>
        <v>0</v>
      </c>
      <c r="AH174" s="24">
        <f t="shared" si="259"/>
        <v>0</v>
      </c>
      <c r="AI174" s="26">
        <f t="shared" si="259"/>
        <v>0</v>
      </c>
    </row>
    <row r="175" spans="2:35" s="2" customFormat="1" ht="20.100000000000001" hidden="1" customHeight="1" x14ac:dyDescent="0.25">
      <c r="B175" s="23" t="str">
        <f>IF('Plano Contas'!K18="","",'Plano Contas'!K18)</f>
        <v/>
      </c>
      <c r="C175" s="46" t="str">
        <f>B143&amp;B165&amp;B175</f>
        <v>Custo Mercadoria VendidaGrupo Extra 2</v>
      </c>
      <c r="D175" s="20"/>
      <c r="E175" s="24" t="str">
        <f>IF($B175="","",ABS(
SUMIFS(BaseFinanceira[Valor Previsto],
IF('DRE Financeira'!$B$3=Configurações!$D$7,BaseFinanceira[Mês Caixa],BaseFinanceira[Mês Comp.]),E$6,
BaseFinanceira[Plano Contas],'DRE Financeira'!$C175,
BaseFinanceira[Centro Custo],IF($B$2=Configurações!$B$7,"&lt;&gt;""",'DRE Financeira'!$B$2))))</f>
        <v/>
      </c>
      <c r="F175" s="26" t="str">
        <f>IF($B175="","",ABS(
SUMIFS(BaseFinanceira[Valor Realizado],
IF('DRE Financeira'!$B$3=Configurações!$D$7,BaseFinanceira[Mês Caixa],BaseFinanceira[Mês Comp.]),F$6,
BaseFinanceira[Plano Contas],'DRE Financeira'!$C175,
BaseFinanceira[Centro Custo],IF($B$2=Configurações!$B$7,"&lt;&gt;""",'DRE Financeira'!$B$2))))</f>
        <v/>
      </c>
      <c r="G175" s="24" t="str">
        <f>IF($B175="","",ABS(
SUMIFS(BaseFinanceira[Valor Previsto],
IF('DRE Financeira'!$B$3=Configurações!$D$7,BaseFinanceira[Mês Caixa],BaseFinanceira[Mês Comp.]),G$6,
BaseFinanceira[Plano Contas],'DRE Financeira'!$C175,
BaseFinanceira[Centro Custo],IF($B$2=Configurações!$B$7,"&lt;&gt;""",'DRE Financeira'!$B$2))))</f>
        <v/>
      </c>
      <c r="H175" s="26" t="str">
        <f>IF($B175="","",ABS(
SUMIFS(BaseFinanceira[Valor Realizado],
IF('DRE Financeira'!$B$3=Configurações!$D$7,BaseFinanceira[Mês Caixa],BaseFinanceira[Mês Comp.]),H$6,
BaseFinanceira[Plano Contas],'DRE Financeira'!$C175,
BaseFinanceira[Centro Custo],IF($B$2=Configurações!$B$7,"&lt;&gt;""",'DRE Financeira'!$B$2))))</f>
        <v/>
      </c>
      <c r="I175" s="24" t="str">
        <f>IF($B175="","",ABS(
SUMIFS(BaseFinanceira[Valor Previsto],
IF('DRE Financeira'!$B$3=Configurações!$D$7,BaseFinanceira[Mês Caixa],BaseFinanceira[Mês Comp.]),I$6,
BaseFinanceira[Plano Contas],'DRE Financeira'!$C175,
BaseFinanceira[Centro Custo],IF($B$2=Configurações!$B$7,"&lt;&gt;""",'DRE Financeira'!$B$2))))</f>
        <v/>
      </c>
      <c r="J175" s="26" t="str">
        <f>IF($B175="","",ABS(
SUMIFS(BaseFinanceira[Valor Realizado],
IF('DRE Financeira'!$B$3=Configurações!$D$7,BaseFinanceira[Mês Caixa],BaseFinanceira[Mês Comp.]),J$6,
BaseFinanceira[Plano Contas],'DRE Financeira'!$C175,
BaseFinanceira[Centro Custo],IF($B$2=Configurações!$B$7,"&lt;&gt;""",'DRE Financeira'!$B$2))))</f>
        <v/>
      </c>
      <c r="K175" s="24" t="str">
        <f>IF($B175="","",ABS(
SUMIFS(BaseFinanceira[Valor Previsto],
IF('DRE Financeira'!$B$3=Configurações!$D$7,BaseFinanceira[Mês Caixa],BaseFinanceira[Mês Comp.]),K$6,
BaseFinanceira[Plano Contas],'DRE Financeira'!$C175,
BaseFinanceira[Centro Custo],IF($B$2=Configurações!$B$7,"&lt;&gt;""",'DRE Financeira'!$B$2))))</f>
        <v/>
      </c>
      <c r="L175" s="26" t="str">
        <f>IF($B175="","",ABS(
SUMIFS(BaseFinanceira[Valor Realizado],
IF('DRE Financeira'!$B$3=Configurações!$D$7,BaseFinanceira[Mês Caixa],BaseFinanceira[Mês Comp.]),L$6,
BaseFinanceira[Plano Contas],'DRE Financeira'!$C175,
BaseFinanceira[Centro Custo],IF($B$2=Configurações!$B$7,"&lt;&gt;""",'DRE Financeira'!$B$2))))</f>
        <v/>
      </c>
      <c r="M175" s="24" t="str">
        <f>IF($B175="","",ABS(
SUMIFS(BaseFinanceira[Valor Previsto],
IF('DRE Financeira'!$B$3=Configurações!$D$7,BaseFinanceira[Mês Caixa],BaseFinanceira[Mês Comp.]),M$6,
BaseFinanceira[Plano Contas],'DRE Financeira'!$C175,
BaseFinanceira[Centro Custo],IF($B$2=Configurações!$B$7,"&lt;&gt;""",'DRE Financeira'!$B$2))))</f>
        <v/>
      </c>
      <c r="N175" s="26" t="str">
        <f>IF($B175="","",ABS(
SUMIFS(BaseFinanceira[Valor Realizado],
IF('DRE Financeira'!$B$3=Configurações!$D$7,BaseFinanceira[Mês Caixa],BaseFinanceira[Mês Comp.]),N$6,
BaseFinanceira[Plano Contas],'DRE Financeira'!$C175,
BaseFinanceira[Centro Custo],IF($B$2=Configurações!$B$7,"&lt;&gt;""",'DRE Financeira'!$B$2))))</f>
        <v/>
      </c>
      <c r="O175" s="24" t="str">
        <f>IF($B175="","",ABS(
SUMIFS(BaseFinanceira[Valor Previsto],
IF('DRE Financeira'!$B$3=Configurações!$D$7,BaseFinanceira[Mês Caixa],BaseFinanceira[Mês Comp.]),O$6,
BaseFinanceira[Plano Contas],'DRE Financeira'!$C175,
BaseFinanceira[Centro Custo],IF($B$2=Configurações!$B$7,"&lt;&gt;""",'DRE Financeira'!$B$2))))</f>
        <v/>
      </c>
      <c r="P175" s="26" t="str">
        <f>IF($B175="","",ABS(
SUMIFS(BaseFinanceira[Valor Realizado],
IF('DRE Financeira'!$B$3=Configurações!$D$7,BaseFinanceira[Mês Caixa],BaseFinanceira[Mês Comp.]),P$6,
BaseFinanceira[Plano Contas],'DRE Financeira'!$C175,
BaseFinanceira[Centro Custo],IF($B$2=Configurações!$B$7,"&lt;&gt;""",'DRE Financeira'!$B$2))))</f>
        <v/>
      </c>
      <c r="Q175" s="24" t="str">
        <f>IF($B175="","",ABS(
SUMIFS(BaseFinanceira[Valor Previsto],
IF('DRE Financeira'!$B$3=Configurações!$D$7,BaseFinanceira[Mês Caixa],BaseFinanceira[Mês Comp.]),Q$6,
BaseFinanceira[Plano Contas],'DRE Financeira'!$C175,
BaseFinanceira[Centro Custo],IF($B$2=Configurações!$B$7,"&lt;&gt;""",'DRE Financeira'!$B$2))))</f>
        <v/>
      </c>
      <c r="R175" s="26" t="str">
        <f>IF($B175="","",ABS(
SUMIFS(BaseFinanceira[Valor Realizado],
IF('DRE Financeira'!$B$3=Configurações!$D$7,BaseFinanceira[Mês Caixa],BaseFinanceira[Mês Comp.]),R$6,
BaseFinanceira[Plano Contas],'DRE Financeira'!$C175,
BaseFinanceira[Centro Custo],IF($B$2=Configurações!$B$7,"&lt;&gt;""",'DRE Financeira'!$B$2))))</f>
        <v/>
      </c>
      <c r="S175" s="24" t="str">
        <f>IF($B175="","",ABS(
SUMIFS(BaseFinanceira[Valor Previsto],
IF('DRE Financeira'!$B$3=Configurações!$D$7,BaseFinanceira[Mês Caixa],BaseFinanceira[Mês Comp.]),S$6,
BaseFinanceira[Plano Contas],'DRE Financeira'!$C175,
BaseFinanceira[Centro Custo],IF($B$2=Configurações!$B$7,"&lt;&gt;""",'DRE Financeira'!$B$2))))</f>
        <v/>
      </c>
      <c r="T175" s="26" t="str">
        <f>IF($B175="","",ABS(
SUMIFS(BaseFinanceira[Valor Realizado],
IF('DRE Financeira'!$B$3=Configurações!$D$7,BaseFinanceira[Mês Caixa],BaseFinanceira[Mês Comp.]),T$6,
BaseFinanceira[Plano Contas],'DRE Financeira'!$C175,
BaseFinanceira[Centro Custo],IF($B$2=Configurações!$B$7,"&lt;&gt;""",'DRE Financeira'!$B$2))))</f>
        <v/>
      </c>
      <c r="U175" s="24" t="str">
        <f>IF($B175="","",ABS(
SUMIFS(BaseFinanceira[Valor Previsto],
IF('DRE Financeira'!$B$3=Configurações!$D$7,BaseFinanceira[Mês Caixa],BaseFinanceira[Mês Comp.]),U$6,
BaseFinanceira[Plano Contas],'DRE Financeira'!$C175,
BaseFinanceira[Centro Custo],IF($B$2=Configurações!$B$7,"&lt;&gt;""",'DRE Financeira'!$B$2))))</f>
        <v/>
      </c>
      <c r="V175" s="26" t="str">
        <f>IF($B175="","",ABS(
SUMIFS(BaseFinanceira[Valor Realizado],
IF('DRE Financeira'!$B$3=Configurações!$D$7,BaseFinanceira[Mês Caixa],BaseFinanceira[Mês Comp.]),V$6,
BaseFinanceira[Plano Contas],'DRE Financeira'!$C175,
BaseFinanceira[Centro Custo],IF($B$2=Configurações!$B$7,"&lt;&gt;""",'DRE Financeira'!$B$2))))</f>
        <v/>
      </c>
      <c r="W175" s="24" t="str">
        <f>IF($B175="","",ABS(
SUMIFS(BaseFinanceira[Valor Previsto],
IF('DRE Financeira'!$B$3=Configurações!$D$7,BaseFinanceira[Mês Caixa],BaseFinanceira[Mês Comp.]),W$6,
BaseFinanceira[Plano Contas],'DRE Financeira'!$C175,
BaseFinanceira[Centro Custo],IF($B$2=Configurações!$B$7,"&lt;&gt;""",'DRE Financeira'!$B$2))))</f>
        <v/>
      </c>
      <c r="X175" s="26" t="str">
        <f>IF($B175="","",ABS(
SUMIFS(BaseFinanceira[Valor Realizado],
IF('DRE Financeira'!$B$3=Configurações!$D$7,BaseFinanceira[Mês Caixa],BaseFinanceira[Mês Comp.]),X$6,
BaseFinanceira[Plano Contas],'DRE Financeira'!$C175,
BaseFinanceira[Centro Custo],IF($B$2=Configurações!$B$7,"&lt;&gt;""",'DRE Financeira'!$B$2))))</f>
        <v/>
      </c>
      <c r="Y175" s="24" t="str">
        <f>IF($B175="","",ABS(
SUMIFS(BaseFinanceira[Valor Previsto],
IF('DRE Financeira'!$B$3=Configurações!$D$7,BaseFinanceira[Mês Caixa],BaseFinanceira[Mês Comp.]),Y$6,
BaseFinanceira[Plano Contas],'DRE Financeira'!$C175,
BaseFinanceira[Centro Custo],IF($B$2=Configurações!$B$7,"&lt;&gt;""",'DRE Financeira'!$B$2))))</f>
        <v/>
      </c>
      <c r="Z175" s="26" t="str">
        <f>IF($B175="","",ABS(
SUMIFS(BaseFinanceira[Valor Realizado],
IF('DRE Financeira'!$B$3=Configurações!$D$7,BaseFinanceira[Mês Caixa],BaseFinanceira[Mês Comp.]),Z$6,
BaseFinanceira[Plano Contas],'DRE Financeira'!$C175,
BaseFinanceira[Centro Custo],IF($B$2=Configurações!$B$7,"&lt;&gt;""",'DRE Financeira'!$B$2))))</f>
        <v/>
      </c>
      <c r="AA175" s="24" t="str">
        <f>IF($B175="","",ABS(
SUMIFS(BaseFinanceira[Valor Previsto],
IF('DRE Financeira'!$B$3=Configurações!$D$7,BaseFinanceira[Mês Caixa],BaseFinanceira[Mês Comp.]),AA$6,
BaseFinanceira[Plano Contas],'DRE Financeira'!$C175,
BaseFinanceira[Centro Custo],IF($B$2=Configurações!$B$7,"&lt;&gt;""",'DRE Financeira'!$B$2))))</f>
        <v/>
      </c>
      <c r="AB175" s="26" t="str">
        <f>IF($B175="","",ABS(
SUMIFS(BaseFinanceira[Valor Realizado],
IF('DRE Financeira'!$B$3=Configurações!$D$7,BaseFinanceira[Mês Caixa],BaseFinanceira[Mês Comp.]),AB$6,
BaseFinanceira[Plano Contas],'DRE Financeira'!$C175,
BaseFinanceira[Centro Custo],IF($B$2=Configurações!$B$7,"&lt;&gt;""",'DRE Financeira'!$B$2))))</f>
        <v/>
      </c>
      <c r="AD175" s="24">
        <f t="shared" si="258"/>
        <v>0</v>
      </c>
      <c r="AE175" s="26">
        <f t="shared" si="258"/>
        <v>0</v>
      </c>
      <c r="AF175" s="39">
        <f t="shared" si="230"/>
        <v>0</v>
      </c>
      <c r="AH175" s="24">
        <f t="shared" si="259"/>
        <v>0</v>
      </c>
      <c r="AI175" s="26">
        <f t="shared" si="259"/>
        <v>0</v>
      </c>
    </row>
    <row r="176" spans="2:35" s="2" customFormat="1" ht="20.100000000000001" hidden="1" customHeight="1" x14ac:dyDescent="0.25">
      <c r="B176" s="23" t="str">
        <f>IF('Plano Contas'!K19="","",'Plano Contas'!K19)</f>
        <v/>
      </c>
      <c r="C176" s="46" t="str">
        <f>B143&amp;B165&amp;B176</f>
        <v>Custo Mercadoria VendidaGrupo Extra 2</v>
      </c>
      <c r="D176" s="20"/>
      <c r="E176" s="24" t="str">
        <f>IF($B176="","",ABS(
SUMIFS(BaseFinanceira[Valor Previsto],
IF('DRE Financeira'!$B$3=Configurações!$D$7,BaseFinanceira[Mês Caixa],BaseFinanceira[Mês Comp.]),E$6,
BaseFinanceira[Plano Contas],'DRE Financeira'!$C176,
BaseFinanceira[Centro Custo],IF($B$2=Configurações!$B$7,"&lt;&gt;""",'DRE Financeira'!$B$2))))</f>
        <v/>
      </c>
      <c r="F176" s="26" t="str">
        <f>IF($B176="","",ABS(
SUMIFS(BaseFinanceira[Valor Realizado],
IF('DRE Financeira'!$B$3=Configurações!$D$7,BaseFinanceira[Mês Caixa],BaseFinanceira[Mês Comp.]),F$6,
BaseFinanceira[Plano Contas],'DRE Financeira'!$C176,
BaseFinanceira[Centro Custo],IF($B$2=Configurações!$B$7,"&lt;&gt;""",'DRE Financeira'!$B$2))))</f>
        <v/>
      </c>
      <c r="G176" s="24" t="str">
        <f>IF($B176="","",ABS(
SUMIFS(BaseFinanceira[Valor Previsto],
IF('DRE Financeira'!$B$3=Configurações!$D$7,BaseFinanceira[Mês Caixa],BaseFinanceira[Mês Comp.]),G$6,
BaseFinanceira[Plano Contas],'DRE Financeira'!$C176,
BaseFinanceira[Centro Custo],IF($B$2=Configurações!$B$7,"&lt;&gt;""",'DRE Financeira'!$B$2))))</f>
        <v/>
      </c>
      <c r="H176" s="26" t="str">
        <f>IF($B176="","",ABS(
SUMIFS(BaseFinanceira[Valor Realizado],
IF('DRE Financeira'!$B$3=Configurações!$D$7,BaseFinanceira[Mês Caixa],BaseFinanceira[Mês Comp.]),H$6,
BaseFinanceira[Plano Contas],'DRE Financeira'!$C176,
BaseFinanceira[Centro Custo],IF($B$2=Configurações!$B$7,"&lt;&gt;""",'DRE Financeira'!$B$2))))</f>
        <v/>
      </c>
      <c r="I176" s="24" t="str">
        <f>IF($B176="","",ABS(
SUMIFS(BaseFinanceira[Valor Previsto],
IF('DRE Financeira'!$B$3=Configurações!$D$7,BaseFinanceira[Mês Caixa],BaseFinanceira[Mês Comp.]),I$6,
BaseFinanceira[Plano Contas],'DRE Financeira'!$C176,
BaseFinanceira[Centro Custo],IF($B$2=Configurações!$B$7,"&lt;&gt;""",'DRE Financeira'!$B$2))))</f>
        <v/>
      </c>
      <c r="J176" s="26" t="str">
        <f>IF($B176="","",ABS(
SUMIFS(BaseFinanceira[Valor Realizado],
IF('DRE Financeira'!$B$3=Configurações!$D$7,BaseFinanceira[Mês Caixa],BaseFinanceira[Mês Comp.]),J$6,
BaseFinanceira[Plano Contas],'DRE Financeira'!$C176,
BaseFinanceira[Centro Custo],IF($B$2=Configurações!$B$7,"&lt;&gt;""",'DRE Financeira'!$B$2))))</f>
        <v/>
      </c>
      <c r="K176" s="24" t="str">
        <f>IF($B176="","",ABS(
SUMIFS(BaseFinanceira[Valor Previsto],
IF('DRE Financeira'!$B$3=Configurações!$D$7,BaseFinanceira[Mês Caixa],BaseFinanceira[Mês Comp.]),K$6,
BaseFinanceira[Plano Contas],'DRE Financeira'!$C176,
BaseFinanceira[Centro Custo],IF($B$2=Configurações!$B$7,"&lt;&gt;""",'DRE Financeira'!$B$2))))</f>
        <v/>
      </c>
      <c r="L176" s="26" t="str">
        <f>IF($B176="","",ABS(
SUMIFS(BaseFinanceira[Valor Realizado],
IF('DRE Financeira'!$B$3=Configurações!$D$7,BaseFinanceira[Mês Caixa],BaseFinanceira[Mês Comp.]),L$6,
BaseFinanceira[Plano Contas],'DRE Financeira'!$C176,
BaseFinanceira[Centro Custo],IF($B$2=Configurações!$B$7,"&lt;&gt;""",'DRE Financeira'!$B$2))))</f>
        <v/>
      </c>
      <c r="M176" s="24" t="str">
        <f>IF($B176="","",ABS(
SUMIFS(BaseFinanceira[Valor Previsto],
IF('DRE Financeira'!$B$3=Configurações!$D$7,BaseFinanceira[Mês Caixa],BaseFinanceira[Mês Comp.]),M$6,
BaseFinanceira[Plano Contas],'DRE Financeira'!$C176,
BaseFinanceira[Centro Custo],IF($B$2=Configurações!$B$7,"&lt;&gt;""",'DRE Financeira'!$B$2))))</f>
        <v/>
      </c>
      <c r="N176" s="26" t="str">
        <f>IF($B176="","",ABS(
SUMIFS(BaseFinanceira[Valor Realizado],
IF('DRE Financeira'!$B$3=Configurações!$D$7,BaseFinanceira[Mês Caixa],BaseFinanceira[Mês Comp.]),N$6,
BaseFinanceira[Plano Contas],'DRE Financeira'!$C176,
BaseFinanceira[Centro Custo],IF($B$2=Configurações!$B$7,"&lt;&gt;""",'DRE Financeira'!$B$2))))</f>
        <v/>
      </c>
      <c r="O176" s="24" t="str">
        <f>IF($B176="","",ABS(
SUMIFS(BaseFinanceira[Valor Previsto],
IF('DRE Financeira'!$B$3=Configurações!$D$7,BaseFinanceira[Mês Caixa],BaseFinanceira[Mês Comp.]),O$6,
BaseFinanceira[Plano Contas],'DRE Financeira'!$C176,
BaseFinanceira[Centro Custo],IF($B$2=Configurações!$B$7,"&lt;&gt;""",'DRE Financeira'!$B$2))))</f>
        <v/>
      </c>
      <c r="P176" s="26" t="str">
        <f>IF($B176="","",ABS(
SUMIFS(BaseFinanceira[Valor Realizado],
IF('DRE Financeira'!$B$3=Configurações!$D$7,BaseFinanceira[Mês Caixa],BaseFinanceira[Mês Comp.]),P$6,
BaseFinanceira[Plano Contas],'DRE Financeira'!$C176,
BaseFinanceira[Centro Custo],IF($B$2=Configurações!$B$7,"&lt;&gt;""",'DRE Financeira'!$B$2))))</f>
        <v/>
      </c>
      <c r="Q176" s="24" t="str">
        <f>IF($B176="","",ABS(
SUMIFS(BaseFinanceira[Valor Previsto],
IF('DRE Financeira'!$B$3=Configurações!$D$7,BaseFinanceira[Mês Caixa],BaseFinanceira[Mês Comp.]),Q$6,
BaseFinanceira[Plano Contas],'DRE Financeira'!$C176,
BaseFinanceira[Centro Custo],IF($B$2=Configurações!$B$7,"&lt;&gt;""",'DRE Financeira'!$B$2))))</f>
        <v/>
      </c>
      <c r="R176" s="26" t="str">
        <f>IF($B176="","",ABS(
SUMIFS(BaseFinanceira[Valor Realizado],
IF('DRE Financeira'!$B$3=Configurações!$D$7,BaseFinanceira[Mês Caixa],BaseFinanceira[Mês Comp.]),R$6,
BaseFinanceira[Plano Contas],'DRE Financeira'!$C176,
BaseFinanceira[Centro Custo],IF($B$2=Configurações!$B$7,"&lt;&gt;""",'DRE Financeira'!$B$2))))</f>
        <v/>
      </c>
      <c r="S176" s="24" t="str">
        <f>IF($B176="","",ABS(
SUMIFS(BaseFinanceira[Valor Previsto],
IF('DRE Financeira'!$B$3=Configurações!$D$7,BaseFinanceira[Mês Caixa],BaseFinanceira[Mês Comp.]),S$6,
BaseFinanceira[Plano Contas],'DRE Financeira'!$C176,
BaseFinanceira[Centro Custo],IF($B$2=Configurações!$B$7,"&lt;&gt;""",'DRE Financeira'!$B$2))))</f>
        <v/>
      </c>
      <c r="T176" s="26" t="str">
        <f>IF($B176="","",ABS(
SUMIFS(BaseFinanceira[Valor Realizado],
IF('DRE Financeira'!$B$3=Configurações!$D$7,BaseFinanceira[Mês Caixa],BaseFinanceira[Mês Comp.]),T$6,
BaseFinanceira[Plano Contas],'DRE Financeira'!$C176,
BaseFinanceira[Centro Custo],IF($B$2=Configurações!$B$7,"&lt;&gt;""",'DRE Financeira'!$B$2))))</f>
        <v/>
      </c>
      <c r="U176" s="24" t="str">
        <f>IF($B176="","",ABS(
SUMIFS(BaseFinanceira[Valor Previsto],
IF('DRE Financeira'!$B$3=Configurações!$D$7,BaseFinanceira[Mês Caixa],BaseFinanceira[Mês Comp.]),U$6,
BaseFinanceira[Plano Contas],'DRE Financeira'!$C176,
BaseFinanceira[Centro Custo],IF($B$2=Configurações!$B$7,"&lt;&gt;""",'DRE Financeira'!$B$2))))</f>
        <v/>
      </c>
      <c r="V176" s="26" t="str">
        <f>IF($B176="","",ABS(
SUMIFS(BaseFinanceira[Valor Realizado],
IF('DRE Financeira'!$B$3=Configurações!$D$7,BaseFinanceira[Mês Caixa],BaseFinanceira[Mês Comp.]),V$6,
BaseFinanceira[Plano Contas],'DRE Financeira'!$C176,
BaseFinanceira[Centro Custo],IF($B$2=Configurações!$B$7,"&lt;&gt;""",'DRE Financeira'!$B$2))))</f>
        <v/>
      </c>
      <c r="W176" s="24" t="str">
        <f>IF($B176="","",ABS(
SUMIFS(BaseFinanceira[Valor Previsto],
IF('DRE Financeira'!$B$3=Configurações!$D$7,BaseFinanceira[Mês Caixa],BaseFinanceira[Mês Comp.]),W$6,
BaseFinanceira[Plano Contas],'DRE Financeira'!$C176,
BaseFinanceira[Centro Custo],IF($B$2=Configurações!$B$7,"&lt;&gt;""",'DRE Financeira'!$B$2))))</f>
        <v/>
      </c>
      <c r="X176" s="26" t="str">
        <f>IF($B176="","",ABS(
SUMIFS(BaseFinanceira[Valor Realizado],
IF('DRE Financeira'!$B$3=Configurações!$D$7,BaseFinanceira[Mês Caixa],BaseFinanceira[Mês Comp.]),X$6,
BaseFinanceira[Plano Contas],'DRE Financeira'!$C176,
BaseFinanceira[Centro Custo],IF($B$2=Configurações!$B$7,"&lt;&gt;""",'DRE Financeira'!$B$2))))</f>
        <v/>
      </c>
      <c r="Y176" s="24" t="str">
        <f>IF($B176="","",ABS(
SUMIFS(BaseFinanceira[Valor Previsto],
IF('DRE Financeira'!$B$3=Configurações!$D$7,BaseFinanceira[Mês Caixa],BaseFinanceira[Mês Comp.]),Y$6,
BaseFinanceira[Plano Contas],'DRE Financeira'!$C176,
BaseFinanceira[Centro Custo],IF($B$2=Configurações!$B$7,"&lt;&gt;""",'DRE Financeira'!$B$2))))</f>
        <v/>
      </c>
      <c r="Z176" s="26" t="str">
        <f>IF($B176="","",ABS(
SUMIFS(BaseFinanceira[Valor Realizado],
IF('DRE Financeira'!$B$3=Configurações!$D$7,BaseFinanceira[Mês Caixa],BaseFinanceira[Mês Comp.]),Z$6,
BaseFinanceira[Plano Contas],'DRE Financeira'!$C176,
BaseFinanceira[Centro Custo],IF($B$2=Configurações!$B$7,"&lt;&gt;""",'DRE Financeira'!$B$2))))</f>
        <v/>
      </c>
      <c r="AA176" s="24" t="str">
        <f>IF($B176="","",ABS(
SUMIFS(BaseFinanceira[Valor Previsto],
IF('DRE Financeira'!$B$3=Configurações!$D$7,BaseFinanceira[Mês Caixa],BaseFinanceira[Mês Comp.]),AA$6,
BaseFinanceira[Plano Contas],'DRE Financeira'!$C176,
BaseFinanceira[Centro Custo],IF($B$2=Configurações!$B$7,"&lt;&gt;""",'DRE Financeira'!$B$2))))</f>
        <v/>
      </c>
      <c r="AB176" s="26" t="str">
        <f>IF($B176="","",ABS(
SUMIFS(BaseFinanceira[Valor Realizado],
IF('DRE Financeira'!$B$3=Configurações!$D$7,BaseFinanceira[Mês Caixa],BaseFinanceira[Mês Comp.]),AB$6,
BaseFinanceira[Plano Contas],'DRE Financeira'!$C176,
BaseFinanceira[Centro Custo],IF($B$2=Configurações!$B$7,"&lt;&gt;""",'DRE Financeira'!$B$2))))</f>
        <v/>
      </c>
      <c r="AD176" s="24">
        <f t="shared" si="258"/>
        <v>0</v>
      </c>
      <c r="AE176" s="26">
        <f t="shared" si="258"/>
        <v>0</v>
      </c>
      <c r="AF176" s="39">
        <f t="shared" si="230"/>
        <v>0</v>
      </c>
      <c r="AH176" s="24">
        <f t="shared" si="259"/>
        <v>0</v>
      </c>
      <c r="AI176" s="26">
        <f t="shared" si="259"/>
        <v>0</v>
      </c>
    </row>
    <row r="177" spans="2:35" s="2" customFormat="1" ht="20.100000000000001" hidden="1" customHeight="1" x14ac:dyDescent="0.25">
      <c r="B177" s="23" t="str">
        <f>IF('Plano Contas'!K20="","",'Plano Contas'!K20)</f>
        <v/>
      </c>
      <c r="C177" s="46" t="str">
        <f>B143&amp;B165&amp;B177</f>
        <v>Custo Mercadoria VendidaGrupo Extra 2</v>
      </c>
      <c r="D177" s="20"/>
      <c r="E177" s="24" t="str">
        <f>IF($B177="","",ABS(
SUMIFS(BaseFinanceira[Valor Previsto],
IF('DRE Financeira'!$B$3=Configurações!$D$7,BaseFinanceira[Mês Caixa],BaseFinanceira[Mês Comp.]),E$6,
BaseFinanceira[Plano Contas],'DRE Financeira'!$C177,
BaseFinanceira[Centro Custo],IF($B$2=Configurações!$B$7,"&lt;&gt;""",'DRE Financeira'!$B$2))))</f>
        <v/>
      </c>
      <c r="F177" s="26" t="str">
        <f>IF($B177="","",ABS(
SUMIFS(BaseFinanceira[Valor Realizado],
IF('DRE Financeira'!$B$3=Configurações!$D$7,BaseFinanceira[Mês Caixa],BaseFinanceira[Mês Comp.]),F$6,
BaseFinanceira[Plano Contas],'DRE Financeira'!$C177,
BaseFinanceira[Centro Custo],IF($B$2=Configurações!$B$7,"&lt;&gt;""",'DRE Financeira'!$B$2))))</f>
        <v/>
      </c>
      <c r="G177" s="24" t="str">
        <f>IF($B177="","",ABS(
SUMIFS(BaseFinanceira[Valor Previsto],
IF('DRE Financeira'!$B$3=Configurações!$D$7,BaseFinanceira[Mês Caixa],BaseFinanceira[Mês Comp.]),G$6,
BaseFinanceira[Plano Contas],'DRE Financeira'!$C177,
BaseFinanceira[Centro Custo],IF($B$2=Configurações!$B$7,"&lt;&gt;""",'DRE Financeira'!$B$2))))</f>
        <v/>
      </c>
      <c r="H177" s="26" t="str">
        <f>IF($B177="","",ABS(
SUMIFS(BaseFinanceira[Valor Realizado],
IF('DRE Financeira'!$B$3=Configurações!$D$7,BaseFinanceira[Mês Caixa],BaseFinanceira[Mês Comp.]),H$6,
BaseFinanceira[Plano Contas],'DRE Financeira'!$C177,
BaseFinanceira[Centro Custo],IF($B$2=Configurações!$B$7,"&lt;&gt;""",'DRE Financeira'!$B$2))))</f>
        <v/>
      </c>
      <c r="I177" s="24" t="str">
        <f>IF($B177="","",ABS(
SUMIFS(BaseFinanceira[Valor Previsto],
IF('DRE Financeira'!$B$3=Configurações!$D$7,BaseFinanceira[Mês Caixa],BaseFinanceira[Mês Comp.]),I$6,
BaseFinanceira[Plano Contas],'DRE Financeira'!$C177,
BaseFinanceira[Centro Custo],IF($B$2=Configurações!$B$7,"&lt;&gt;""",'DRE Financeira'!$B$2))))</f>
        <v/>
      </c>
      <c r="J177" s="26" t="str">
        <f>IF($B177="","",ABS(
SUMIFS(BaseFinanceira[Valor Realizado],
IF('DRE Financeira'!$B$3=Configurações!$D$7,BaseFinanceira[Mês Caixa],BaseFinanceira[Mês Comp.]),J$6,
BaseFinanceira[Plano Contas],'DRE Financeira'!$C177,
BaseFinanceira[Centro Custo],IF($B$2=Configurações!$B$7,"&lt;&gt;""",'DRE Financeira'!$B$2))))</f>
        <v/>
      </c>
      <c r="K177" s="24" t="str">
        <f>IF($B177="","",ABS(
SUMIFS(BaseFinanceira[Valor Previsto],
IF('DRE Financeira'!$B$3=Configurações!$D$7,BaseFinanceira[Mês Caixa],BaseFinanceira[Mês Comp.]),K$6,
BaseFinanceira[Plano Contas],'DRE Financeira'!$C177,
BaseFinanceira[Centro Custo],IF($B$2=Configurações!$B$7,"&lt;&gt;""",'DRE Financeira'!$B$2))))</f>
        <v/>
      </c>
      <c r="L177" s="26" t="str">
        <f>IF($B177="","",ABS(
SUMIFS(BaseFinanceira[Valor Realizado],
IF('DRE Financeira'!$B$3=Configurações!$D$7,BaseFinanceira[Mês Caixa],BaseFinanceira[Mês Comp.]),L$6,
BaseFinanceira[Plano Contas],'DRE Financeira'!$C177,
BaseFinanceira[Centro Custo],IF($B$2=Configurações!$B$7,"&lt;&gt;""",'DRE Financeira'!$B$2))))</f>
        <v/>
      </c>
      <c r="M177" s="24" t="str">
        <f>IF($B177="","",ABS(
SUMIFS(BaseFinanceira[Valor Previsto],
IF('DRE Financeira'!$B$3=Configurações!$D$7,BaseFinanceira[Mês Caixa],BaseFinanceira[Mês Comp.]),M$6,
BaseFinanceira[Plano Contas],'DRE Financeira'!$C177,
BaseFinanceira[Centro Custo],IF($B$2=Configurações!$B$7,"&lt;&gt;""",'DRE Financeira'!$B$2))))</f>
        <v/>
      </c>
      <c r="N177" s="26" t="str">
        <f>IF($B177="","",ABS(
SUMIFS(BaseFinanceira[Valor Realizado],
IF('DRE Financeira'!$B$3=Configurações!$D$7,BaseFinanceira[Mês Caixa],BaseFinanceira[Mês Comp.]),N$6,
BaseFinanceira[Plano Contas],'DRE Financeira'!$C177,
BaseFinanceira[Centro Custo],IF($B$2=Configurações!$B$7,"&lt;&gt;""",'DRE Financeira'!$B$2))))</f>
        <v/>
      </c>
      <c r="O177" s="24" t="str">
        <f>IF($B177="","",ABS(
SUMIFS(BaseFinanceira[Valor Previsto],
IF('DRE Financeira'!$B$3=Configurações!$D$7,BaseFinanceira[Mês Caixa],BaseFinanceira[Mês Comp.]),O$6,
BaseFinanceira[Plano Contas],'DRE Financeira'!$C177,
BaseFinanceira[Centro Custo],IF($B$2=Configurações!$B$7,"&lt;&gt;""",'DRE Financeira'!$B$2))))</f>
        <v/>
      </c>
      <c r="P177" s="26" t="str">
        <f>IF($B177="","",ABS(
SUMIFS(BaseFinanceira[Valor Realizado],
IF('DRE Financeira'!$B$3=Configurações!$D$7,BaseFinanceira[Mês Caixa],BaseFinanceira[Mês Comp.]),P$6,
BaseFinanceira[Plano Contas],'DRE Financeira'!$C177,
BaseFinanceira[Centro Custo],IF($B$2=Configurações!$B$7,"&lt;&gt;""",'DRE Financeira'!$B$2))))</f>
        <v/>
      </c>
      <c r="Q177" s="24" t="str">
        <f>IF($B177="","",ABS(
SUMIFS(BaseFinanceira[Valor Previsto],
IF('DRE Financeira'!$B$3=Configurações!$D$7,BaseFinanceira[Mês Caixa],BaseFinanceira[Mês Comp.]),Q$6,
BaseFinanceira[Plano Contas],'DRE Financeira'!$C177,
BaseFinanceira[Centro Custo],IF($B$2=Configurações!$B$7,"&lt;&gt;""",'DRE Financeira'!$B$2))))</f>
        <v/>
      </c>
      <c r="R177" s="26" t="str">
        <f>IF($B177="","",ABS(
SUMIFS(BaseFinanceira[Valor Realizado],
IF('DRE Financeira'!$B$3=Configurações!$D$7,BaseFinanceira[Mês Caixa],BaseFinanceira[Mês Comp.]),R$6,
BaseFinanceira[Plano Contas],'DRE Financeira'!$C177,
BaseFinanceira[Centro Custo],IF($B$2=Configurações!$B$7,"&lt;&gt;""",'DRE Financeira'!$B$2))))</f>
        <v/>
      </c>
      <c r="S177" s="24" t="str">
        <f>IF($B177="","",ABS(
SUMIFS(BaseFinanceira[Valor Previsto],
IF('DRE Financeira'!$B$3=Configurações!$D$7,BaseFinanceira[Mês Caixa],BaseFinanceira[Mês Comp.]),S$6,
BaseFinanceira[Plano Contas],'DRE Financeira'!$C177,
BaseFinanceira[Centro Custo],IF($B$2=Configurações!$B$7,"&lt;&gt;""",'DRE Financeira'!$B$2))))</f>
        <v/>
      </c>
      <c r="T177" s="26" t="str">
        <f>IF($B177="","",ABS(
SUMIFS(BaseFinanceira[Valor Realizado],
IF('DRE Financeira'!$B$3=Configurações!$D$7,BaseFinanceira[Mês Caixa],BaseFinanceira[Mês Comp.]),T$6,
BaseFinanceira[Plano Contas],'DRE Financeira'!$C177,
BaseFinanceira[Centro Custo],IF($B$2=Configurações!$B$7,"&lt;&gt;""",'DRE Financeira'!$B$2))))</f>
        <v/>
      </c>
      <c r="U177" s="24" t="str">
        <f>IF($B177="","",ABS(
SUMIFS(BaseFinanceira[Valor Previsto],
IF('DRE Financeira'!$B$3=Configurações!$D$7,BaseFinanceira[Mês Caixa],BaseFinanceira[Mês Comp.]),U$6,
BaseFinanceira[Plano Contas],'DRE Financeira'!$C177,
BaseFinanceira[Centro Custo],IF($B$2=Configurações!$B$7,"&lt;&gt;""",'DRE Financeira'!$B$2))))</f>
        <v/>
      </c>
      <c r="V177" s="26" t="str">
        <f>IF($B177="","",ABS(
SUMIFS(BaseFinanceira[Valor Realizado],
IF('DRE Financeira'!$B$3=Configurações!$D$7,BaseFinanceira[Mês Caixa],BaseFinanceira[Mês Comp.]),V$6,
BaseFinanceira[Plano Contas],'DRE Financeira'!$C177,
BaseFinanceira[Centro Custo],IF($B$2=Configurações!$B$7,"&lt;&gt;""",'DRE Financeira'!$B$2))))</f>
        <v/>
      </c>
      <c r="W177" s="24" t="str">
        <f>IF($B177="","",ABS(
SUMIFS(BaseFinanceira[Valor Previsto],
IF('DRE Financeira'!$B$3=Configurações!$D$7,BaseFinanceira[Mês Caixa],BaseFinanceira[Mês Comp.]),W$6,
BaseFinanceira[Plano Contas],'DRE Financeira'!$C177,
BaseFinanceira[Centro Custo],IF($B$2=Configurações!$B$7,"&lt;&gt;""",'DRE Financeira'!$B$2))))</f>
        <v/>
      </c>
      <c r="X177" s="26" t="str">
        <f>IF($B177="","",ABS(
SUMIFS(BaseFinanceira[Valor Realizado],
IF('DRE Financeira'!$B$3=Configurações!$D$7,BaseFinanceira[Mês Caixa],BaseFinanceira[Mês Comp.]),X$6,
BaseFinanceira[Plano Contas],'DRE Financeira'!$C177,
BaseFinanceira[Centro Custo],IF($B$2=Configurações!$B$7,"&lt;&gt;""",'DRE Financeira'!$B$2))))</f>
        <v/>
      </c>
      <c r="Y177" s="24" t="str">
        <f>IF($B177="","",ABS(
SUMIFS(BaseFinanceira[Valor Previsto],
IF('DRE Financeira'!$B$3=Configurações!$D$7,BaseFinanceira[Mês Caixa],BaseFinanceira[Mês Comp.]),Y$6,
BaseFinanceira[Plano Contas],'DRE Financeira'!$C177,
BaseFinanceira[Centro Custo],IF($B$2=Configurações!$B$7,"&lt;&gt;""",'DRE Financeira'!$B$2))))</f>
        <v/>
      </c>
      <c r="Z177" s="26" t="str">
        <f>IF($B177="","",ABS(
SUMIFS(BaseFinanceira[Valor Realizado],
IF('DRE Financeira'!$B$3=Configurações!$D$7,BaseFinanceira[Mês Caixa],BaseFinanceira[Mês Comp.]),Z$6,
BaseFinanceira[Plano Contas],'DRE Financeira'!$C177,
BaseFinanceira[Centro Custo],IF($B$2=Configurações!$B$7,"&lt;&gt;""",'DRE Financeira'!$B$2))))</f>
        <v/>
      </c>
      <c r="AA177" s="24" t="str">
        <f>IF($B177="","",ABS(
SUMIFS(BaseFinanceira[Valor Previsto],
IF('DRE Financeira'!$B$3=Configurações!$D$7,BaseFinanceira[Mês Caixa],BaseFinanceira[Mês Comp.]),AA$6,
BaseFinanceira[Plano Contas],'DRE Financeira'!$C177,
BaseFinanceira[Centro Custo],IF($B$2=Configurações!$B$7,"&lt;&gt;""",'DRE Financeira'!$B$2))))</f>
        <v/>
      </c>
      <c r="AB177" s="26" t="str">
        <f>IF($B177="","",ABS(
SUMIFS(BaseFinanceira[Valor Realizado],
IF('DRE Financeira'!$B$3=Configurações!$D$7,BaseFinanceira[Mês Caixa],BaseFinanceira[Mês Comp.]),AB$6,
BaseFinanceira[Plano Contas],'DRE Financeira'!$C177,
BaseFinanceira[Centro Custo],IF($B$2=Configurações!$B$7,"&lt;&gt;""",'DRE Financeira'!$B$2))))</f>
        <v/>
      </c>
      <c r="AD177" s="24">
        <f t="shared" si="258"/>
        <v>0</v>
      </c>
      <c r="AE177" s="26">
        <f t="shared" si="258"/>
        <v>0</v>
      </c>
      <c r="AF177" s="39">
        <f t="shared" si="230"/>
        <v>0</v>
      </c>
      <c r="AH177" s="24">
        <f t="shared" si="259"/>
        <v>0</v>
      </c>
      <c r="AI177" s="26">
        <f t="shared" si="259"/>
        <v>0</v>
      </c>
    </row>
    <row r="178" spans="2:35" s="2" customFormat="1" ht="20.100000000000001" hidden="1" customHeight="1" x14ac:dyDescent="0.25">
      <c r="B178" s="23" t="str">
        <f>IF('Plano Contas'!K21="","",'Plano Contas'!K21)</f>
        <v/>
      </c>
      <c r="C178" s="46" t="str">
        <f>B143&amp;B165&amp;B178</f>
        <v>Custo Mercadoria VendidaGrupo Extra 2</v>
      </c>
      <c r="D178" s="20"/>
      <c r="E178" s="24" t="str">
        <f>IF($B178="","",ABS(
SUMIFS(BaseFinanceira[Valor Previsto],
IF('DRE Financeira'!$B$3=Configurações!$D$7,BaseFinanceira[Mês Caixa],BaseFinanceira[Mês Comp.]),E$6,
BaseFinanceira[Plano Contas],'DRE Financeira'!$C178,
BaseFinanceira[Centro Custo],IF($B$2=Configurações!$B$7,"&lt;&gt;""",'DRE Financeira'!$B$2))))</f>
        <v/>
      </c>
      <c r="F178" s="26" t="str">
        <f>IF($B178="","",ABS(
SUMIFS(BaseFinanceira[Valor Realizado],
IF('DRE Financeira'!$B$3=Configurações!$D$7,BaseFinanceira[Mês Caixa],BaseFinanceira[Mês Comp.]),F$6,
BaseFinanceira[Plano Contas],'DRE Financeira'!$C178,
BaseFinanceira[Centro Custo],IF($B$2=Configurações!$B$7,"&lt;&gt;""",'DRE Financeira'!$B$2))))</f>
        <v/>
      </c>
      <c r="G178" s="24" t="str">
        <f>IF($B178="","",ABS(
SUMIFS(BaseFinanceira[Valor Previsto],
IF('DRE Financeira'!$B$3=Configurações!$D$7,BaseFinanceira[Mês Caixa],BaseFinanceira[Mês Comp.]),G$6,
BaseFinanceira[Plano Contas],'DRE Financeira'!$C178,
BaseFinanceira[Centro Custo],IF($B$2=Configurações!$B$7,"&lt;&gt;""",'DRE Financeira'!$B$2))))</f>
        <v/>
      </c>
      <c r="H178" s="26" t="str">
        <f>IF($B178="","",ABS(
SUMIFS(BaseFinanceira[Valor Realizado],
IF('DRE Financeira'!$B$3=Configurações!$D$7,BaseFinanceira[Mês Caixa],BaseFinanceira[Mês Comp.]),H$6,
BaseFinanceira[Plano Contas],'DRE Financeira'!$C178,
BaseFinanceira[Centro Custo],IF($B$2=Configurações!$B$7,"&lt;&gt;""",'DRE Financeira'!$B$2))))</f>
        <v/>
      </c>
      <c r="I178" s="24" t="str">
        <f>IF($B178="","",ABS(
SUMIFS(BaseFinanceira[Valor Previsto],
IF('DRE Financeira'!$B$3=Configurações!$D$7,BaseFinanceira[Mês Caixa],BaseFinanceira[Mês Comp.]),I$6,
BaseFinanceira[Plano Contas],'DRE Financeira'!$C178,
BaseFinanceira[Centro Custo],IF($B$2=Configurações!$B$7,"&lt;&gt;""",'DRE Financeira'!$B$2))))</f>
        <v/>
      </c>
      <c r="J178" s="26" t="str">
        <f>IF($B178="","",ABS(
SUMIFS(BaseFinanceira[Valor Realizado],
IF('DRE Financeira'!$B$3=Configurações!$D$7,BaseFinanceira[Mês Caixa],BaseFinanceira[Mês Comp.]),J$6,
BaseFinanceira[Plano Contas],'DRE Financeira'!$C178,
BaseFinanceira[Centro Custo],IF($B$2=Configurações!$B$7,"&lt;&gt;""",'DRE Financeira'!$B$2))))</f>
        <v/>
      </c>
      <c r="K178" s="24" t="str">
        <f>IF($B178="","",ABS(
SUMIFS(BaseFinanceira[Valor Previsto],
IF('DRE Financeira'!$B$3=Configurações!$D$7,BaseFinanceira[Mês Caixa],BaseFinanceira[Mês Comp.]),K$6,
BaseFinanceira[Plano Contas],'DRE Financeira'!$C178,
BaseFinanceira[Centro Custo],IF($B$2=Configurações!$B$7,"&lt;&gt;""",'DRE Financeira'!$B$2))))</f>
        <v/>
      </c>
      <c r="L178" s="26" t="str">
        <f>IF($B178="","",ABS(
SUMIFS(BaseFinanceira[Valor Realizado],
IF('DRE Financeira'!$B$3=Configurações!$D$7,BaseFinanceira[Mês Caixa],BaseFinanceira[Mês Comp.]),L$6,
BaseFinanceira[Plano Contas],'DRE Financeira'!$C178,
BaseFinanceira[Centro Custo],IF($B$2=Configurações!$B$7,"&lt;&gt;""",'DRE Financeira'!$B$2))))</f>
        <v/>
      </c>
      <c r="M178" s="24" t="str">
        <f>IF($B178="","",ABS(
SUMIFS(BaseFinanceira[Valor Previsto],
IF('DRE Financeira'!$B$3=Configurações!$D$7,BaseFinanceira[Mês Caixa],BaseFinanceira[Mês Comp.]),M$6,
BaseFinanceira[Plano Contas],'DRE Financeira'!$C178,
BaseFinanceira[Centro Custo],IF($B$2=Configurações!$B$7,"&lt;&gt;""",'DRE Financeira'!$B$2))))</f>
        <v/>
      </c>
      <c r="N178" s="26" t="str">
        <f>IF($B178="","",ABS(
SUMIFS(BaseFinanceira[Valor Realizado],
IF('DRE Financeira'!$B$3=Configurações!$D$7,BaseFinanceira[Mês Caixa],BaseFinanceira[Mês Comp.]),N$6,
BaseFinanceira[Plano Contas],'DRE Financeira'!$C178,
BaseFinanceira[Centro Custo],IF($B$2=Configurações!$B$7,"&lt;&gt;""",'DRE Financeira'!$B$2))))</f>
        <v/>
      </c>
      <c r="O178" s="24" t="str">
        <f>IF($B178="","",ABS(
SUMIFS(BaseFinanceira[Valor Previsto],
IF('DRE Financeira'!$B$3=Configurações!$D$7,BaseFinanceira[Mês Caixa],BaseFinanceira[Mês Comp.]),O$6,
BaseFinanceira[Plano Contas],'DRE Financeira'!$C178,
BaseFinanceira[Centro Custo],IF($B$2=Configurações!$B$7,"&lt;&gt;""",'DRE Financeira'!$B$2))))</f>
        <v/>
      </c>
      <c r="P178" s="26" t="str">
        <f>IF($B178="","",ABS(
SUMIFS(BaseFinanceira[Valor Realizado],
IF('DRE Financeira'!$B$3=Configurações!$D$7,BaseFinanceira[Mês Caixa],BaseFinanceira[Mês Comp.]),P$6,
BaseFinanceira[Plano Contas],'DRE Financeira'!$C178,
BaseFinanceira[Centro Custo],IF($B$2=Configurações!$B$7,"&lt;&gt;""",'DRE Financeira'!$B$2))))</f>
        <v/>
      </c>
      <c r="Q178" s="24" t="str">
        <f>IF($B178="","",ABS(
SUMIFS(BaseFinanceira[Valor Previsto],
IF('DRE Financeira'!$B$3=Configurações!$D$7,BaseFinanceira[Mês Caixa],BaseFinanceira[Mês Comp.]),Q$6,
BaseFinanceira[Plano Contas],'DRE Financeira'!$C178,
BaseFinanceira[Centro Custo],IF($B$2=Configurações!$B$7,"&lt;&gt;""",'DRE Financeira'!$B$2))))</f>
        <v/>
      </c>
      <c r="R178" s="26" t="str">
        <f>IF($B178="","",ABS(
SUMIFS(BaseFinanceira[Valor Realizado],
IF('DRE Financeira'!$B$3=Configurações!$D$7,BaseFinanceira[Mês Caixa],BaseFinanceira[Mês Comp.]),R$6,
BaseFinanceira[Plano Contas],'DRE Financeira'!$C178,
BaseFinanceira[Centro Custo],IF($B$2=Configurações!$B$7,"&lt;&gt;""",'DRE Financeira'!$B$2))))</f>
        <v/>
      </c>
      <c r="S178" s="24" t="str">
        <f>IF($B178="","",ABS(
SUMIFS(BaseFinanceira[Valor Previsto],
IF('DRE Financeira'!$B$3=Configurações!$D$7,BaseFinanceira[Mês Caixa],BaseFinanceira[Mês Comp.]),S$6,
BaseFinanceira[Plano Contas],'DRE Financeira'!$C178,
BaseFinanceira[Centro Custo],IF($B$2=Configurações!$B$7,"&lt;&gt;""",'DRE Financeira'!$B$2))))</f>
        <v/>
      </c>
      <c r="T178" s="26" t="str">
        <f>IF($B178="","",ABS(
SUMIFS(BaseFinanceira[Valor Realizado],
IF('DRE Financeira'!$B$3=Configurações!$D$7,BaseFinanceira[Mês Caixa],BaseFinanceira[Mês Comp.]),T$6,
BaseFinanceira[Plano Contas],'DRE Financeira'!$C178,
BaseFinanceira[Centro Custo],IF($B$2=Configurações!$B$7,"&lt;&gt;""",'DRE Financeira'!$B$2))))</f>
        <v/>
      </c>
      <c r="U178" s="24" t="str">
        <f>IF($B178="","",ABS(
SUMIFS(BaseFinanceira[Valor Previsto],
IF('DRE Financeira'!$B$3=Configurações!$D$7,BaseFinanceira[Mês Caixa],BaseFinanceira[Mês Comp.]),U$6,
BaseFinanceira[Plano Contas],'DRE Financeira'!$C178,
BaseFinanceira[Centro Custo],IF($B$2=Configurações!$B$7,"&lt;&gt;""",'DRE Financeira'!$B$2))))</f>
        <v/>
      </c>
      <c r="V178" s="26" t="str">
        <f>IF($B178="","",ABS(
SUMIFS(BaseFinanceira[Valor Realizado],
IF('DRE Financeira'!$B$3=Configurações!$D$7,BaseFinanceira[Mês Caixa],BaseFinanceira[Mês Comp.]),V$6,
BaseFinanceira[Plano Contas],'DRE Financeira'!$C178,
BaseFinanceira[Centro Custo],IF($B$2=Configurações!$B$7,"&lt;&gt;""",'DRE Financeira'!$B$2))))</f>
        <v/>
      </c>
      <c r="W178" s="24" t="str">
        <f>IF($B178="","",ABS(
SUMIFS(BaseFinanceira[Valor Previsto],
IF('DRE Financeira'!$B$3=Configurações!$D$7,BaseFinanceira[Mês Caixa],BaseFinanceira[Mês Comp.]),W$6,
BaseFinanceira[Plano Contas],'DRE Financeira'!$C178,
BaseFinanceira[Centro Custo],IF($B$2=Configurações!$B$7,"&lt;&gt;""",'DRE Financeira'!$B$2))))</f>
        <v/>
      </c>
      <c r="X178" s="26" t="str">
        <f>IF($B178="","",ABS(
SUMIFS(BaseFinanceira[Valor Realizado],
IF('DRE Financeira'!$B$3=Configurações!$D$7,BaseFinanceira[Mês Caixa],BaseFinanceira[Mês Comp.]),X$6,
BaseFinanceira[Plano Contas],'DRE Financeira'!$C178,
BaseFinanceira[Centro Custo],IF($B$2=Configurações!$B$7,"&lt;&gt;""",'DRE Financeira'!$B$2))))</f>
        <v/>
      </c>
      <c r="Y178" s="24" t="str">
        <f>IF($B178="","",ABS(
SUMIFS(BaseFinanceira[Valor Previsto],
IF('DRE Financeira'!$B$3=Configurações!$D$7,BaseFinanceira[Mês Caixa],BaseFinanceira[Mês Comp.]),Y$6,
BaseFinanceira[Plano Contas],'DRE Financeira'!$C178,
BaseFinanceira[Centro Custo],IF($B$2=Configurações!$B$7,"&lt;&gt;""",'DRE Financeira'!$B$2))))</f>
        <v/>
      </c>
      <c r="Z178" s="26" t="str">
        <f>IF($B178="","",ABS(
SUMIFS(BaseFinanceira[Valor Realizado],
IF('DRE Financeira'!$B$3=Configurações!$D$7,BaseFinanceira[Mês Caixa],BaseFinanceira[Mês Comp.]),Z$6,
BaseFinanceira[Plano Contas],'DRE Financeira'!$C178,
BaseFinanceira[Centro Custo],IF($B$2=Configurações!$B$7,"&lt;&gt;""",'DRE Financeira'!$B$2))))</f>
        <v/>
      </c>
      <c r="AA178" s="24" t="str">
        <f>IF($B178="","",ABS(
SUMIFS(BaseFinanceira[Valor Previsto],
IF('DRE Financeira'!$B$3=Configurações!$D$7,BaseFinanceira[Mês Caixa],BaseFinanceira[Mês Comp.]),AA$6,
BaseFinanceira[Plano Contas],'DRE Financeira'!$C178,
BaseFinanceira[Centro Custo],IF($B$2=Configurações!$B$7,"&lt;&gt;""",'DRE Financeira'!$B$2))))</f>
        <v/>
      </c>
      <c r="AB178" s="26" t="str">
        <f>IF($B178="","",ABS(
SUMIFS(BaseFinanceira[Valor Realizado],
IF('DRE Financeira'!$B$3=Configurações!$D$7,BaseFinanceira[Mês Caixa],BaseFinanceira[Mês Comp.]),AB$6,
BaseFinanceira[Plano Contas],'DRE Financeira'!$C178,
BaseFinanceira[Centro Custo],IF($B$2=Configurações!$B$7,"&lt;&gt;""",'DRE Financeira'!$B$2))))</f>
        <v/>
      </c>
      <c r="AD178" s="24">
        <f t="shared" si="258"/>
        <v>0</v>
      </c>
      <c r="AE178" s="26">
        <f t="shared" si="258"/>
        <v>0</v>
      </c>
      <c r="AF178" s="39">
        <f t="shared" si="230"/>
        <v>0</v>
      </c>
      <c r="AH178" s="24">
        <f t="shared" si="259"/>
        <v>0</v>
      </c>
      <c r="AI178" s="26">
        <f t="shared" si="259"/>
        <v>0</v>
      </c>
    </row>
    <row r="179" spans="2:35" s="2" customFormat="1" ht="20.100000000000001" hidden="1" customHeight="1" x14ac:dyDescent="0.25">
      <c r="B179" s="23" t="str">
        <f>IF('Plano Contas'!K22="","",'Plano Contas'!K22)</f>
        <v/>
      </c>
      <c r="C179" s="46" t="str">
        <f>B143&amp;B165&amp;B179</f>
        <v>Custo Mercadoria VendidaGrupo Extra 2</v>
      </c>
      <c r="D179" s="20"/>
      <c r="E179" s="24" t="str">
        <f>IF($B179="","",ABS(
SUMIFS(BaseFinanceira[Valor Previsto],
IF('DRE Financeira'!$B$3=Configurações!$D$7,BaseFinanceira[Mês Caixa],BaseFinanceira[Mês Comp.]),E$6,
BaseFinanceira[Plano Contas],'DRE Financeira'!$C179,
BaseFinanceira[Centro Custo],IF($B$2=Configurações!$B$7,"&lt;&gt;""",'DRE Financeira'!$B$2))))</f>
        <v/>
      </c>
      <c r="F179" s="26" t="str">
        <f>IF($B179="","",ABS(
SUMIFS(BaseFinanceira[Valor Realizado],
IF('DRE Financeira'!$B$3=Configurações!$D$7,BaseFinanceira[Mês Caixa],BaseFinanceira[Mês Comp.]),F$6,
BaseFinanceira[Plano Contas],'DRE Financeira'!$C179,
BaseFinanceira[Centro Custo],IF($B$2=Configurações!$B$7,"&lt;&gt;""",'DRE Financeira'!$B$2))))</f>
        <v/>
      </c>
      <c r="G179" s="24" t="str">
        <f>IF($B179="","",ABS(
SUMIFS(BaseFinanceira[Valor Previsto],
IF('DRE Financeira'!$B$3=Configurações!$D$7,BaseFinanceira[Mês Caixa],BaseFinanceira[Mês Comp.]),G$6,
BaseFinanceira[Plano Contas],'DRE Financeira'!$C179,
BaseFinanceira[Centro Custo],IF($B$2=Configurações!$B$7,"&lt;&gt;""",'DRE Financeira'!$B$2))))</f>
        <v/>
      </c>
      <c r="H179" s="26" t="str">
        <f>IF($B179="","",ABS(
SUMIFS(BaseFinanceira[Valor Realizado],
IF('DRE Financeira'!$B$3=Configurações!$D$7,BaseFinanceira[Mês Caixa],BaseFinanceira[Mês Comp.]),H$6,
BaseFinanceira[Plano Contas],'DRE Financeira'!$C179,
BaseFinanceira[Centro Custo],IF($B$2=Configurações!$B$7,"&lt;&gt;""",'DRE Financeira'!$B$2))))</f>
        <v/>
      </c>
      <c r="I179" s="24" t="str">
        <f>IF($B179="","",ABS(
SUMIFS(BaseFinanceira[Valor Previsto],
IF('DRE Financeira'!$B$3=Configurações!$D$7,BaseFinanceira[Mês Caixa],BaseFinanceira[Mês Comp.]),I$6,
BaseFinanceira[Plano Contas],'DRE Financeira'!$C179,
BaseFinanceira[Centro Custo],IF($B$2=Configurações!$B$7,"&lt;&gt;""",'DRE Financeira'!$B$2))))</f>
        <v/>
      </c>
      <c r="J179" s="26" t="str">
        <f>IF($B179="","",ABS(
SUMIFS(BaseFinanceira[Valor Realizado],
IF('DRE Financeira'!$B$3=Configurações!$D$7,BaseFinanceira[Mês Caixa],BaseFinanceira[Mês Comp.]),J$6,
BaseFinanceira[Plano Contas],'DRE Financeira'!$C179,
BaseFinanceira[Centro Custo],IF($B$2=Configurações!$B$7,"&lt;&gt;""",'DRE Financeira'!$B$2))))</f>
        <v/>
      </c>
      <c r="K179" s="24" t="str">
        <f>IF($B179="","",ABS(
SUMIFS(BaseFinanceira[Valor Previsto],
IF('DRE Financeira'!$B$3=Configurações!$D$7,BaseFinanceira[Mês Caixa],BaseFinanceira[Mês Comp.]),K$6,
BaseFinanceira[Plano Contas],'DRE Financeira'!$C179,
BaseFinanceira[Centro Custo],IF($B$2=Configurações!$B$7,"&lt;&gt;""",'DRE Financeira'!$B$2))))</f>
        <v/>
      </c>
      <c r="L179" s="26" t="str">
        <f>IF($B179="","",ABS(
SUMIFS(BaseFinanceira[Valor Realizado],
IF('DRE Financeira'!$B$3=Configurações!$D$7,BaseFinanceira[Mês Caixa],BaseFinanceira[Mês Comp.]),L$6,
BaseFinanceira[Plano Contas],'DRE Financeira'!$C179,
BaseFinanceira[Centro Custo],IF($B$2=Configurações!$B$7,"&lt;&gt;""",'DRE Financeira'!$B$2))))</f>
        <v/>
      </c>
      <c r="M179" s="24" t="str">
        <f>IF($B179="","",ABS(
SUMIFS(BaseFinanceira[Valor Previsto],
IF('DRE Financeira'!$B$3=Configurações!$D$7,BaseFinanceira[Mês Caixa],BaseFinanceira[Mês Comp.]),M$6,
BaseFinanceira[Plano Contas],'DRE Financeira'!$C179,
BaseFinanceira[Centro Custo],IF($B$2=Configurações!$B$7,"&lt;&gt;""",'DRE Financeira'!$B$2))))</f>
        <v/>
      </c>
      <c r="N179" s="26" t="str">
        <f>IF($B179="","",ABS(
SUMIFS(BaseFinanceira[Valor Realizado],
IF('DRE Financeira'!$B$3=Configurações!$D$7,BaseFinanceira[Mês Caixa],BaseFinanceira[Mês Comp.]),N$6,
BaseFinanceira[Plano Contas],'DRE Financeira'!$C179,
BaseFinanceira[Centro Custo],IF($B$2=Configurações!$B$7,"&lt;&gt;""",'DRE Financeira'!$B$2))))</f>
        <v/>
      </c>
      <c r="O179" s="24" t="str">
        <f>IF($B179="","",ABS(
SUMIFS(BaseFinanceira[Valor Previsto],
IF('DRE Financeira'!$B$3=Configurações!$D$7,BaseFinanceira[Mês Caixa],BaseFinanceira[Mês Comp.]),O$6,
BaseFinanceira[Plano Contas],'DRE Financeira'!$C179,
BaseFinanceira[Centro Custo],IF($B$2=Configurações!$B$7,"&lt;&gt;""",'DRE Financeira'!$B$2))))</f>
        <v/>
      </c>
      <c r="P179" s="26" t="str">
        <f>IF($B179="","",ABS(
SUMIFS(BaseFinanceira[Valor Realizado],
IF('DRE Financeira'!$B$3=Configurações!$D$7,BaseFinanceira[Mês Caixa],BaseFinanceira[Mês Comp.]),P$6,
BaseFinanceira[Plano Contas],'DRE Financeira'!$C179,
BaseFinanceira[Centro Custo],IF($B$2=Configurações!$B$7,"&lt;&gt;""",'DRE Financeira'!$B$2))))</f>
        <v/>
      </c>
      <c r="Q179" s="24" t="str">
        <f>IF($B179="","",ABS(
SUMIFS(BaseFinanceira[Valor Previsto],
IF('DRE Financeira'!$B$3=Configurações!$D$7,BaseFinanceira[Mês Caixa],BaseFinanceira[Mês Comp.]),Q$6,
BaseFinanceira[Plano Contas],'DRE Financeira'!$C179,
BaseFinanceira[Centro Custo],IF($B$2=Configurações!$B$7,"&lt;&gt;""",'DRE Financeira'!$B$2))))</f>
        <v/>
      </c>
      <c r="R179" s="26" t="str">
        <f>IF($B179="","",ABS(
SUMIFS(BaseFinanceira[Valor Realizado],
IF('DRE Financeira'!$B$3=Configurações!$D$7,BaseFinanceira[Mês Caixa],BaseFinanceira[Mês Comp.]),R$6,
BaseFinanceira[Plano Contas],'DRE Financeira'!$C179,
BaseFinanceira[Centro Custo],IF($B$2=Configurações!$B$7,"&lt;&gt;""",'DRE Financeira'!$B$2))))</f>
        <v/>
      </c>
      <c r="S179" s="24" t="str">
        <f>IF($B179="","",ABS(
SUMIFS(BaseFinanceira[Valor Previsto],
IF('DRE Financeira'!$B$3=Configurações!$D$7,BaseFinanceira[Mês Caixa],BaseFinanceira[Mês Comp.]),S$6,
BaseFinanceira[Plano Contas],'DRE Financeira'!$C179,
BaseFinanceira[Centro Custo],IF($B$2=Configurações!$B$7,"&lt;&gt;""",'DRE Financeira'!$B$2))))</f>
        <v/>
      </c>
      <c r="T179" s="26" t="str">
        <f>IF($B179="","",ABS(
SUMIFS(BaseFinanceira[Valor Realizado],
IF('DRE Financeira'!$B$3=Configurações!$D$7,BaseFinanceira[Mês Caixa],BaseFinanceira[Mês Comp.]),T$6,
BaseFinanceira[Plano Contas],'DRE Financeira'!$C179,
BaseFinanceira[Centro Custo],IF($B$2=Configurações!$B$7,"&lt;&gt;""",'DRE Financeira'!$B$2))))</f>
        <v/>
      </c>
      <c r="U179" s="24" t="str">
        <f>IF($B179="","",ABS(
SUMIFS(BaseFinanceira[Valor Previsto],
IF('DRE Financeira'!$B$3=Configurações!$D$7,BaseFinanceira[Mês Caixa],BaseFinanceira[Mês Comp.]),U$6,
BaseFinanceira[Plano Contas],'DRE Financeira'!$C179,
BaseFinanceira[Centro Custo],IF($B$2=Configurações!$B$7,"&lt;&gt;""",'DRE Financeira'!$B$2))))</f>
        <v/>
      </c>
      <c r="V179" s="26" t="str">
        <f>IF($B179="","",ABS(
SUMIFS(BaseFinanceira[Valor Realizado],
IF('DRE Financeira'!$B$3=Configurações!$D$7,BaseFinanceira[Mês Caixa],BaseFinanceira[Mês Comp.]),V$6,
BaseFinanceira[Plano Contas],'DRE Financeira'!$C179,
BaseFinanceira[Centro Custo],IF($B$2=Configurações!$B$7,"&lt;&gt;""",'DRE Financeira'!$B$2))))</f>
        <v/>
      </c>
      <c r="W179" s="24" t="str">
        <f>IF($B179="","",ABS(
SUMIFS(BaseFinanceira[Valor Previsto],
IF('DRE Financeira'!$B$3=Configurações!$D$7,BaseFinanceira[Mês Caixa],BaseFinanceira[Mês Comp.]),W$6,
BaseFinanceira[Plano Contas],'DRE Financeira'!$C179,
BaseFinanceira[Centro Custo],IF($B$2=Configurações!$B$7,"&lt;&gt;""",'DRE Financeira'!$B$2))))</f>
        <v/>
      </c>
      <c r="X179" s="26" t="str">
        <f>IF($B179="","",ABS(
SUMIFS(BaseFinanceira[Valor Realizado],
IF('DRE Financeira'!$B$3=Configurações!$D$7,BaseFinanceira[Mês Caixa],BaseFinanceira[Mês Comp.]),X$6,
BaseFinanceira[Plano Contas],'DRE Financeira'!$C179,
BaseFinanceira[Centro Custo],IF($B$2=Configurações!$B$7,"&lt;&gt;""",'DRE Financeira'!$B$2))))</f>
        <v/>
      </c>
      <c r="Y179" s="24" t="str">
        <f>IF($B179="","",ABS(
SUMIFS(BaseFinanceira[Valor Previsto],
IF('DRE Financeira'!$B$3=Configurações!$D$7,BaseFinanceira[Mês Caixa],BaseFinanceira[Mês Comp.]),Y$6,
BaseFinanceira[Plano Contas],'DRE Financeira'!$C179,
BaseFinanceira[Centro Custo],IF($B$2=Configurações!$B$7,"&lt;&gt;""",'DRE Financeira'!$B$2))))</f>
        <v/>
      </c>
      <c r="Z179" s="26" t="str">
        <f>IF($B179="","",ABS(
SUMIFS(BaseFinanceira[Valor Realizado],
IF('DRE Financeira'!$B$3=Configurações!$D$7,BaseFinanceira[Mês Caixa],BaseFinanceira[Mês Comp.]),Z$6,
BaseFinanceira[Plano Contas],'DRE Financeira'!$C179,
BaseFinanceira[Centro Custo],IF($B$2=Configurações!$B$7,"&lt;&gt;""",'DRE Financeira'!$B$2))))</f>
        <v/>
      </c>
      <c r="AA179" s="24" t="str">
        <f>IF($B179="","",ABS(
SUMIFS(BaseFinanceira[Valor Previsto],
IF('DRE Financeira'!$B$3=Configurações!$D$7,BaseFinanceira[Mês Caixa],BaseFinanceira[Mês Comp.]),AA$6,
BaseFinanceira[Plano Contas],'DRE Financeira'!$C179,
BaseFinanceira[Centro Custo],IF($B$2=Configurações!$B$7,"&lt;&gt;""",'DRE Financeira'!$B$2))))</f>
        <v/>
      </c>
      <c r="AB179" s="26" t="str">
        <f>IF($B179="","",ABS(
SUMIFS(BaseFinanceira[Valor Realizado],
IF('DRE Financeira'!$B$3=Configurações!$D$7,BaseFinanceira[Mês Caixa],BaseFinanceira[Mês Comp.]),AB$6,
BaseFinanceira[Plano Contas],'DRE Financeira'!$C179,
BaseFinanceira[Centro Custo],IF($B$2=Configurações!$B$7,"&lt;&gt;""",'DRE Financeira'!$B$2))))</f>
        <v/>
      </c>
      <c r="AD179" s="24">
        <f t="shared" si="258"/>
        <v>0</v>
      </c>
      <c r="AE179" s="26">
        <f t="shared" si="258"/>
        <v>0</v>
      </c>
      <c r="AF179" s="39">
        <f t="shared" si="230"/>
        <v>0</v>
      </c>
      <c r="AH179" s="24">
        <f t="shared" si="259"/>
        <v>0</v>
      </c>
      <c r="AI179" s="26">
        <f t="shared" si="259"/>
        <v>0</v>
      </c>
    </row>
    <row r="180" spans="2:35" s="2" customFormat="1" ht="20.100000000000001" hidden="1" customHeight="1" x14ac:dyDescent="0.25">
      <c r="B180" s="23" t="str">
        <f>IF('Plano Contas'!K23="","",'Plano Contas'!K23)</f>
        <v/>
      </c>
      <c r="C180" s="46" t="str">
        <f>B143&amp;B165&amp;B180</f>
        <v>Custo Mercadoria VendidaGrupo Extra 2</v>
      </c>
      <c r="D180" s="20"/>
      <c r="E180" s="24" t="str">
        <f>IF($B180="","",ABS(
SUMIFS(BaseFinanceira[Valor Previsto],
IF('DRE Financeira'!$B$3=Configurações!$D$7,BaseFinanceira[Mês Caixa],BaseFinanceira[Mês Comp.]),E$6,
BaseFinanceira[Plano Contas],'DRE Financeira'!$C180,
BaseFinanceira[Centro Custo],IF($B$2=Configurações!$B$7,"&lt;&gt;""",'DRE Financeira'!$B$2))))</f>
        <v/>
      </c>
      <c r="F180" s="26" t="str">
        <f>IF($B180="","",ABS(
SUMIFS(BaseFinanceira[Valor Realizado],
IF('DRE Financeira'!$B$3=Configurações!$D$7,BaseFinanceira[Mês Caixa],BaseFinanceira[Mês Comp.]),F$6,
BaseFinanceira[Plano Contas],'DRE Financeira'!$C180,
BaseFinanceira[Centro Custo],IF($B$2=Configurações!$B$7,"&lt;&gt;""",'DRE Financeira'!$B$2))))</f>
        <v/>
      </c>
      <c r="G180" s="24" t="str">
        <f>IF($B180="","",ABS(
SUMIFS(BaseFinanceira[Valor Previsto],
IF('DRE Financeira'!$B$3=Configurações!$D$7,BaseFinanceira[Mês Caixa],BaseFinanceira[Mês Comp.]),G$6,
BaseFinanceira[Plano Contas],'DRE Financeira'!$C180,
BaseFinanceira[Centro Custo],IF($B$2=Configurações!$B$7,"&lt;&gt;""",'DRE Financeira'!$B$2))))</f>
        <v/>
      </c>
      <c r="H180" s="26" t="str">
        <f>IF($B180="","",ABS(
SUMIFS(BaseFinanceira[Valor Realizado],
IF('DRE Financeira'!$B$3=Configurações!$D$7,BaseFinanceira[Mês Caixa],BaseFinanceira[Mês Comp.]),H$6,
BaseFinanceira[Plano Contas],'DRE Financeira'!$C180,
BaseFinanceira[Centro Custo],IF($B$2=Configurações!$B$7,"&lt;&gt;""",'DRE Financeira'!$B$2))))</f>
        <v/>
      </c>
      <c r="I180" s="24" t="str">
        <f>IF($B180="","",ABS(
SUMIFS(BaseFinanceira[Valor Previsto],
IF('DRE Financeira'!$B$3=Configurações!$D$7,BaseFinanceira[Mês Caixa],BaseFinanceira[Mês Comp.]),I$6,
BaseFinanceira[Plano Contas],'DRE Financeira'!$C180,
BaseFinanceira[Centro Custo],IF($B$2=Configurações!$B$7,"&lt;&gt;""",'DRE Financeira'!$B$2))))</f>
        <v/>
      </c>
      <c r="J180" s="26" t="str">
        <f>IF($B180="","",ABS(
SUMIFS(BaseFinanceira[Valor Realizado],
IF('DRE Financeira'!$B$3=Configurações!$D$7,BaseFinanceira[Mês Caixa],BaseFinanceira[Mês Comp.]),J$6,
BaseFinanceira[Plano Contas],'DRE Financeira'!$C180,
BaseFinanceira[Centro Custo],IF($B$2=Configurações!$B$7,"&lt;&gt;""",'DRE Financeira'!$B$2))))</f>
        <v/>
      </c>
      <c r="K180" s="24" t="str">
        <f>IF($B180="","",ABS(
SUMIFS(BaseFinanceira[Valor Previsto],
IF('DRE Financeira'!$B$3=Configurações!$D$7,BaseFinanceira[Mês Caixa],BaseFinanceira[Mês Comp.]),K$6,
BaseFinanceira[Plano Contas],'DRE Financeira'!$C180,
BaseFinanceira[Centro Custo],IF($B$2=Configurações!$B$7,"&lt;&gt;""",'DRE Financeira'!$B$2))))</f>
        <v/>
      </c>
      <c r="L180" s="26" t="str">
        <f>IF($B180="","",ABS(
SUMIFS(BaseFinanceira[Valor Realizado],
IF('DRE Financeira'!$B$3=Configurações!$D$7,BaseFinanceira[Mês Caixa],BaseFinanceira[Mês Comp.]),L$6,
BaseFinanceira[Plano Contas],'DRE Financeira'!$C180,
BaseFinanceira[Centro Custo],IF($B$2=Configurações!$B$7,"&lt;&gt;""",'DRE Financeira'!$B$2))))</f>
        <v/>
      </c>
      <c r="M180" s="24" t="str">
        <f>IF($B180="","",ABS(
SUMIFS(BaseFinanceira[Valor Previsto],
IF('DRE Financeira'!$B$3=Configurações!$D$7,BaseFinanceira[Mês Caixa],BaseFinanceira[Mês Comp.]),M$6,
BaseFinanceira[Plano Contas],'DRE Financeira'!$C180,
BaseFinanceira[Centro Custo],IF($B$2=Configurações!$B$7,"&lt;&gt;""",'DRE Financeira'!$B$2))))</f>
        <v/>
      </c>
      <c r="N180" s="26" t="str">
        <f>IF($B180="","",ABS(
SUMIFS(BaseFinanceira[Valor Realizado],
IF('DRE Financeira'!$B$3=Configurações!$D$7,BaseFinanceira[Mês Caixa],BaseFinanceira[Mês Comp.]),N$6,
BaseFinanceira[Plano Contas],'DRE Financeira'!$C180,
BaseFinanceira[Centro Custo],IF($B$2=Configurações!$B$7,"&lt;&gt;""",'DRE Financeira'!$B$2))))</f>
        <v/>
      </c>
      <c r="O180" s="24" t="str">
        <f>IF($B180="","",ABS(
SUMIFS(BaseFinanceira[Valor Previsto],
IF('DRE Financeira'!$B$3=Configurações!$D$7,BaseFinanceira[Mês Caixa],BaseFinanceira[Mês Comp.]),O$6,
BaseFinanceira[Plano Contas],'DRE Financeira'!$C180,
BaseFinanceira[Centro Custo],IF($B$2=Configurações!$B$7,"&lt;&gt;""",'DRE Financeira'!$B$2))))</f>
        <v/>
      </c>
      <c r="P180" s="26" t="str">
        <f>IF($B180="","",ABS(
SUMIFS(BaseFinanceira[Valor Realizado],
IF('DRE Financeira'!$B$3=Configurações!$D$7,BaseFinanceira[Mês Caixa],BaseFinanceira[Mês Comp.]),P$6,
BaseFinanceira[Plano Contas],'DRE Financeira'!$C180,
BaseFinanceira[Centro Custo],IF($B$2=Configurações!$B$7,"&lt;&gt;""",'DRE Financeira'!$B$2))))</f>
        <v/>
      </c>
      <c r="Q180" s="24" t="str">
        <f>IF($B180="","",ABS(
SUMIFS(BaseFinanceira[Valor Previsto],
IF('DRE Financeira'!$B$3=Configurações!$D$7,BaseFinanceira[Mês Caixa],BaseFinanceira[Mês Comp.]),Q$6,
BaseFinanceira[Plano Contas],'DRE Financeira'!$C180,
BaseFinanceira[Centro Custo],IF($B$2=Configurações!$B$7,"&lt;&gt;""",'DRE Financeira'!$B$2))))</f>
        <v/>
      </c>
      <c r="R180" s="26" t="str">
        <f>IF($B180="","",ABS(
SUMIFS(BaseFinanceira[Valor Realizado],
IF('DRE Financeira'!$B$3=Configurações!$D$7,BaseFinanceira[Mês Caixa],BaseFinanceira[Mês Comp.]),R$6,
BaseFinanceira[Plano Contas],'DRE Financeira'!$C180,
BaseFinanceira[Centro Custo],IF($B$2=Configurações!$B$7,"&lt;&gt;""",'DRE Financeira'!$B$2))))</f>
        <v/>
      </c>
      <c r="S180" s="24" t="str">
        <f>IF($B180="","",ABS(
SUMIFS(BaseFinanceira[Valor Previsto],
IF('DRE Financeira'!$B$3=Configurações!$D$7,BaseFinanceira[Mês Caixa],BaseFinanceira[Mês Comp.]),S$6,
BaseFinanceira[Plano Contas],'DRE Financeira'!$C180,
BaseFinanceira[Centro Custo],IF($B$2=Configurações!$B$7,"&lt;&gt;""",'DRE Financeira'!$B$2))))</f>
        <v/>
      </c>
      <c r="T180" s="26" t="str">
        <f>IF($B180="","",ABS(
SUMIFS(BaseFinanceira[Valor Realizado],
IF('DRE Financeira'!$B$3=Configurações!$D$7,BaseFinanceira[Mês Caixa],BaseFinanceira[Mês Comp.]),T$6,
BaseFinanceira[Plano Contas],'DRE Financeira'!$C180,
BaseFinanceira[Centro Custo],IF($B$2=Configurações!$B$7,"&lt;&gt;""",'DRE Financeira'!$B$2))))</f>
        <v/>
      </c>
      <c r="U180" s="24" t="str">
        <f>IF($B180="","",ABS(
SUMIFS(BaseFinanceira[Valor Previsto],
IF('DRE Financeira'!$B$3=Configurações!$D$7,BaseFinanceira[Mês Caixa],BaseFinanceira[Mês Comp.]),U$6,
BaseFinanceira[Plano Contas],'DRE Financeira'!$C180,
BaseFinanceira[Centro Custo],IF($B$2=Configurações!$B$7,"&lt;&gt;""",'DRE Financeira'!$B$2))))</f>
        <v/>
      </c>
      <c r="V180" s="26" t="str">
        <f>IF($B180="","",ABS(
SUMIFS(BaseFinanceira[Valor Realizado],
IF('DRE Financeira'!$B$3=Configurações!$D$7,BaseFinanceira[Mês Caixa],BaseFinanceira[Mês Comp.]),V$6,
BaseFinanceira[Plano Contas],'DRE Financeira'!$C180,
BaseFinanceira[Centro Custo],IF($B$2=Configurações!$B$7,"&lt;&gt;""",'DRE Financeira'!$B$2))))</f>
        <v/>
      </c>
      <c r="W180" s="24" t="str">
        <f>IF($B180="","",ABS(
SUMIFS(BaseFinanceira[Valor Previsto],
IF('DRE Financeira'!$B$3=Configurações!$D$7,BaseFinanceira[Mês Caixa],BaseFinanceira[Mês Comp.]),W$6,
BaseFinanceira[Plano Contas],'DRE Financeira'!$C180,
BaseFinanceira[Centro Custo],IF($B$2=Configurações!$B$7,"&lt;&gt;""",'DRE Financeira'!$B$2))))</f>
        <v/>
      </c>
      <c r="X180" s="26" t="str">
        <f>IF($B180="","",ABS(
SUMIFS(BaseFinanceira[Valor Realizado],
IF('DRE Financeira'!$B$3=Configurações!$D$7,BaseFinanceira[Mês Caixa],BaseFinanceira[Mês Comp.]),X$6,
BaseFinanceira[Plano Contas],'DRE Financeira'!$C180,
BaseFinanceira[Centro Custo],IF($B$2=Configurações!$B$7,"&lt;&gt;""",'DRE Financeira'!$B$2))))</f>
        <v/>
      </c>
      <c r="Y180" s="24" t="str">
        <f>IF($B180="","",ABS(
SUMIFS(BaseFinanceira[Valor Previsto],
IF('DRE Financeira'!$B$3=Configurações!$D$7,BaseFinanceira[Mês Caixa],BaseFinanceira[Mês Comp.]),Y$6,
BaseFinanceira[Plano Contas],'DRE Financeira'!$C180,
BaseFinanceira[Centro Custo],IF($B$2=Configurações!$B$7,"&lt;&gt;""",'DRE Financeira'!$B$2))))</f>
        <v/>
      </c>
      <c r="Z180" s="26" t="str">
        <f>IF($B180="","",ABS(
SUMIFS(BaseFinanceira[Valor Realizado],
IF('DRE Financeira'!$B$3=Configurações!$D$7,BaseFinanceira[Mês Caixa],BaseFinanceira[Mês Comp.]),Z$6,
BaseFinanceira[Plano Contas],'DRE Financeira'!$C180,
BaseFinanceira[Centro Custo],IF($B$2=Configurações!$B$7,"&lt;&gt;""",'DRE Financeira'!$B$2))))</f>
        <v/>
      </c>
      <c r="AA180" s="24" t="str">
        <f>IF($B180="","",ABS(
SUMIFS(BaseFinanceira[Valor Previsto],
IF('DRE Financeira'!$B$3=Configurações!$D$7,BaseFinanceira[Mês Caixa],BaseFinanceira[Mês Comp.]),AA$6,
BaseFinanceira[Plano Contas],'DRE Financeira'!$C180,
BaseFinanceira[Centro Custo],IF($B$2=Configurações!$B$7,"&lt;&gt;""",'DRE Financeira'!$B$2))))</f>
        <v/>
      </c>
      <c r="AB180" s="26" t="str">
        <f>IF($B180="","",ABS(
SUMIFS(BaseFinanceira[Valor Realizado],
IF('DRE Financeira'!$B$3=Configurações!$D$7,BaseFinanceira[Mês Caixa],BaseFinanceira[Mês Comp.]),AB$6,
BaseFinanceira[Plano Contas],'DRE Financeira'!$C180,
BaseFinanceira[Centro Custo],IF($B$2=Configurações!$B$7,"&lt;&gt;""",'DRE Financeira'!$B$2))))</f>
        <v/>
      </c>
      <c r="AD180" s="24">
        <f t="shared" si="258"/>
        <v>0</v>
      </c>
      <c r="AE180" s="26">
        <f t="shared" si="258"/>
        <v>0</v>
      </c>
      <c r="AF180" s="39">
        <f t="shared" si="230"/>
        <v>0</v>
      </c>
      <c r="AH180" s="24">
        <f t="shared" si="259"/>
        <v>0</v>
      </c>
      <c r="AI180" s="26">
        <f t="shared" si="259"/>
        <v>0</v>
      </c>
    </row>
    <row r="181" spans="2:35" s="2" customFormat="1" ht="20.100000000000001" hidden="1" customHeight="1" x14ac:dyDescent="0.25">
      <c r="B181" s="23" t="str">
        <f>IF('Plano Contas'!K24="","",'Plano Contas'!K24)</f>
        <v/>
      </c>
      <c r="C181" s="46" t="str">
        <f>B143&amp;B165&amp;B181</f>
        <v>Custo Mercadoria VendidaGrupo Extra 2</v>
      </c>
      <c r="D181" s="20"/>
      <c r="E181" s="24" t="str">
        <f>IF($B181="","",ABS(
SUMIFS(BaseFinanceira[Valor Previsto],
IF('DRE Financeira'!$B$3=Configurações!$D$7,BaseFinanceira[Mês Caixa],BaseFinanceira[Mês Comp.]),E$6,
BaseFinanceira[Plano Contas],'DRE Financeira'!$C181,
BaseFinanceira[Centro Custo],IF($B$2=Configurações!$B$7,"&lt;&gt;""",'DRE Financeira'!$B$2))))</f>
        <v/>
      </c>
      <c r="F181" s="26" t="str">
        <f>IF($B181="","",ABS(
SUMIFS(BaseFinanceira[Valor Realizado],
IF('DRE Financeira'!$B$3=Configurações!$D$7,BaseFinanceira[Mês Caixa],BaseFinanceira[Mês Comp.]),F$6,
BaseFinanceira[Plano Contas],'DRE Financeira'!$C181,
BaseFinanceira[Centro Custo],IF($B$2=Configurações!$B$7,"&lt;&gt;""",'DRE Financeira'!$B$2))))</f>
        <v/>
      </c>
      <c r="G181" s="24" t="str">
        <f>IF($B181="","",ABS(
SUMIFS(BaseFinanceira[Valor Previsto],
IF('DRE Financeira'!$B$3=Configurações!$D$7,BaseFinanceira[Mês Caixa],BaseFinanceira[Mês Comp.]),G$6,
BaseFinanceira[Plano Contas],'DRE Financeira'!$C181,
BaseFinanceira[Centro Custo],IF($B$2=Configurações!$B$7,"&lt;&gt;""",'DRE Financeira'!$B$2))))</f>
        <v/>
      </c>
      <c r="H181" s="26" t="str">
        <f>IF($B181="","",ABS(
SUMIFS(BaseFinanceira[Valor Realizado],
IF('DRE Financeira'!$B$3=Configurações!$D$7,BaseFinanceira[Mês Caixa],BaseFinanceira[Mês Comp.]),H$6,
BaseFinanceira[Plano Contas],'DRE Financeira'!$C181,
BaseFinanceira[Centro Custo],IF($B$2=Configurações!$B$7,"&lt;&gt;""",'DRE Financeira'!$B$2))))</f>
        <v/>
      </c>
      <c r="I181" s="24" t="str">
        <f>IF($B181="","",ABS(
SUMIFS(BaseFinanceira[Valor Previsto],
IF('DRE Financeira'!$B$3=Configurações!$D$7,BaseFinanceira[Mês Caixa],BaseFinanceira[Mês Comp.]),I$6,
BaseFinanceira[Plano Contas],'DRE Financeira'!$C181,
BaseFinanceira[Centro Custo],IF($B$2=Configurações!$B$7,"&lt;&gt;""",'DRE Financeira'!$B$2))))</f>
        <v/>
      </c>
      <c r="J181" s="26" t="str">
        <f>IF($B181="","",ABS(
SUMIFS(BaseFinanceira[Valor Realizado],
IF('DRE Financeira'!$B$3=Configurações!$D$7,BaseFinanceira[Mês Caixa],BaseFinanceira[Mês Comp.]),J$6,
BaseFinanceira[Plano Contas],'DRE Financeira'!$C181,
BaseFinanceira[Centro Custo],IF($B$2=Configurações!$B$7,"&lt;&gt;""",'DRE Financeira'!$B$2))))</f>
        <v/>
      </c>
      <c r="K181" s="24" t="str">
        <f>IF($B181="","",ABS(
SUMIFS(BaseFinanceira[Valor Previsto],
IF('DRE Financeira'!$B$3=Configurações!$D$7,BaseFinanceira[Mês Caixa],BaseFinanceira[Mês Comp.]),K$6,
BaseFinanceira[Plano Contas],'DRE Financeira'!$C181,
BaseFinanceira[Centro Custo],IF($B$2=Configurações!$B$7,"&lt;&gt;""",'DRE Financeira'!$B$2))))</f>
        <v/>
      </c>
      <c r="L181" s="26" t="str">
        <f>IF($B181="","",ABS(
SUMIFS(BaseFinanceira[Valor Realizado],
IF('DRE Financeira'!$B$3=Configurações!$D$7,BaseFinanceira[Mês Caixa],BaseFinanceira[Mês Comp.]),L$6,
BaseFinanceira[Plano Contas],'DRE Financeira'!$C181,
BaseFinanceira[Centro Custo],IF($B$2=Configurações!$B$7,"&lt;&gt;""",'DRE Financeira'!$B$2))))</f>
        <v/>
      </c>
      <c r="M181" s="24" t="str">
        <f>IF($B181="","",ABS(
SUMIFS(BaseFinanceira[Valor Previsto],
IF('DRE Financeira'!$B$3=Configurações!$D$7,BaseFinanceira[Mês Caixa],BaseFinanceira[Mês Comp.]),M$6,
BaseFinanceira[Plano Contas],'DRE Financeira'!$C181,
BaseFinanceira[Centro Custo],IF($B$2=Configurações!$B$7,"&lt;&gt;""",'DRE Financeira'!$B$2))))</f>
        <v/>
      </c>
      <c r="N181" s="26" t="str">
        <f>IF($B181="","",ABS(
SUMIFS(BaseFinanceira[Valor Realizado],
IF('DRE Financeira'!$B$3=Configurações!$D$7,BaseFinanceira[Mês Caixa],BaseFinanceira[Mês Comp.]),N$6,
BaseFinanceira[Plano Contas],'DRE Financeira'!$C181,
BaseFinanceira[Centro Custo],IF($B$2=Configurações!$B$7,"&lt;&gt;""",'DRE Financeira'!$B$2))))</f>
        <v/>
      </c>
      <c r="O181" s="24" t="str">
        <f>IF($B181="","",ABS(
SUMIFS(BaseFinanceira[Valor Previsto],
IF('DRE Financeira'!$B$3=Configurações!$D$7,BaseFinanceira[Mês Caixa],BaseFinanceira[Mês Comp.]),O$6,
BaseFinanceira[Plano Contas],'DRE Financeira'!$C181,
BaseFinanceira[Centro Custo],IF($B$2=Configurações!$B$7,"&lt;&gt;""",'DRE Financeira'!$B$2))))</f>
        <v/>
      </c>
      <c r="P181" s="26" t="str">
        <f>IF($B181="","",ABS(
SUMIFS(BaseFinanceira[Valor Realizado],
IF('DRE Financeira'!$B$3=Configurações!$D$7,BaseFinanceira[Mês Caixa],BaseFinanceira[Mês Comp.]),P$6,
BaseFinanceira[Plano Contas],'DRE Financeira'!$C181,
BaseFinanceira[Centro Custo],IF($B$2=Configurações!$B$7,"&lt;&gt;""",'DRE Financeira'!$B$2))))</f>
        <v/>
      </c>
      <c r="Q181" s="24" t="str">
        <f>IF($B181="","",ABS(
SUMIFS(BaseFinanceira[Valor Previsto],
IF('DRE Financeira'!$B$3=Configurações!$D$7,BaseFinanceira[Mês Caixa],BaseFinanceira[Mês Comp.]),Q$6,
BaseFinanceira[Plano Contas],'DRE Financeira'!$C181,
BaseFinanceira[Centro Custo],IF($B$2=Configurações!$B$7,"&lt;&gt;""",'DRE Financeira'!$B$2))))</f>
        <v/>
      </c>
      <c r="R181" s="26" t="str">
        <f>IF($B181="","",ABS(
SUMIFS(BaseFinanceira[Valor Realizado],
IF('DRE Financeira'!$B$3=Configurações!$D$7,BaseFinanceira[Mês Caixa],BaseFinanceira[Mês Comp.]),R$6,
BaseFinanceira[Plano Contas],'DRE Financeira'!$C181,
BaseFinanceira[Centro Custo],IF($B$2=Configurações!$B$7,"&lt;&gt;""",'DRE Financeira'!$B$2))))</f>
        <v/>
      </c>
      <c r="S181" s="24" t="str">
        <f>IF($B181="","",ABS(
SUMIFS(BaseFinanceira[Valor Previsto],
IF('DRE Financeira'!$B$3=Configurações!$D$7,BaseFinanceira[Mês Caixa],BaseFinanceira[Mês Comp.]),S$6,
BaseFinanceira[Plano Contas],'DRE Financeira'!$C181,
BaseFinanceira[Centro Custo],IF($B$2=Configurações!$B$7,"&lt;&gt;""",'DRE Financeira'!$B$2))))</f>
        <v/>
      </c>
      <c r="T181" s="26" t="str">
        <f>IF($B181="","",ABS(
SUMIFS(BaseFinanceira[Valor Realizado],
IF('DRE Financeira'!$B$3=Configurações!$D$7,BaseFinanceira[Mês Caixa],BaseFinanceira[Mês Comp.]),T$6,
BaseFinanceira[Plano Contas],'DRE Financeira'!$C181,
BaseFinanceira[Centro Custo],IF($B$2=Configurações!$B$7,"&lt;&gt;""",'DRE Financeira'!$B$2))))</f>
        <v/>
      </c>
      <c r="U181" s="24" t="str">
        <f>IF($B181="","",ABS(
SUMIFS(BaseFinanceira[Valor Previsto],
IF('DRE Financeira'!$B$3=Configurações!$D$7,BaseFinanceira[Mês Caixa],BaseFinanceira[Mês Comp.]),U$6,
BaseFinanceira[Plano Contas],'DRE Financeira'!$C181,
BaseFinanceira[Centro Custo],IF($B$2=Configurações!$B$7,"&lt;&gt;""",'DRE Financeira'!$B$2))))</f>
        <v/>
      </c>
      <c r="V181" s="26" t="str">
        <f>IF($B181="","",ABS(
SUMIFS(BaseFinanceira[Valor Realizado],
IF('DRE Financeira'!$B$3=Configurações!$D$7,BaseFinanceira[Mês Caixa],BaseFinanceira[Mês Comp.]),V$6,
BaseFinanceira[Plano Contas],'DRE Financeira'!$C181,
BaseFinanceira[Centro Custo],IF($B$2=Configurações!$B$7,"&lt;&gt;""",'DRE Financeira'!$B$2))))</f>
        <v/>
      </c>
      <c r="W181" s="24" t="str">
        <f>IF($B181="","",ABS(
SUMIFS(BaseFinanceira[Valor Previsto],
IF('DRE Financeira'!$B$3=Configurações!$D$7,BaseFinanceira[Mês Caixa],BaseFinanceira[Mês Comp.]),W$6,
BaseFinanceira[Plano Contas],'DRE Financeira'!$C181,
BaseFinanceira[Centro Custo],IF($B$2=Configurações!$B$7,"&lt;&gt;""",'DRE Financeira'!$B$2))))</f>
        <v/>
      </c>
      <c r="X181" s="26" t="str">
        <f>IF($B181="","",ABS(
SUMIFS(BaseFinanceira[Valor Realizado],
IF('DRE Financeira'!$B$3=Configurações!$D$7,BaseFinanceira[Mês Caixa],BaseFinanceira[Mês Comp.]),X$6,
BaseFinanceira[Plano Contas],'DRE Financeira'!$C181,
BaseFinanceira[Centro Custo],IF($B$2=Configurações!$B$7,"&lt;&gt;""",'DRE Financeira'!$B$2))))</f>
        <v/>
      </c>
      <c r="Y181" s="24" t="str">
        <f>IF($B181="","",ABS(
SUMIFS(BaseFinanceira[Valor Previsto],
IF('DRE Financeira'!$B$3=Configurações!$D$7,BaseFinanceira[Mês Caixa],BaseFinanceira[Mês Comp.]),Y$6,
BaseFinanceira[Plano Contas],'DRE Financeira'!$C181,
BaseFinanceira[Centro Custo],IF($B$2=Configurações!$B$7,"&lt;&gt;""",'DRE Financeira'!$B$2))))</f>
        <v/>
      </c>
      <c r="Z181" s="26" t="str">
        <f>IF($B181="","",ABS(
SUMIFS(BaseFinanceira[Valor Realizado],
IF('DRE Financeira'!$B$3=Configurações!$D$7,BaseFinanceira[Mês Caixa],BaseFinanceira[Mês Comp.]),Z$6,
BaseFinanceira[Plano Contas],'DRE Financeira'!$C181,
BaseFinanceira[Centro Custo],IF($B$2=Configurações!$B$7,"&lt;&gt;""",'DRE Financeira'!$B$2))))</f>
        <v/>
      </c>
      <c r="AA181" s="24" t="str">
        <f>IF($B181="","",ABS(
SUMIFS(BaseFinanceira[Valor Previsto],
IF('DRE Financeira'!$B$3=Configurações!$D$7,BaseFinanceira[Mês Caixa],BaseFinanceira[Mês Comp.]),AA$6,
BaseFinanceira[Plano Contas],'DRE Financeira'!$C181,
BaseFinanceira[Centro Custo],IF($B$2=Configurações!$B$7,"&lt;&gt;""",'DRE Financeira'!$B$2))))</f>
        <v/>
      </c>
      <c r="AB181" s="26" t="str">
        <f>IF($B181="","",ABS(
SUMIFS(BaseFinanceira[Valor Realizado],
IF('DRE Financeira'!$B$3=Configurações!$D$7,BaseFinanceira[Mês Caixa],BaseFinanceira[Mês Comp.]),AB$6,
BaseFinanceira[Plano Contas],'DRE Financeira'!$C181,
BaseFinanceira[Centro Custo],IF($B$2=Configurações!$B$7,"&lt;&gt;""",'DRE Financeira'!$B$2))))</f>
        <v/>
      </c>
      <c r="AD181" s="24">
        <f t="shared" si="258"/>
        <v>0</v>
      </c>
      <c r="AE181" s="26">
        <f t="shared" si="258"/>
        <v>0</v>
      </c>
      <c r="AF181" s="39">
        <f t="shared" si="230"/>
        <v>0</v>
      </c>
      <c r="AH181" s="24">
        <f t="shared" si="259"/>
        <v>0</v>
      </c>
      <c r="AI181" s="26">
        <f t="shared" si="259"/>
        <v>0</v>
      </c>
    </row>
    <row r="182" spans="2:35" s="2" customFormat="1" ht="19.5" hidden="1" customHeight="1" x14ac:dyDescent="0.25">
      <c r="B182" s="23" t="str">
        <f>IF('Plano Contas'!K25="","",'Plano Contas'!K25)</f>
        <v/>
      </c>
      <c r="C182" s="46" t="str">
        <f>B143&amp;B165&amp;B182</f>
        <v>Custo Mercadoria VendidaGrupo Extra 2</v>
      </c>
      <c r="D182" s="20"/>
      <c r="E182" s="24" t="str">
        <f>IF($B182="","",ABS(
SUMIFS(BaseFinanceira[Valor Previsto],
IF('DRE Financeira'!$B$3=Configurações!$D$7,BaseFinanceira[Mês Caixa],BaseFinanceira[Mês Comp.]),E$6,
BaseFinanceira[Plano Contas],'DRE Financeira'!$C182,
BaseFinanceira[Centro Custo],IF($B$2=Configurações!$B$7,"&lt;&gt;""",'DRE Financeira'!$B$2))))</f>
        <v/>
      </c>
      <c r="F182" s="26" t="str">
        <f>IF($B182="","",ABS(
SUMIFS(BaseFinanceira[Valor Realizado],
IF('DRE Financeira'!$B$3=Configurações!$D$7,BaseFinanceira[Mês Caixa],BaseFinanceira[Mês Comp.]),F$6,
BaseFinanceira[Plano Contas],'DRE Financeira'!$C182,
BaseFinanceira[Centro Custo],IF($B$2=Configurações!$B$7,"&lt;&gt;""",'DRE Financeira'!$B$2))))</f>
        <v/>
      </c>
      <c r="G182" s="24" t="str">
        <f>IF($B182="","",ABS(
SUMIFS(BaseFinanceira[Valor Previsto],
IF('DRE Financeira'!$B$3=Configurações!$D$7,BaseFinanceira[Mês Caixa],BaseFinanceira[Mês Comp.]),G$6,
BaseFinanceira[Plano Contas],'DRE Financeira'!$C182,
BaseFinanceira[Centro Custo],IF($B$2=Configurações!$B$7,"&lt;&gt;""",'DRE Financeira'!$B$2))))</f>
        <v/>
      </c>
      <c r="H182" s="26" t="str">
        <f>IF($B182="","",ABS(
SUMIFS(BaseFinanceira[Valor Realizado],
IF('DRE Financeira'!$B$3=Configurações!$D$7,BaseFinanceira[Mês Caixa],BaseFinanceira[Mês Comp.]),H$6,
BaseFinanceira[Plano Contas],'DRE Financeira'!$C182,
BaseFinanceira[Centro Custo],IF($B$2=Configurações!$B$7,"&lt;&gt;""",'DRE Financeira'!$B$2))))</f>
        <v/>
      </c>
      <c r="I182" s="24" t="str">
        <f>IF($B182="","",ABS(
SUMIFS(BaseFinanceira[Valor Previsto],
IF('DRE Financeira'!$B$3=Configurações!$D$7,BaseFinanceira[Mês Caixa],BaseFinanceira[Mês Comp.]),I$6,
BaseFinanceira[Plano Contas],'DRE Financeira'!$C182,
BaseFinanceira[Centro Custo],IF($B$2=Configurações!$B$7,"&lt;&gt;""",'DRE Financeira'!$B$2))))</f>
        <v/>
      </c>
      <c r="J182" s="26" t="str">
        <f>IF($B182="","",ABS(
SUMIFS(BaseFinanceira[Valor Realizado],
IF('DRE Financeira'!$B$3=Configurações!$D$7,BaseFinanceira[Mês Caixa],BaseFinanceira[Mês Comp.]),J$6,
BaseFinanceira[Plano Contas],'DRE Financeira'!$C182,
BaseFinanceira[Centro Custo],IF($B$2=Configurações!$B$7,"&lt;&gt;""",'DRE Financeira'!$B$2))))</f>
        <v/>
      </c>
      <c r="K182" s="24" t="str">
        <f>IF($B182="","",ABS(
SUMIFS(BaseFinanceira[Valor Previsto],
IF('DRE Financeira'!$B$3=Configurações!$D$7,BaseFinanceira[Mês Caixa],BaseFinanceira[Mês Comp.]),K$6,
BaseFinanceira[Plano Contas],'DRE Financeira'!$C182,
BaseFinanceira[Centro Custo],IF($B$2=Configurações!$B$7,"&lt;&gt;""",'DRE Financeira'!$B$2))))</f>
        <v/>
      </c>
      <c r="L182" s="26" t="str">
        <f>IF($B182="","",ABS(
SUMIFS(BaseFinanceira[Valor Realizado],
IF('DRE Financeira'!$B$3=Configurações!$D$7,BaseFinanceira[Mês Caixa],BaseFinanceira[Mês Comp.]),L$6,
BaseFinanceira[Plano Contas],'DRE Financeira'!$C182,
BaseFinanceira[Centro Custo],IF($B$2=Configurações!$B$7,"&lt;&gt;""",'DRE Financeira'!$B$2))))</f>
        <v/>
      </c>
      <c r="M182" s="24" t="str">
        <f>IF($B182="","",ABS(
SUMIFS(BaseFinanceira[Valor Previsto],
IF('DRE Financeira'!$B$3=Configurações!$D$7,BaseFinanceira[Mês Caixa],BaseFinanceira[Mês Comp.]),M$6,
BaseFinanceira[Plano Contas],'DRE Financeira'!$C182,
BaseFinanceira[Centro Custo],IF($B$2=Configurações!$B$7,"&lt;&gt;""",'DRE Financeira'!$B$2))))</f>
        <v/>
      </c>
      <c r="N182" s="26" t="str">
        <f>IF($B182="","",ABS(
SUMIFS(BaseFinanceira[Valor Realizado],
IF('DRE Financeira'!$B$3=Configurações!$D$7,BaseFinanceira[Mês Caixa],BaseFinanceira[Mês Comp.]),N$6,
BaseFinanceira[Plano Contas],'DRE Financeira'!$C182,
BaseFinanceira[Centro Custo],IF($B$2=Configurações!$B$7,"&lt;&gt;""",'DRE Financeira'!$B$2))))</f>
        <v/>
      </c>
      <c r="O182" s="24" t="str">
        <f>IF($B182="","",ABS(
SUMIFS(BaseFinanceira[Valor Previsto],
IF('DRE Financeira'!$B$3=Configurações!$D$7,BaseFinanceira[Mês Caixa],BaseFinanceira[Mês Comp.]),O$6,
BaseFinanceira[Plano Contas],'DRE Financeira'!$C182,
BaseFinanceira[Centro Custo],IF($B$2=Configurações!$B$7,"&lt;&gt;""",'DRE Financeira'!$B$2))))</f>
        <v/>
      </c>
      <c r="P182" s="26" t="str">
        <f>IF($B182="","",ABS(
SUMIFS(BaseFinanceira[Valor Realizado],
IF('DRE Financeira'!$B$3=Configurações!$D$7,BaseFinanceira[Mês Caixa],BaseFinanceira[Mês Comp.]),P$6,
BaseFinanceira[Plano Contas],'DRE Financeira'!$C182,
BaseFinanceira[Centro Custo],IF($B$2=Configurações!$B$7,"&lt;&gt;""",'DRE Financeira'!$B$2))))</f>
        <v/>
      </c>
      <c r="Q182" s="24" t="str">
        <f>IF($B182="","",ABS(
SUMIFS(BaseFinanceira[Valor Previsto],
IF('DRE Financeira'!$B$3=Configurações!$D$7,BaseFinanceira[Mês Caixa],BaseFinanceira[Mês Comp.]),Q$6,
BaseFinanceira[Plano Contas],'DRE Financeira'!$C182,
BaseFinanceira[Centro Custo],IF($B$2=Configurações!$B$7,"&lt;&gt;""",'DRE Financeira'!$B$2))))</f>
        <v/>
      </c>
      <c r="R182" s="26" t="str">
        <f>IF($B182="","",ABS(
SUMIFS(BaseFinanceira[Valor Realizado],
IF('DRE Financeira'!$B$3=Configurações!$D$7,BaseFinanceira[Mês Caixa],BaseFinanceira[Mês Comp.]),R$6,
BaseFinanceira[Plano Contas],'DRE Financeira'!$C182,
BaseFinanceira[Centro Custo],IF($B$2=Configurações!$B$7,"&lt;&gt;""",'DRE Financeira'!$B$2))))</f>
        <v/>
      </c>
      <c r="S182" s="24" t="str">
        <f>IF($B182="","",ABS(
SUMIFS(BaseFinanceira[Valor Previsto],
IF('DRE Financeira'!$B$3=Configurações!$D$7,BaseFinanceira[Mês Caixa],BaseFinanceira[Mês Comp.]),S$6,
BaseFinanceira[Plano Contas],'DRE Financeira'!$C182,
BaseFinanceira[Centro Custo],IF($B$2=Configurações!$B$7,"&lt;&gt;""",'DRE Financeira'!$B$2))))</f>
        <v/>
      </c>
      <c r="T182" s="26" t="str">
        <f>IF($B182="","",ABS(
SUMIFS(BaseFinanceira[Valor Realizado],
IF('DRE Financeira'!$B$3=Configurações!$D$7,BaseFinanceira[Mês Caixa],BaseFinanceira[Mês Comp.]),T$6,
BaseFinanceira[Plano Contas],'DRE Financeira'!$C182,
BaseFinanceira[Centro Custo],IF($B$2=Configurações!$B$7,"&lt;&gt;""",'DRE Financeira'!$B$2))))</f>
        <v/>
      </c>
      <c r="U182" s="24" t="str">
        <f>IF($B182="","",ABS(
SUMIFS(BaseFinanceira[Valor Previsto],
IF('DRE Financeira'!$B$3=Configurações!$D$7,BaseFinanceira[Mês Caixa],BaseFinanceira[Mês Comp.]),U$6,
BaseFinanceira[Plano Contas],'DRE Financeira'!$C182,
BaseFinanceira[Centro Custo],IF($B$2=Configurações!$B$7,"&lt;&gt;""",'DRE Financeira'!$B$2))))</f>
        <v/>
      </c>
      <c r="V182" s="26" t="str">
        <f>IF($B182="","",ABS(
SUMIFS(BaseFinanceira[Valor Realizado],
IF('DRE Financeira'!$B$3=Configurações!$D$7,BaseFinanceira[Mês Caixa],BaseFinanceira[Mês Comp.]),V$6,
BaseFinanceira[Plano Contas],'DRE Financeira'!$C182,
BaseFinanceira[Centro Custo],IF($B$2=Configurações!$B$7,"&lt;&gt;""",'DRE Financeira'!$B$2))))</f>
        <v/>
      </c>
      <c r="W182" s="24" t="str">
        <f>IF($B182="","",ABS(
SUMIFS(BaseFinanceira[Valor Previsto],
IF('DRE Financeira'!$B$3=Configurações!$D$7,BaseFinanceira[Mês Caixa],BaseFinanceira[Mês Comp.]),W$6,
BaseFinanceira[Plano Contas],'DRE Financeira'!$C182,
BaseFinanceira[Centro Custo],IF($B$2=Configurações!$B$7,"&lt;&gt;""",'DRE Financeira'!$B$2))))</f>
        <v/>
      </c>
      <c r="X182" s="26" t="str">
        <f>IF($B182="","",ABS(
SUMIFS(BaseFinanceira[Valor Realizado],
IF('DRE Financeira'!$B$3=Configurações!$D$7,BaseFinanceira[Mês Caixa],BaseFinanceira[Mês Comp.]),X$6,
BaseFinanceira[Plano Contas],'DRE Financeira'!$C182,
BaseFinanceira[Centro Custo],IF($B$2=Configurações!$B$7,"&lt;&gt;""",'DRE Financeira'!$B$2))))</f>
        <v/>
      </c>
      <c r="Y182" s="24" t="str">
        <f>IF($B182="","",ABS(
SUMIFS(BaseFinanceira[Valor Previsto],
IF('DRE Financeira'!$B$3=Configurações!$D$7,BaseFinanceira[Mês Caixa],BaseFinanceira[Mês Comp.]),Y$6,
BaseFinanceira[Plano Contas],'DRE Financeira'!$C182,
BaseFinanceira[Centro Custo],IF($B$2=Configurações!$B$7,"&lt;&gt;""",'DRE Financeira'!$B$2))))</f>
        <v/>
      </c>
      <c r="Z182" s="26" t="str">
        <f>IF($B182="","",ABS(
SUMIFS(BaseFinanceira[Valor Realizado],
IF('DRE Financeira'!$B$3=Configurações!$D$7,BaseFinanceira[Mês Caixa],BaseFinanceira[Mês Comp.]),Z$6,
BaseFinanceira[Plano Contas],'DRE Financeira'!$C182,
BaseFinanceira[Centro Custo],IF($B$2=Configurações!$B$7,"&lt;&gt;""",'DRE Financeira'!$B$2))))</f>
        <v/>
      </c>
      <c r="AA182" s="24" t="str">
        <f>IF($B182="","",ABS(
SUMIFS(BaseFinanceira[Valor Previsto],
IF('DRE Financeira'!$B$3=Configurações!$D$7,BaseFinanceira[Mês Caixa],BaseFinanceira[Mês Comp.]),AA$6,
BaseFinanceira[Plano Contas],'DRE Financeira'!$C182,
BaseFinanceira[Centro Custo],IF($B$2=Configurações!$B$7,"&lt;&gt;""",'DRE Financeira'!$B$2))))</f>
        <v/>
      </c>
      <c r="AB182" s="26" t="str">
        <f>IF($B182="","",ABS(
SUMIFS(BaseFinanceira[Valor Realizado],
IF('DRE Financeira'!$B$3=Configurações!$D$7,BaseFinanceira[Mês Caixa],BaseFinanceira[Mês Comp.]),AB$6,
BaseFinanceira[Plano Contas],'DRE Financeira'!$C182,
BaseFinanceira[Centro Custo],IF($B$2=Configurações!$B$7,"&lt;&gt;""",'DRE Financeira'!$B$2))))</f>
        <v/>
      </c>
      <c r="AD182" s="24">
        <f t="shared" ref="AD182:AE185" si="260">SUMIF($E$3:$AB$3,AD$3,$E182:$AB182)</f>
        <v>0</v>
      </c>
      <c r="AE182" s="26">
        <f t="shared" si="260"/>
        <v>0</v>
      </c>
      <c r="AF182" s="39">
        <f t="shared" si="230"/>
        <v>0</v>
      </c>
      <c r="AH182" s="24">
        <f t="shared" ref="AH182:AI185" si="261">IFERROR(SUMIF($E$3:$AB$3,AH$3,$E182:$AB182)/COUNTIFS($E182:$AB182,"&gt;0",$E$3:$AB$3,AH$3),0)</f>
        <v>0</v>
      </c>
      <c r="AI182" s="26">
        <f t="shared" si="261"/>
        <v>0</v>
      </c>
    </row>
    <row r="183" spans="2:35" s="2" customFormat="1" ht="19.5" hidden="1" customHeight="1" x14ac:dyDescent="0.25">
      <c r="B183" s="23" t="str">
        <f>IF('Plano Contas'!K26="","",'Plano Contas'!K26)</f>
        <v/>
      </c>
      <c r="C183" s="46" t="str">
        <f>B143&amp;B165&amp;B183</f>
        <v>Custo Mercadoria VendidaGrupo Extra 2</v>
      </c>
      <c r="D183" s="20"/>
      <c r="E183" s="24" t="str">
        <f>IF($B183="","",ABS(
SUMIFS(BaseFinanceira[Valor Previsto],
IF('DRE Financeira'!$B$3=Configurações!$D$7,BaseFinanceira[Mês Caixa],BaseFinanceira[Mês Comp.]),E$6,
BaseFinanceira[Plano Contas],'DRE Financeira'!$C183,
BaseFinanceira[Centro Custo],IF($B$2=Configurações!$B$7,"&lt;&gt;""",'DRE Financeira'!$B$2))))</f>
        <v/>
      </c>
      <c r="F183" s="26" t="str">
        <f>IF($B183="","",ABS(
SUMIFS(BaseFinanceira[Valor Realizado],
IF('DRE Financeira'!$B$3=Configurações!$D$7,BaseFinanceira[Mês Caixa],BaseFinanceira[Mês Comp.]),F$6,
BaseFinanceira[Plano Contas],'DRE Financeira'!$C183,
BaseFinanceira[Centro Custo],IF($B$2=Configurações!$B$7,"&lt;&gt;""",'DRE Financeira'!$B$2))))</f>
        <v/>
      </c>
      <c r="G183" s="24" t="str">
        <f>IF($B183="","",ABS(
SUMIFS(BaseFinanceira[Valor Previsto],
IF('DRE Financeira'!$B$3=Configurações!$D$7,BaseFinanceira[Mês Caixa],BaseFinanceira[Mês Comp.]),G$6,
BaseFinanceira[Plano Contas],'DRE Financeira'!$C183,
BaseFinanceira[Centro Custo],IF($B$2=Configurações!$B$7,"&lt;&gt;""",'DRE Financeira'!$B$2))))</f>
        <v/>
      </c>
      <c r="H183" s="26" t="str">
        <f>IF($B183="","",ABS(
SUMIFS(BaseFinanceira[Valor Realizado],
IF('DRE Financeira'!$B$3=Configurações!$D$7,BaseFinanceira[Mês Caixa],BaseFinanceira[Mês Comp.]),H$6,
BaseFinanceira[Plano Contas],'DRE Financeira'!$C183,
BaseFinanceira[Centro Custo],IF($B$2=Configurações!$B$7,"&lt;&gt;""",'DRE Financeira'!$B$2))))</f>
        <v/>
      </c>
      <c r="I183" s="24" t="str">
        <f>IF($B183="","",ABS(
SUMIFS(BaseFinanceira[Valor Previsto],
IF('DRE Financeira'!$B$3=Configurações!$D$7,BaseFinanceira[Mês Caixa],BaseFinanceira[Mês Comp.]),I$6,
BaseFinanceira[Plano Contas],'DRE Financeira'!$C183,
BaseFinanceira[Centro Custo],IF($B$2=Configurações!$B$7,"&lt;&gt;""",'DRE Financeira'!$B$2))))</f>
        <v/>
      </c>
      <c r="J183" s="26" t="str">
        <f>IF($B183="","",ABS(
SUMIFS(BaseFinanceira[Valor Realizado],
IF('DRE Financeira'!$B$3=Configurações!$D$7,BaseFinanceira[Mês Caixa],BaseFinanceira[Mês Comp.]),J$6,
BaseFinanceira[Plano Contas],'DRE Financeira'!$C183,
BaseFinanceira[Centro Custo],IF($B$2=Configurações!$B$7,"&lt;&gt;""",'DRE Financeira'!$B$2))))</f>
        <v/>
      </c>
      <c r="K183" s="24" t="str">
        <f>IF($B183="","",ABS(
SUMIFS(BaseFinanceira[Valor Previsto],
IF('DRE Financeira'!$B$3=Configurações!$D$7,BaseFinanceira[Mês Caixa],BaseFinanceira[Mês Comp.]),K$6,
BaseFinanceira[Plano Contas],'DRE Financeira'!$C183,
BaseFinanceira[Centro Custo],IF($B$2=Configurações!$B$7,"&lt;&gt;""",'DRE Financeira'!$B$2))))</f>
        <v/>
      </c>
      <c r="L183" s="26" t="str">
        <f>IF($B183="","",ABS(
SUMIFS(BaseFinanceira[Valor Realizado],
IF('DRE Financeira'!$B$3=Configurações!$D$7,BaseFinanceira[Mês Caixa],BaseFinanceira[Mês Comp.]),L$6,
BaseFinanceira[Plano Contas],'DRE Financeira'!$C183,
BaseFinanceira[Centro Custo],IF($B$2=Configurações!$B$7,"&lt;&gt;""",'DRE Financeira'!$B$2))))</f>
        <v/>
      </c>
      <c r="M183" s="24" t="str">
        <f>IF($B183="","",ABS(
SUMIFS(BaseFinanceira[Valor Previsto],
IF('DRE Financeira'!$B$3=Configurações!$D$7,BaseFinanceira[Mês Caixa],BaseFinanceira[Mês Comp.]),M$6,
BaseFinanceira[Plano Contas],'DRE Financeira'!$C183,
BaseFinanceira[Centro Custo],IF($B$2=Configurações!$B$7,"&lt;&gt;""",'DRE Financeira'!$B$2))))</f>
        <v/>
      </c>
      <c r="N183" s="26" t="str">
        <f>IF($B183="","",ABS(
SUMIFS(BaseFinanceira[Valor Realizado],
IF('DRE Financeira'!$B$3=Configurações!$D$7,BaseFinanceira[Mês Caixa],BaseFinanceira[Mês Comp.]),N$6,
BaseFinanceira[Plano Contas],'DRE Financeira'!$C183,
BaseFinanceira[Centro Custo],IF($B$2=Configurações!$B$7,"&lt;&gt;""",'DRE Financeira'!$B$2))))</f>
        <v/>
      </c>
      <c r="O183" s="24" t="str">
        <f>IF($B183="","",ABS(
SUMIFS(BaseFinanceira[Valor Previsto],
IF('DRE Financeira'!$B$3=Configurações!$D$7,BaseFinanceira[Mês Caixa],BaseFinanceira[Mês Comp.]),O$6,
BaseFinanceira[Plano Contas],'DRE Financeira'!$C183,
BaseFinanceira[Centro Custo],IF($B$2=Configurações!$B$7,"&lt;&gt;""",'DRE Financeira'!$B$2))))</f>
        <v/>
      </c>
      <c r="P183" s="26" t="str">
        <f>IF($B183="","",ABS(
SUMIFS(BaseFinanceira[Valor Realizado],
IF('DRE Financeira'!$B$3=Configurações!$D$7,BaseFinanceira[Mês Caixa],BaseFinanceira[Mês Comp.]),P$6,
BaseFinanceira[Plano Contas],'DRE Financeira'!$C183,
BaseFinanceira[Centro Custo],IF($B$2=Configurações!$B$7,"&lt;&gt;""",'DRE Financeira'!$B$2))))</f>
        <v/>
      </c>
      <c r="Q183" s="24" t="str">
        <f>IF($B183="","",ABS(
SUMIFS(BaseFinanceira[Valor Previsto],
IF('DRE Financeira'!$B$3=Configurações!$D$7,BaseFinanceira[Mês Caixa],BaseFinanceira[Mês Comp.]),Q$6,
BaseFinanceira[Plano Contas],'DRE Financeira'!$C183,
BaseFinanceira[Centro Custo],IF($B$2=Configurações!$B$7,"&lt;&gt;""",'DRE Financeira'!$B$2))))</f>
        <v/>
      </c>
      <c r="R183" s="26" t="str">
        <f>IF($B183="","",ABS(
SUMIFS(BaseFinanceira[Valor Realizado],
IF('DRE Financeira'!$B$3=Configurações!$D$7,BaseFinanceira[Mês Caixa],BaseFinanceira[Mês Comp.]),R$6,
BaseFinanceira[Plano Contas],'DRE Financeira'!$C183,
BaseFinanceira[Centro Custo],IF($B$2=Configurações!$B$7,"&lt;&gt;""",'DRE Financeira'!$B$2))))</f>
        <v/>
      </c>
      <c r="S183" s="24" t="str">
        <f>IF($B183="","",ABS(
SUMIFS(BaseFinanceira[Valor Previsto],
IF('DRE Financeira'!$B$3=Configurações!$D$7,BaseFinanceira[Mês Caixa],BaseFinanceira[Mês Comp.]),S$6,
BaseFinanceira[Plano Contas],'DRE Financeira'!$C183,
BaseFinanceira[Centro Custo],IF($B$2=Configurações!$B$7,"&lt;&gt;""",'DRE Financeira'!$B$2))))</f>
        <v/>
      </c>
      <c r="T183" s="26" t="str">
        <f>IF($B183="","",ABS(
SUMIFS(BaseFinanceira[Valor Realizado],
IF('DRE Financeira'!$B$3=Configurações!$D$7,BaseFinanceira[Mês Caixa],BaseFinanceira[Mês Comp.]),T$6,
BaseFinanceira[Plano Contas],'DRE Financeira'!$C183,
BaseFinanceira[Centro Custo],IF($B$2=Configurações!$B$7,"&lt;&gt;""",'DRE Financeira'!$B$2))))</f>
        <v/>
      </c>
      <c r="U183" s="24" t="str">
        <f>IF($B183="","",ABS(
SUMIFS(BaseFinanceira[Valor Previsto],
IF('DRE Financeira'!$B$3=Configurações!$D$7,BaseFinanceira[Mês Caixa],BaseFinanceira[Mês Comp.]),U$6,
BaseFinanceira[Plano Contas],'DRE Financeira'!$C183,
BaseFinanceira[Centro Custo],IF($B$2=Configurações!$B$7,"&lt;&gt;""",'DRE Financeira'!$B$2))))</f>
        <v/>
      </c>
      <c r="V183" s="26" t="str">
        <f>IF($B183="","",ABS(
SUMIFS(BaseFinanceira[Valor Realizado],
IF('DRE Financeira'!$B$3=Configurações!$D$7,BaseFinanceira[Mês Caixa],BaseFinanceira[Mês Comp.]),V$6,
BaseFinanceira[Plano Contas],'DRE Financeira'!$C183,
BaseFinanceira[Centro Custo],IF($B$2=Configurações!$B$7,"&lt;&gt;""",'DRE Financeira'!$B$2))))</f>
        <v/>
      </c>
      <c r="W183" s="24" t="str">
        <f>IF($B183="","",ABS(
SUMIFS(BaseFinanceira[Valor Previsto],
IF('DRE Financeira'!$B$3=Configurações!$D$7,BaseFinanceira[Mês Caixa],BaseFinanceira[Mês Comp.]),W$6,
BaseFinanceira[Plano Contas],'DRE Financeira'!$C183,
BaseFinanceira[Centro Custo],IF($B$2=Configurações!$B$7,"&lt;&gt;""",'DRE Financeira'!$B$2))))</f>
        <v/>
      </c>
      <c r="X183" s="26" t="str">
        <f>IF($B183="","",ABS(
SUMIFS(BaseFinanceira[Valor Realizado],
IF('DRE Financeira'!$B$3=Configurações!$D$7,BaseFinanceira[Mês Caixa],BaseFinanceira[Mês Comp.]),X$6,
BaseFinanceira[Plano Contas],'DRE Financeira'!$C183,
BaseFinanceira[Centro Custo],IF($B$2=Configurações!$B$7,"&lt;&gt;""",'DRE Financeira'!$B$2))))</f>
        <v/>
      </c>
      <c r="Y183" s="24" t="str">
        <f>IF($B183="","",ABS(
SUMIFS(BaseFinanceira[Valor Previsto],
IF('DRE Financeira'!$B$3=Configurações!$D$7,BaseFinanceira[Mês Caixa],BaseFinanceira[Mês Comp.]),Y$6,
BaseFinanceira[Plano Contas],'DRE Financeira'!$C183,
BaseFinanceira[Centro Custo],IF($B$2=Configurações!$B$7,"&lt;&gt;""",'DRE Financeira'!$B$2))))</f>
        <v/>
      </c>
      <c r="Z183" s="26" t="str">
        <f>IF($B183="","",ABS(
SUMIFS(BaseFinanceira[Valor Realizado],
IF('DRE Financeira'!$B$3=Configurações!$D$7,BaseFinanceira[Mês Caixa],BaseFinanceira[Mês Comp.]),Z$6,
BaseFinanceira[Plano Contas],'DRE Financeira'!$C183,
BaseFinanceira[Centro Custo],IF($B$2=Configurações!$B$7,"&lt;&gt;""",'DRE Financeira'!$B$2))))</f>
        <v/>
      </c>
      <c r="AA183" s="24" t="str">
        <f>IF($B183="","",ABS(
SUMIFS(BaseFinanceira[Valor Previsto],
IF('DRE Financeira'!$B$3=Configurações!$D$7,BaseFinanceira[Mês Caixa],BaseFinanceira[Mês Comp.]),AA$6,
BaseFinanceira[Plano Contas],'DRE Financeira'!$C183,
BaseFinanceira[Centro Custo],IF($B$2=Configurações!$B$7,"&lt;&gt;""",'DRE Financeira'!$B$2))))</f>
        <v/>
      </c>
      <c r="AB183" s="26" t="str">
        <f>IF($B183="","",ABS(
SUMIFS(BaseFinanceira[Valor Realizado],
IF('DRE Financeira'!$B$3=Configurações!$D$7,BaseFinanceira[Mês Caixa],BaseFinanceira[Mês Comp.]),AB$6,
BaseFinanceira[Plano Contas],'DRE Financeira'!$C183,
BaseFinanceira[Centro Custo],IF($B$2=Configurações!$B$7,"&lt;&gt;""",'DRE Financeira'!$B$2))))</f>
        <v/>
      </c>
      <c r="AD183" s="24">
        <f t="shared" si="260"/>
        <v>0</v>
      </c>
      <c r="AE183" s="26">
        <f t="shared" si="260"/>
        <v>0</v>
      </c>
      <c r="AF183" s="39">
        <f t="shared" si="230"/>
        <v>0</v>
      </c>
      <c r="AH183" s="24">
        <f t="shared" si="261"/>
        <v>0</v>
      </c>
      <c r="AI183" s="26">
        <f t="shared" si="261"/>
        <v>0</v>
      </c>
    </row>
    <row r="184" spans="2:35" s="2" customFormat="1" ht="20.100000000000001" hidden="1" customHeight="1" x14ac:dyDescent="0.25">
      <c r="B184" s="23" t="str">
        <f>IF('Plano Contas'!K27="","",'Plano Contas'!K27)</f>
        <v/>
      </c>
      <c r="C184" s="46" t="str">
        <f>B143&amp;B165&amp;B184</f>
        <v>Custo Mercadoria VendidaGrupo Extra 2</v>
      </c>
      <c r="D184" s="20"/>
      <c r="E184" s="24" t="str">
        <f>IF($B184="","",ABS(
SUMIFS(BaseFinanceira[Valor Previsto],
IF('DRE Financeira'!$B$3=Configurações!$D$7,BaseFinanceira[Mês Caixa],BaseFinanceira[Mês Comp.]),E$6,
BaseFinanceira[Plano Contas],'DRE Financeira'!$C184,
BaseFinanceira[Centro Custo],IF($B$2=Configurações!$B$7,"&lt;&gt;""",'DRE Financeira'!$B$2))))</f>
        <v/>
      </c>
      <c r="F184" s="26" t="str">
        <f>IF($B184="","",ABS(
SUMIFS(BaseFinanceira[Valor Realizado],
IF('DRE Financeira'!$B$3=Configurações!$D$7,BaseFinanceira[Mês Caixa],BaseFinanceira[Mês Comp.]),F$6,
BaseFinanceira[Plano Contas],'DRE Financeira'!$C184,
BaseFinanceira[Centro Custo],IF($B$2=Configurações!$B$7,"&lt;&gt;""",'DRE Financeira'!$B$2))))</f>
        <v/>
      </c>
      <c r="G184" s="24" t="str">
        <f>IF($B184="","",ABS(
SUMIFS(BaseFinanceira[Valor Previsto],
IF('DRE Financeira'!$B$3=Configurações!$D$7,BaseFinanceira[Mês Caixa],BaseFinanceira[Mês Comp.]),G$6,
BaseFinanceira[Plano Contas],'DRE Financeira'!$C184,
BaseFinanceira[Centro Custo],IF($B$2=Configurações!$B$7,"&lt;&gt;""",'DRE Financeira'!$B$2))))</f>
        <v/>
      </c>
      <c r="H184" s="26" t="str">
        <f>IF($B184="","",ABS(
SUMIFS(BaseFinanceira[Valor Realizado],
IF('DRE Financeira'!$B$3=Configurações!$D$7,BaseFinanceira[Mês Caixa],BaseFinanceira[Mês Comp.]),H$6,
BaseFinanceira[Plano Contas],'DRE Financeira'!$C184,
BaseFinanceira[Centro Custo],IF($B$2=Configurações!$B$7,"&lt;&gt;""",'DRE Financeira'!$B$2))))</f>
        <v/>
      </c>
      <c r="I184" s="24" t="str">
        <f>IF($B184="","",ABS(
SUMIFS(BaseFinanceira[Valor Previsto],
IF('DRE Financeira'!$B$3=Configurações!$D$7,BaseFinanceira[Mês Caixa],BaseFinanceira[Mês Comp.]),I$6,
BaseFinanceira[Plano Contas],'DRE Financeira'!$C184,
BaseFinanceira[Centro Custo],IF($B$2=Configurações!$B$7,"&lt;&gt;""",'DRE Financeira'!$B$2))))</f>
        <v/>
      </c>
      <c r="J184" s="26" t="str">
        <f>IF($B184="","",ABS(
SUMIFS(BaseFinanceira[Valor Realizado],
IF('DRE Financeira'!$B$3=Configurações!$D$7,BaseFinanceira[Mês Caixa],BaseFinanceira[Mês Comp.]),J$6,
BaseFinanceira[Plano Contas],'DRE Financeira'!$C184,
BaseFinanceira[Centro Custo],IF($B$2=Configurações!$B$7,"&lt;&gt;""",'DRE Financeira'!$B$2))))</f>
        <v/>
      </c>
      <c r="K184" s="24" t="str">
        <f>IF($B184="","",ABS(
SUMIFS(BaseFinanceira[Valor Previsto],
IF('DRE Financeira'!$B$3=Configurações!$D$7,BaseFinanceira[Mês Caixa],BaseFinanceira[Mês Comp.]),K$6,
BaseFinanceira[Plano Contas],'DRE Financeira'!$C184,
BaseFinanceira[Centro Custo],IF($B$2=Configurações!$B$7,"&lt;&gt;""",'DRE Financeira'!$B$2))))</f>
        <v/>
      </c>
      <c r="L184" s="26" t="str">
        <f>IF($B184="","",ABS(
SUMIFS(BaseFinanceira[Valor Realizado],
IF('DRE Financeira'!$B$3=Configurações!$D$7,BaseFinanceira[Mês Caixa],BaseFinanceira[Mês Comp.]),L$6,
BaseFinanceira[Plano Contas],'DRE Financeira'!$C184,
BaseFinanceira[Centro Custo],IF($B$2=Configurações!$B$7,"&lt;&gt;""",'DRE Financeira'!$B$2))))</f>
        <v/>
      </c>
      <c r="M184" s="24" t="str">
        <f>IF($B184="","",ABS(
SUMIFS(BaseFinanceira[Valor Previsto],
IF('DRE Financeira'!$B$3=Configurações!$D$7,BaseFinanceira[Mês Caixa],BaseFinanceira[Mês Comp.]),M$6,
BaseFinanceira[Plano Contas],'DRE Financeira'!$C184,
BaseFinanceira[Centro Custo],IF($B$2=Configurações!$B$7,"&lt;&gt;""",'DRE Financeira'!$B$2))))</f>
        <v/>
      </c>
      <c r="N184" s="26" t="str">
        <f>IF($B184="","",ABS(
SUMIFS(BaseFinanceira[Valor Realizado],
IF('DRE Financeira'!$B$3=Configurações!$D$7,BaseFinanceira[Mês Caixa],BaseFinanceira[Mês Comp.]),N$6,
BaseFinanceira[Plano Contas],'DRE Financeira'!$C184,
BaseFinanceira[Centro Custo],IF($B$2=Configurações!$B$7,"&lt;&gt;""",'DRE Financeira'!$B$2))))</f>
        <v/>
      </c>
      <c r="O184" s="24" t="str">
        <f>IF($B184="","",ABS(
SUMIFS(BaseFinanceira[Valor Previsto],
IF('DRE Financeira'!$B$3=Configurações!$D$7,BaseFinanceira[Mês Caixa],BaseFinanceira[Mês Comp.]),O$6,
BaseFinanceira[Plano Contas],'DRE Financeira'!$C184,
BaseFinanceira[Centro Custo],IF($B$2=Configurações!$B$7,"&lt;&gt;""",'DRE Financeira'!$B$2))))</f>
        <v/>
      </c>
      <c r="P184" s="26" t="str">
        <f>IF($B184="","",ABS(
SUMIFS(BaseFinanceira[Valor Realizado],
IF('DRE Financeira'!$B$3=Configurações!$D$7,BaseFinanceira[Mês Caixa],BaseFinanceira[Mês Comp.]),P$6,
BaseFinanceira[Plano Contas],'DRE Financeira'!$C184,
BaseFinanceira[Centro Custo],IF($B$2=Configurações!$B$7,"&lt;&gt;""",'DRE Financeira'!$B$2))))</f>
        <v/>
      </c>
      <c r="Q184" s="24" t="str">
        <f>IF($B184="","",ABS(
SUMIFS(BaseFinanceira[Valor Previsto],
IF('DRE Financeira'!$B$3=Configurações!$D$7,BaseFinanceira[Mês Caixa],BaseFinanceira[Mês Comp.]),Q$6,
BaseFinanceira[Plano Contas],'DRE Financeira'!$C184,
BaseFinanceira[Centro Custo],IF($B$2=Configurações!$B$7,"&lt;&gt;""",'DRE Financeira'!$B$2))))</f>
        <v/>
      </c>
      <c r="R184" s="26" t="str">
        <f>IF($B184="","",ABS(
SUMIFS(BaseFinanceira[Valor Realizado],
IF('DRE Financeira'!$B$3=Configurações!$D$7,BaseFinanceira[Mês Caixa],BaseFinanceira[Mês Comp.]),R$6,
BaseFinanceira[Plano Contas],'DRE Financeira'!$C184,
BaseFinanceira[Centro Custo],IF($B$2=Configurações!$B$7,"&lt;&gt;""",'DRE Financeira'!$B$2))))</f>
        <v/>
      </c>
      <c r="S184" s="24" t="str">
        <f>IF($B184="","",ABS(
SUMIFS(BaseFinanceira[Valor Previsto],
IF('DRE Financeira'!$B$3=Configurações!$D$7,BaseFinanceira[Mês Caixa],BaseFinanceira[Mês Comp.]),S$6,
BaseFinanceira[Plano Contas],'DRE Financeira'!$C184,
BaseFinanceira[Centro Custo],IF($B$2=Configurações!$B$7,"&lt;&gt;""",'DRE Financeira'!$B$2))))</f>
        <v/>
      </c>
      <c r="T184" s="26" t="str">
        <f>IF($B184="","",ABS(
SUMIFS(BaseFinanceira[Valor Realizado],
IF('DRE Financeira'!$B$3=Configurações!$D$7,BaseFinanceira[Mês Caixa],BaseFinanceira[Mês Comp.]),T$6,
BaseFinanceira[Plano Contas],'DRE Financeira'!$C184,
BaseFinanceira[Centro Custo],IF($B$2=Configurações!$B$7,"&lt;&gt;""",'DRE Financeira'!$B$2))))</f>
        <v/>
      </c>
      <c r="U184" s="24" t="str">
        <f>IF($B184="","",ABS(
SUMIFS(BaseFinanceira[Valor Previsto],
IF('DRE Financeira'!$B$3=Configurações!$D$7,BaseFinanceira[Mês Caixa],BaseFinanceira[Mês Comp.]),U$6,
BaseFinanceira[Plano Contas],'DRE Financeira'!$C184,
BaseFinanceira[Centro Custo],IF($B$2=Configurações!$B$7,"&lt;&gt;""",'DRE Financeira'!$B$2))))</f>
        <v/>
      </c>
      <c r="V184" s="26" t="str">
        <f>IF($B184="","",ABS(
SUMIFS(BaseFinanceira[Valor Realizado],
IF('DRE Financeira'!$B$3=Configurações!$D$7,BaseFinanceira[Mês Caixa],BaseFinanceira[Mês Comp.]),V$6,
BaseFinanceira[Plano Contas],'DRE Financeira'!$C184,
BaseFinanceira[Centro Custo],IF($B$2=Configurações!$B$7,"&lt;&gt;""",'DRE Financeira'!$B$2))))</f>
        <v/>
      </c>
      <c r="W184" s="24" t="str">
        <f>IF($B184="","",ABS(
SUMIFS(BaseFinanceira[Valor Previsto],
IF('DRE Financeira'!$B$3=Configurações!$D$7,BaseFinanceira[Mês Caixa],BaseFinanceira[Mês Comp.]),W$6,
BaseFinanceira[Plano Contas],'DRE Financeira'!$C184,
BaseFinanceira[Centro Custo],IF($B$2=Configurações!$B$7,"&lt;&gt;""",'DRE Financeira'!$B$2))))</f>
        <v/>
      </c>
      <c r="X184" s="26" t="str">
        <f>IF($B184="","",ABS(
SUMIFS(BaseFinanceira[Valor Realizado],
IF('DRE Financeira'!$B$3=Configurações!$D$7,BaseFinanceira[Mês Caixa],BaseFinanceira[Mês Comp.]),X$6,
BaseFinanceira[Plano Contas],'DRE Financeira'!$C184,
BaseFinanceira[Centro Custo],IF($B$2=Configurações!$B$7,"&lt;&gt;""",'DRE Financeira'!$B$2))))</f>
        <v/>
      </c>
      <c r="Y184" s="24" t="str">
        <f>IF($B184="","",ABS(
SUMIFS(BaseFinanceira[Valor Previsto],
IF('DRE Financeira'!$B$3=Configurações!$D$7,BaseFinanceira[Mês Caixa],BaseFinanceira[Mês Comp.]),Y$6,
BaseFinanceira[Plano Contas],'DRE Financeira'!$C184,
BaseFinanceira[Centro Custo],IF($B$2=Configurações!$B$7,"&lt;&gt;""",'DRE Financeira'!$B$2))))</f>
        <v/>
      </c>
      <c r="Z184" s="26" t="str">
        <f>IF($B184="","",ABS(
SUMIFS(BaseFinanceira[Valor Realizado],
IF('DRE Financeira'!$B$3=Configurações!$D$7,BaseFinanceira[Mês Caixa],BaseFinanceira[Mês Comp.]),Z$6,
BaseFinanceira[Plano Contas],'DRE Financeira'!$C184,
BaseFinanceira[Centro Custo],IF($B$2=Configurações!$B$7,"&lt;&gt;""",'DRE Financeira'!$B$2))))</f>
        <v/>
      </c>
      <c r="AA184" s="24" t="str">
        <f>IF($B184="","",ABS(
SUMIFS(BaseFinanceira[Valor Previsto],
IF('DRE Financeira'!$B$3=Configurações!$D$7,BaseFinanceira[Mês Caixa],BaseFinanceira[Mês Comp.]),AA$6,
BaseFinanceira[Plano Contas],'DRE Financeira'!$C184,
BaseFinanceira[Centro Custo],IF($B$2=Configurações!$B$7,"&lt;&gt;""",'DRE Financeira'!$B$2))))</f>
        <v/>
      </c>
      <c r="AB184" s="26" t="str">
        <f>IF($B184="","",ABS(
SUMIFS(BaseFinanceira[Valor Realizado],
IF('DRE Financeira'!$B$3=Configurações!$D$7,BaseFinanceira[Mês Caixa],BaseFinanceira[Mês Comp.]),AB$6,
BaseFinanceira[Plano Contas],'DRE Financeira'!$C184,
BaseFinanceira[Centro Custo],IF($B$2=Configurações!$B$7,"&lt;&gt;""",'DRE Financeira'!$B$2))))</f>
        <v/>
      </c>
      <c r="AD184" s="24">
        <f t="shared" si="260"/>
        <v>0</v>
      </c>
      <c r="AE184" s="26">
        <f t="shared" si="260"/>
        <v>0</v>
      </c>
      <c r="AF184" s="39">
        <f t="shared" si="230"/>
        <v>0</v>
      </c>
      <c r="AH184" s="24">
        <f t="shared" si="261"/>
        <v>0</v>
      </c>
      <c r="AI184" s="26">
        <f t="shared" si="261"/>
        <v>0</v>
      </c>
    </row>
    <row r="185" spans="2:35" s="2" customFormat="1" ht="20.100000000000001" hidden="1" customHeight="1" x14ac:dyDescent="0.25">
      <c r="B185" s="23" t="str">
        <f>IF('Plano Contas'!K28="","",'Plano Contas'!K28)</f>
        <v/>
      </c>
      <c r="C185" s="46" t="str">
        <f>B143&amp;B165&amp;B185</f>
        <v>Custo Mercadoria VendidaGrupo Extra 2</v>
      </c>
      <c r="D185" s="20"/>
      <c r="E185" s="24" t="str">
        <f>IF($B185="","",ABS(
SUMIFS(BaseFinanceira[Valor Previsto],
IF('DRE Financeira'!$B$3=Configurações!$D$7,BaseFinanceira[Mês Caixa],BaseFinanceira[Mês Comp.]),E$6,
BaseFinanceira[Plano Contas],'DRE Financeira'!$C185,
BaseFinanceira[Centro Custo],IF($B$2=Configurações!$B$7,"&lt;&gt;""",'DRE Financeira'!$B$2))))</f>
        <v/>
      </c>
      <c r="F185" s="26" t="str">
        <f>IF($B185="","",ABS(
SUMIFS(BaseFinanceira[Valor Realizado],
IF('DRE Financeira'!$B$3=Configurações!$D$7,BaseFinanceira[Mês Caixa],BaseFinanceira[Mês Comp.]),F$6,
BaseFinanceira[Plano Contas],'DRE Financeira'!$C185,
BaseFinanceira[Centro Custo],IF($B$2=Configurações!$B$7,"&lt;&gt;""",'DRE Financeira'!$B$2))))</f>
        <v/>
      </c>
      <c r="G185" s="24" t="str">
        <f>IF($B185="","",ABS(
SUMIFS(BaseFinanceira[Valor Previsto],
IF('DRE Financeira'!$B$3=Configurações!$D$7,BaseFinanceira[Mês Caixa],BaseFinanceira[Mês Comp.]),G$6,
BaseFinanceira[Plano Contas],'DRE Financeira'!$C185,
BaseFinanceira[Centro Custo],IF($B$2=Configurações!$B$7,"&lt;&gt;""",'DRE Financeira'!$B$2))))</f>
        <v/>
      </c>
      <c r="H185" s="26" t="str">
        <f>IF($B185="","",ABS(
SUMIFS(BaseFinanceira[Valor Realizado],
IF('DRE Financeira'!$B$3=Configurações!$D$7,BaseFinanceira[Mês Caixa],BaseFinanceira[Mês Comp.]),H$6,
BaseFinanceira[Plano Contas],'DRE Financeira'!$C185,
BaseFinanceira[Centro Custo],IF($B$2=Configurações!$B$7,"&lt;&gt;""",'DRE Financeira'!$B$2))))</f>
        <v/>
      </c>
      <c r="I185" s="24" t="str">
        <f>IF($B185="","",ABS(
SUMIFS(BaseFinanceira[Valor Previsto],
IF('DRE Financeira'!$B$3=Configurações!$D$7,BaseFinanceira[Mês Caixa],BaseFinanceira[Mês Comp.]),I$6,
BaseFinanceira[Plano Contas],'DRE Financeira'!$C185,
BaseFinanceira[Centro Custo],IF($B$2=Configurações!$B$7,"&lt;&gt;""",'DRE Financeira'!$B$2))))</f>
        <v/>
      </c>
      <c r="J185" s="26" t="str">
        <f>IF($B185="","",ABS(
SUMIFS(BaseFinanceira[Valor Realizado],
IF('DRE Financeira'!$B$3=Configurações!$D$7,BaseFinanceira[Mês Caixa],BaseFinanceira[Mês Comp.]),J$6,
BaseFinanceira[Plano Contas],'DRE Financeira'!$C185,
BaseFinanceira[Centro Custo],IF($B$2=Configurações!$B$7,"&lt;&gt;""",'DRE Financeira'!$B$2))))</f>
        <v/>
      </c>
      <c r="K185" s="24" t="str">
        <f>IF($B185="","",ABS(
SUMIFS(BaseFinanceira[Valor Previsto],
IF('DRE Financeira'!$B$3=Configurações!$D$7,BaseFinanceira[Mês Caixa],BaseFinanceira[Mês Comp.]),K$6,
BaseFinanceira[Plano Contas],'DRE Financeira'!$C185,
BaseFinanceira[Centro Custo],IF($B$2=Configurações!$B$7,"&lt;&gt;""",'DRE Financeira'!$B$2))))</f>
        <v/>
      </c>
      <c r="L185" s="26" t="str">
        <f>IF($B185="","",ABS(
SUMIFS(BaseFinanceira[Valor Realizado],
IF('DRE Financeira'!$B$3=Configurações!$D$7,BaseFinanceira[Mês Caixa],BaseFinanceira[Mês Comp.]),L$6,
BaseFinanceira[Plano Contas],'DRE Financeira'!$C185,
BaseFinanceira[Centro Custo],IF($B$2=Configurações!$B$7,"&lt;&gt;""",'DRE Financeira'!$B$2))))</f>
        <v/>
      </c>
      <c r="M185" s="24" t="str">
        <f>IF($B185="","",ABS(
SUMIFS(BaseFinanceira[Valor Previsto],
IF('DRE Financeira'!$B$3=Configurações!$D$7,BaseFinanceira[Mês Caixa],BaseFinanceira[Mês Comp.]),M$6,
BaseFinanceira[Plano Contas],'DRE Financeira'!$C185,
BaseFinanceira[Centro Custo],IF($B$2=Configurações!$B$7,"&lt;&gt;""",'DRE Financeira'!$B$2))))</f>
        <v/>
      </c>
      <c r="N185" s="26" t="str">
        <f>IF($B185="","",ABS(
SUMIFS(BaseFinanceira[Valor Realizado],
IF('DRE Financeira'!$B$3=Configurações!$D$7,BaseFinanceira[Mês Caixa],BaseFinanceira[Mês Comp.]),N$6,
BaseFinanceira[Plano Contas],'DRE Financeira'!$C185,
BaseFinanceira[Centro Custo],IF($B$2=Configurações!$B$7,"&lt;&gt;""",'DRE Financeira'!$B$2))))</f>
        <v/>
      </c>
      <c r="O185" s="24" t="str">
        <f>IF($B185="","",ABS(
SUMIFS(BaseFinanceira[Valor Previsto],
IF('DRE Financeira'!$B$3=Configurações!$D$7,BaseFinanceira[Mês Caixa],BaseFinanceira[Mês Comp.]),O$6,
BaseFinanceira[Plano Contas],'DRE Financeira'!$C185,
BaseFinanceira[Centro Custo],IF($B$2=Configurações!$B$7,"&lt;&gt;""",'DRE Financeira'!$B$2))))</f>
        <v/>
      </c>
      <c r="P185" s="26" t="str">
        <f>IF($B185="","",ABS(
SUMIFS(BaseFinanceira[Valor Realizado],
IF('DRE Financeira'!$B$3=Configurações!$D$7,BaseFinanceira[Mês Caixa],BaseFinanceira[Mês Comp.]),P$6,
BaseFinanceira[Plano Contas],'DRE Financeira'!$C185,
BaseFinanceira[Centro Custo],IF($B$2=Configurações!$B$7,"&lt;&gt;""",'DRE Financeira'!$B$2))))</f>
        <v/>
      </c>
      <c r="Q185" s="24" t="str">
        <f>IF($B185="","",ABS(
SUMIFS(BaseFinanceira[Valor Previsto],
IF('DRE Financeira'!$B$3=Configurações!$D$7,BaseFinanceira[Mês Caixa],BaseFinanceira[Mês Comp.]),Q$6,
BaseFinanceira[Plano Contas],'DRE Financeira'!$C185,
BaseFinanceira[Centro Custo],IF($B$2=Configurações!$B$7,"&lt;&gt;""",'DRE Financeira'!$B$2))))</f>
        <v/>
      </c>
      <c r="R185" s="26" t="str">
        <f>IF($B185="","",ABS(
SUMIFS(BaseFinanceira[Valor Realizado],
IF('DRE Financeira'!$B$3=Configurações!$D$7,BaseFinanceira[Mês Caixa],BaseFinanceira[Mês Comp.]),R$6,
BaseFinanceira[Plano Contas],'DRE Financeira'!$C185,
BaseFinanceira[Centro Custo],IF($B$2=Configurações!$B$7,"&lt;&gt;""",'DRE Financeira'!$B$2))))</f>
        <v/>
      </c>
      <c r="S185" s="24" t="str">
        <f>IF($B185="","",ABS(
SUMIFS(BaseFinanceira[Valor Previsto],
IF('DRE Financeira'!$B$3=Configurações!$D$7,BaseFinanceira[Mês Caixa],BaseFinanceira[Mês Comp.]),S$6,
BaseFinanceira[Plano Contas],'DRE Financeira'!$C185,
BaseFinanceira[Centro Custo],IF($B$2=Configurações!$B$7,"&lt;&gt;""",'DRE Financeira'!$B$2))))</f>
        <v/>
      </c>
      <c r="T185" s="26" t="str">
        <f>IF($B185="","",ABS(
SUMIFS(BaseFinanceira[Valor Realizado],
IF('DRE Financeira'!$B$3=Configurações!$D$7,BaseFinanceira[Mês Caixa],BaseFinanceira[Mês Comp.]),T$6,
BaseFinanceira[Plano Contas],'DRE Financeira'!$C185,
BaseFinanceira[Centro Custo],IF($B$2=Configurações!$B$7,"&lt;&gt;""",'DRE Financeira'!$B$2))))</f>
        <v/>
      </c>
      <c r="U185" s="24" t="str">
        <f>IF($B185="","",ABS(
SUMIFS(BaseFinanceira[Valor Previsto],
IF('DRE Financeira'!$B$3=Configurações!$D$7,BaseFinanceira[Mês Caixa],BaseFinanceira[Mês Comp.]),U$6,
BaseFinanceira[Plano Contas],'DRE Financeira'!$C185,
BaseFinanceira[Centro Custo],IF($B$2=Configurações!$B$7,"&lt;&gt;""",'DRE Financeira'!$B$2))))</f>
        <v/>
      </c>
      <c r="V185" s="26" t="str">
        <f>IF($B185="","",ABS(
SUMIFS(BaseFinanceira[Valor Realizado],
IF('DRE Financeira'!$B$3=Configurações!$D$7,BaseFinanceira[Mês Caixa],BaseFinanceira[Mês Comp.]),V$6,
BaseFinanceira[Plano Contas],'DRE Financeira'!$C185,
BaseFinanceira[Centro Custo],IF($B$2=Configurações!$B$7,"&lt;&gt;""",'DRE Financeira'!$B$2))))</f>
        <v/>
      </c>
      <c r="W185" s="24" t="str">
        <f>IF($B185="","",ABS(
SUMIFS(BaseFinanceira[Valor Previsto],
IF('DRE Financeira'!$B$3=Configurações!$D$7,BaseFinanceira[Mês Caixa],BaseFinanceira[Mês Comp.]),W$6,
BaseFinanceira[Plano Contas],'DRE Financeira'!$C185,
BaseFinanceira[Centro Custo],IF($B$2=Configurações!$B$7,"&lt;&gt;""",'DRE Financeira'!$B$2))))</f>
        <v/>
      </c>
      <c r="X185" s="26" t="str">
        <f>IF($B185="","",ABS(
SUMIFS(BaseFinanceira[Valor Realizado],
IF('DRE Financeira'!$B$3=Configurações!$D$7,BaseFinanceira[Mês Caixa],BaseFinanceira[Mês Comp.]),X$6,
BaseFinanceira[Plano Contas],'DRE Financeira'!$C185,
BaseFinanceira[Centro Custo],IF($B$2=Configurações!$B$7,"&lt;&gt;""",'DRE Financeira'!$B$2))))</f>
        <v/>
      </c>
      <c r="Y185" s="24" t="str">
        <f>IF($B185="","",ABS(
SUMIFS(BaseFinanceira[Valor Previsto],
IF('DRE Financeira'!$B$3=Configurações!$D$7,BaseFinanceira[Mês Caixa],BaseFinanceira[Mês Comp.]),Y$6,
BaseFinanceira[Plano Contas],'DRE Financeira'!$C185,
BaseFinanceira[Centro Custo],IF($B$2=Configurações!$B$7,"&lt;&gt;""",'DRE Financeira'!$B$2))))</f>
        <v/>
      </c>
      <c r="Z185" s="26" t="str">
        <f>IF($B185="","",ABS(
SUMIFS(BaseFinanceira[Valor Realizado],
IF('DRE Financeira'!$B$3=Configurações!$D$7,BaseFinanceira[Mês Caixa],BaseFinanceira[Mês Comp.]),Z$6,
BaseFinanceira[Plano Contas],'DRE Financeira'!$C185,
BaseFinanceira[Centro Custo],IF($B$2=Configurações!$B$7,"&lt;&gt;""",'DRE Financeira'!$B$2))))</f>
        <v/>
      </c>
      <c r="AA185" s="24" t="str">
        <f>IF($B185="","",ABS(
SUMIFS(BaseFinanceira[Valor Previsto],
IF('DRE Financeira'!$B$3=Configurações!$D$7,BaseFinanceira[Mês Caixa],BaseFinanceira[Mês Comp.]),AA$6,
BaseFinanceira[Plano Contas],'DRE Financeira'!$C185,
BaseFinanceira[Centro Custo],IF($B$2=Configurações!$B$7,"&lt;&gt;""",'DRE Financeira'!$B$2))))</f>
        <v/>
      </c>
      <c r="AB185" s="26" t="str">
        <f>IF($B185="","",ABS(
SUMIFS(BaseFinanceira[Valor Realizado],
IF('DRE Financeira'!$B$3=Configurações!$D$7,BaseFinanceira[Mês Caixa],BaseFinanceira[Mês Comp.]),AB$6,
BaseFinanceira[Plano Contas],'DRE Financeira'!$C185,
BaseFinanceira[Centro Custo],IF($B$2=Configurações!$B$7,"&lt;&gt;""",'DRE Financeira'!$B$2))))</f>
        <v/>
      </c>
      <c r="AD185" s="24">
        <f t="shared" si="260"/>
        <v>0</v>
      </c>
      <c r="AE185" s="26">
        <f t="shared" si="260"/>
        <v>0</v>
      </c>
      <c r="AF185" s="39">
        <f t="shared" si="230"/>
        <v>0</v>
      </c>
      <c r="AH185" s="24">
        <f t="shared" si="261"/>
        <v>0</v>
      </c>
      <c r="AI185" s="26">
        <f t="shared" si="261"/>
        <v>0</v>
      </c>
    </row>
    <row r="186" spans="2:35" s="2" customFormat="1" ht="20.100000000000001" customHeight="1" x14ac:dyDescent="0.25">
      <c r="B186" s="53" t="str">
        <f>'Plano Contas'!L8</f>
        <v>Grupo Extra 3</v>
      </c>
      <c r="C186" s="54"/>
      <c r="D186" s="20"/>
      <c r="E186" s="55">
        <f>SUM(E187:E206)</f>
        <v>0</v>
      </c>
      <c r="F186" s="55">
        <f t="shared" ref="F186" si="262">SUM(F187:F206)</f>
        <v>0</v>
      </c>
      <c r="G186" s="55">
        <f t="shared" ref="G186" si="263">SUM(G187:G206)</f>
        <v>0</v>
      </c>
      <c r="H186" s="55">
        <f t="shared" ref="H186" si="264">SUM(H187:H206)</f>
        <v>0</v>
      </c>
      <c r="I186" s="55">
        <f t="shared" ref="I186" si="265">SUM(I187:I206)</f>
        <v>0</v>
      </c>
      <c r="J186" s="55">
        <f t="shared" ref="J186" si="266">SUM(J187:J206)</f>
        <v>0</v>
      </c>
      <c r="K186" s="55">
        <f t="shared" ref="K186" si="267">SUM(K187:K206)</f>
        <v>0</v>
      </c>
      <c r="L186" s="55">
        <f t="shared" ref="L186" si="268">SUM(L187:L206)</f>
        <v>0</v>
      </c>
      <c r="M186" s="55">
        <f t="shared" ref="M186" si="269">SUM(M187:M206)</f>
        <v>0</v>
      </c>
      <c r="N186" s="55">
        <f t="shared" ref="N186" si="270">SUM(N187:N206)</f>
        <v>0</v>
      </c>
      <c r="O186" s="55">
        <f t="shared" ref="O186" si="271">SUM(O187:O206)</f>
        <v>0</v>
      </c>
      <c r="P186" s="55">
        <f t="shared" ref="P186" si="272">SUM(P187:P206)</f>
        <v>0</v>
      </c>
      <c r="Q186" s="55">
        <f t="shared" ref="Q186" si="273">SUM(Q187:Q206)</f>
        <v>0</v>
      </c>
      <c r="R186" s="55">
        <f t="shared" ref="R186" si="274">SUM(R187:R206)</f>
        <v>0</v>
      </c>
      <c r="S186" s="55">
        <f t="shared" ref="S186" si="275">SUM(S187:S206)</f>
        <v>0</v>
      </c>
      <c r="T186" s="55">
        <f t="shared" ref="T186" si="276">SUM(T187:T206)</f>
        <v>0</v>
      </c>
      <c r="U186" s="55">
        <f t="shared" ref="U186" si="277">SUM(U187:U206)</f>
        <v>0</v>
      </c>
      <c r="V186" s="55">
        <f t="shared" ref="V186" si="278">SUM(V187:V206)</f>
        <v>0</v>
      </c>
      <c r="W186" s="55">
        <f t="shared" ref="W186" si="279">SUM(W187:W206)</f>
        <v>0</v>
      </c>
      <c r="X186" s="55">
        <f t="shared" ref="X186" si="280">SUM(X187:X206)</f>
        <v>0</v>
      </c>
      <c r="Y186" s="55">
        <f t="shared" ref="Y186" si="281">SUM(Y187:Y206)</f>
        <v>0</v>
      </c>
      <c r="Z186" s="55">
        <f t="shared" ref="Z186" si="282">SUM(Z187:Z206)</f>
        <v>0</v>
      </c>
      <c r="AA186" s="55">
        <f t="shared" ref="AA186" si="283">SUM(AA187:AA206)</f>
        <v>0</v>
      </c>
      <c r="AB186" s="55">
        <f t="shared" ref="AB186" si="284">SUM(AB187:AB206)</f>
        <v>0</v>
      </c>
      <c r="AD186" s="55">
        <f>SUMIF($E$3:$AB$3,AD$3,$E186:$AB186)</f>
        <v>0</v>
      </c>
      <c r="AE186" s="55">
        <f>SUMIF($E$3:$AB$3,AE$3,$E186:$AB186)</f>
        <v>0</v>
      </c>
      <c r="AF186" s="65">
        <f t="shared" si="230"/>
        <v>0</v>
      </c>
      <c r="AH186" s="55">
        <f>IFERROR(SUMIF($E$3:$AB$3,AH$3,$E186:$AB186)/COUNTIFS($E186:$AB186,"&gt;0",$E$3:$AB$3,AH$3),0)</f>
        <v>0</v>
      </c>
      <c r="AI186" s="55">
        <f>IFERROR(SUMIF($E$3:$AB$3,AI$3,$E186:$AB186)/COUNTIFS($E186:$AB186,"&gt;0",$E$3:$AB$3,AI$3),0)</f>
        <v>0</v>
      </c>
    </row>
    <row r="187" spans="2:35" s="2" customFormat="1" ht="20.100000000000001" customHeight="1" x14ac:dyDescent="0.25">
      <c r="B187" s="23" t="str">
        <f>IF('Plano Contas'!L9="","",'Plano Contas'!L9)</f>
        <v>Item Extra 1</v>
      </c>
      <c r="C187" s="46" t="str">
        <f>B143&amp;B186&amp;B187</f>
        <v>Custo Mercadoria VendidaGrupo Extra 3Item Extra 1</v>
      </c>
      <c r="D187" s="20"/>
      <c r="E187" s="24">
        <f>IF($B187="","",ABS(
SUMIFS(BaseFinanceira[Valor Previsto],
IF('DRE Financeira'!$B$3=Configurações!$D$7,BaseFinanceira[Mês Caixa],BaseFinanceira[Mês Comp.]),E$6,
BaseFinanceira[Plano Contas],'DRE Financeira'!$C187,
BaseFinanceira[Centro Custo],IF($B$2=Configurações!$B$7,"&lt;&gt;""",'DRE Financeira'!$B$2))))</f>
        <v>0</v>
      </c>
      <c r="F187" s="26">
        <f>IF($B187="","",ABS(
SUMIFS(BaseFinanceira[Valor Realizado],
IF('DRE Financeira'!$B$3=Configurações!$D$7,BaseFinanceira[Mês Caixa],BaseFinanceira[Mês Comp.]),F$6,
BaseFinanceira[Plano Contas],'DRE Financeira'!$C187,
BaseFinanceira[Centro Custo],IF($B$2=Configurações!$B$7,"&lt;&gt;""",'DRE Financeira'!$B$2))))</f>
        <v>0</v>
      </c>
      <c r="G187" s="24">
        <f>IF($B187="","",ABS(
SUMIFS(BaseFinanceira[Valor Previsto],
IF('DRE Financeira'!$B$3=Configurações!$D$7,BaseFinanceira[Mês Caixa],BaseFinanceira[Mês Comp.]),G$6,
BaseFinanceira[Plano Contas],'DRE Financeira'!$C187,
BaseFinanceira[Centro Custo],IF($B$2=Configurações!$B$7,"&lt;&gt;""",'DRE Financeira'!$B$2))))</f>
        <v>0</v>
      </c>
      <c r="H187" s="26">
        <f>IF($B187="","",ABS(
SUMIFS(BaseFinanceira[Valor Realizado],
IF('DRE Financeira'!$B$3=Configurações!$D$7,BaseFinanceira[Mês Caixa],BaseFinanceira[Mês Comp.]),H$6,
BaseFinanceira[Plano Contas],'DRE Financeira'!$C187,
BaseFinanceira[Centro Custo],IF($B$2=Configurações!$B$7,"&lt;&gt;""",'DRE Financeira'!$B$2))))</f>
        <v>0</v>
      </c>
      <c r="I187" s="24">
        <f>IF($B187="","",ABS(
SUMIFS(BaseFinanceira[Valor Previsto],
IF('DRE Financeira'!$B$3=Configurações!$D$7,BaseFinanceira[Mês Caixa],BaseFinanceira[Mês Comp.]),I$6,
BaseFinanceira[Plano Contas],'DRE Financeira'!$C187,
BaseFinanceira[Centro Custo],IF($B$2=Configurações!$B$7,"&lt;&gt;""",'DRE Financeira'!$B$2))))</f>
        <v>0</v>
      </c>
      <c r="J187" s="26">
        <f>IF($B187="","",ABS(
SUMIFS(BaseFinanceira[Valor Realizado],
IF('DRE Financeira'!$B$3=Configurações!$D$7,BaseFinanceira[Mês Caixa],BaseFinanceira[Mês Comp.]),J$6,
BaseFinanceira[Plano Contas],'DRE Financeira'!$C187,
BaseFinanceira[Centro Custo],IF($B$2=Configurações!$B$7,"&lt;&gt;""",'DRE Financeira'!$B$2))))</f>
        <v>0</v>
      </c>
      <c r="K187" s="24">
        <f>IF($B187="","",ABS(
SUMIFS(BaseFinanceira[Valor Previsto],
IF('DRE Financeira'!$B$3=Configurações!$D$7,BaseFinanceira[Mês Caixa],BaseFinanceira[Mês Comp.]),K$6,
BaseFinanceira[Plano Contas],'DRE Financeira'!$C187,
BaseFinanceira[Centro Custo],IF($B$2=Configurações!$B$7,"&lt;&gt;""",'DRE Financeira'!$B$2))))</f>
        <v>0</v>
      </c>
      <c r="L187" s="26">
        <f>IF($B187="","",ABS(
SUMIFS(BaseFinanceira[Valor Realizado],
IF('DRE Financeira'!$B$3=Configurações!$D$7,BaseFinanceira[Mês Caixa],BaseFinanceira[Mês Comp.]),L$6,
BaseFinanceira[Plano Contas],'DRE Financeira'!$C187,
BaseFinanceira[Centro Custo],IF($B$2=Configurações!$B$7,"&lt;&gt;""",'DRE Financeira'!$B$2))))</f>
        <v>0</v>
      </c>
      <c r="M187" s="24">
        <f>IF($B187="","",ABS(
SUMIFS(BaseFinanceira[Valor Previsto],
IF('DRE Financeira'!$B$3=Configurações!$D$7,BaseFinanceira[Mês Caixa],BaseFinanceira[Mês Comp.]),M$6,
BaseFinanceira[Plano Contas],'DRE Financeira'!$C187,
BaseFinanceira[Centro Custo],IF($B$2=Configurações!$B$7,"&lt;&gt;""",'DRE Financeira'!$B$2))))</f>
        <v>0</v>
      </c>
      <c r="N187" s="26">
        <f>IF($B187="","",ABS(
SUMIFS(BaseFinanceira[Valor Realizado],
IF('DRE Financeira'!$B$3=Configurações!$D$7,BaseFinanceira[Mês Caixa],BaseFinanceira[Mês Comp.]),N$6,
BaseFinanceira[Plano Contas],'DRE Financeira'!$C187,
BaseFinanceira[Centro Custo],IF($B$2=Configurações!$B$7,"&lt;&gt;""",'DRE Financeira'!$B$2))))</f>
        <v>0</v>
      </c>
      <c r="O187" s="24">
        <f>IF($B187="","",ABS(
SUMIFS(BaseFinanceira[Valor Previsto],
IF('DRE Financeira'!$B$3=Configurações!$D$7,BaseFinanceira[Mês Caixa],BaseFinanceira[Mês Comp.]),O$6,
BaseFinanceira[Plano Contas],'DRE Financeira'!$C187,
BaseFinanceira[Centro Custo],IF($B$2=Configurações!$B$7,"&lt;&gt;""",'DRE Financeira'!$B$2))))</f>
        <v>0</v>
      </c>
      <c r="P187" s="26">
        <f>IF($B187="","",ABS(
SUMIFS(BaseFinanceira[Valor Realizado],
IF('DRE Financeira'!$B$3=Configurações!$D$7,BaseFinanceira[Mês Caixa],BaseFinanceira[Mês Comp.]),P$6,
BaseFinanceira[Plano Contas],'DRE Financeira'!$C187,
BaseFinanceira[Centro Custo],IF($B$2=Configurações!$B$7,"&lt;&gt;""",'DRE Financeira'!$B$2))))</f>
        <v>0</v>
      </c>
      <c r="Q187" s="24">
        <f>IF($B187="","",ABS(
SUMIFS(BaseFinanceira[Valor Previsto],
IF('DRE Financeira'!$B$3=Configurações!$D$7,BaseFinanceira[Mês Caixa],BaseFinanceira[Mês Comp.]),Q$6,
BaseFinanceira[Plano Contas],'DRE Financeira'!$C187,
BaseFinanceira[Centro Custo],IF($B$2=Configurações!$B$7,"&lt;&gt;""",'DRE Financeira'!$B$2))))</f>
        <v>0</v>
      </c>
      <c r="R187" s="26">
        <f>IF($B187="","",ABS(
SUMIFS(BaseFinanceira[Valor Realizado],
IF('DRE Financeira'!$B$3=Configurações!$D$7,BaseFinanceira[Mês Caixa],BaseFinanceira[Mês Comp.]),R$6,
BaseFinanceira[Plano Contas],'DRE Financeira'!$C187,
BaseFinanceira[Centro Custo],IF($B$2=Configurações!$B$7,"&lt;&gt;""",'DRE Financeira'!$B$2))))</f>
        <v>0</v>
      </c>
      <c r="S187" s="24">
        <f>IF($B187="","",ABS(
SUMIFS(BaseFinanceira[Valor Previsto],
IF('DRE Financeira'!$B$3=Configurações!$D$7,BaseFinanceira[Mês Caixa],BaseFinanceira[Mês Comp.]),S$6,
BaseFinanceira[Plano Contas],'DRE Financeira'!$C187,
BaseFinanceira[Centro Custo],IF($B$2=Configurações!$B$7,"&lt;&gt;""",'DRE Financeira'!$B$2))))</f>
        <v>0</v>
      </c>
      <c r="T187" s="26">
        <f>IF($B187="","",ABS(
SUMIFS(BaseFinanceira[Valor Realizado],
IF('DRE Financeira'!$B$3=Configurações!$D$7,BaseFinanceira[Mês Caixa],BaseFinanceira[Mês Comp.]),T$6,
BaseFinanceira[Plano Contas],'DRE Financeira'!$C187,
BaseFinanceira[Centro Custo],IF($B$2=Configurações!$B$7,"&lt;&gt;""",'DRE Financeira'!$B$2))))</f>
        <v>0</v>
      </c>
      <c r="U187" s="24">
        <f>IF($B187="","",ABS(
SUMIFS(BaseFinanceira[Valor Previsto],
IF('DRE Financeira'!$B$3=Configurações!$D$7,BaseFinanceira[Mês Caixa],BaseFinanceira[Mês Comp.]),U$6,
BaseFinanceira[Plano Contas],'DRE Financeira'!$C187,
BaseFinanceira[Centro Custo],IF($B$2=Configurações!$B$7,"&lt;&gt;""",'DRE Financeira'!$B$2))))</f>
        <v>0</v>
      </c>
      <c r="V187" s="26">
        <f>IF($B187="","",ABS(
SUMIFS(BaseFinanceira[Valor Realizado],
IF('DRE Financeira'!$B$3=Configurações!$D$7,BaseFinanceira[Mês Caixa],BaseFinanceira[Mês Comp.]),V$6,
BaseFinanceira[Plano Contas],'DRE Financeira'!$C187,
BaseFinanceira[Centro Custo],IF($B$2=Configurações!$B$7,"&lt;&gt;""",'DRE Financeira'!$B$2))))</f>
        <v>0</v>
      </c>
      <c r="W187" s="24">
        <f>IF($B187="","",ABS(
SUMIFS(BaseFinanceira[Valor Previsto],
IF('DRE Financeira'!$B$3=Configurações!$D$7,BaseFinanceira[Mês Caixa],BaseFinanceira[Mês Comp.]),W$6,
BaseFinanceira[Plano Contas],'DRE Financeira'!$C187,
BaseFinanceira[Centro Custo],IF($B$2=Configurações!$B$7,"&lt;&gt;""",'DRE Financeira'!$B$2))))</f>
        <v>0</v>
      </c>
      <c r="X187" s="26">
        <f>IF($B187="","",ABS(
SUMIFS(BaseFinanceira[Valor Realizado],
IF('DRE Financeira'!$B$3=Configurações!$D$7,BaseFinanceira[Mês Caixa],BaseFinanceira[Mês Comp.]),X$6,
BaseFinanceira[Plano Contas],'DRE Financeira'!$C187,
BaseFinanceira[Centro Custo],IF($B$2=Configurações!$B$7,"&lt;&gt;""",'DRE Financeira'!$B$2))))</f>
        <v>0</v>
      </c>
      <c r="Y187" s="24">
        <f>IF($B187="","",ABS(
SUMIFS(BaseFinanceira[Valor Previsto],
IF('DRE Financeira'!$B$3=Configurações!$D$7,BaseFinanceira[Mês Caixa],BaseFinanceira[Mês Comp.]),Y$6,
BaseFinanceira[Plano Contas],'DRE Financeira'!$C187,
BaseFinanceira[Centro Custo],IF($B$2=Configurações!$B$7,"&lt;&gt;""",'DRE Financeira'!$B$2))))</f>
        <v>0</v>
      </c>
      <c r="Z187" s="26">
        <f>IF($B187="","",ABS(
SUMIFS(BaseFinanceira[Valor Realizado],
IF('DRE Financeira'!$B$3=Configurações!$D$7,BaseFinanceira[Mês Caixa],BaseFinanceira[Mês Comp.]),Z$6,
BaseFinanceira[Plano Contas],'DRE Financeira'!$C187,
BaseFinanceira[Centro Custo],IF($B$2=Configurações!$B$7,"&lt;&gt;""",'DRE Financeira'!$B$2))))</f>
        <v>0</v>
      </c>
      <c r="AA187" s="24">
        <f>IF($B187="","",ABS(
SUMIFS(BaseFinanceira[Valor Previsto],
IF('DRE Financeira'!$B$3=Configurações!$D$7,BaseFinanceira[Mês Caixa],BaseFinanceira[Mês Comp.]),AA$6,
BaseFinanceira[Plano Contas],'DRE Financeira'!$C187,
BaseFinanceira[Centro Custo],IF($B$2=Configurações!$B$7,"&lt;&gt;""",'DRE Financeira'!$B$2))))</f>
        <v>0</v>
      </c>
      <c r="AB187" s="26">
        <f>IF($B187="","",ABS(
SUMIFS(BaseFinanceira[Valor Realizado],
IF('DRE Financeira'!$B$3=Configurações!$D$7,BaseFinanceira[Mês Caixa],BaseFinanceira[Mês Comp.]),AB$6,
BaseFinanceira[Plano Contas],'DRE Financeira'!$C187,
BaseFinanceira[Centro Custo],IF($B$2=Configurações!$B$7,"&lt;&gt;""",'DRE Financeira'!$B$2))))</f>
        <v>0</v>
      </c>
      <c r="AD187" s="24">
        <f t="shared" ref="AD187:AE202" si="285">SUMIF($E$3:$AB$3,AD$3,$E187:$AB187)</f>
        <v>0</v>
      </c>
      <c r="AE187" s="26">
        <f t="shared" si="285"/>
        <v>0</v>
      </c>
      <c r="AF187" s="39">
        <f t="shared" si="230"/>
        <v>0</v>
      </c>
      <c r="AH187" s="24">
        <f t="shared" ref="AH187:AI202" si="286">IFERROR(SUMIF($E$3:$AB$3,AH$3,$E187:$AB187)/COUNTIFS($E187:$AB187,"&gt;0",$E$3:$AB$3,AH$3),0)</f>
        <v>0</v>
      </c>
      <c r="AI187" s="26">
        <f t="shared" si="286"/>
        <v>0</v>
      </c>
    </row>
    <row r="188" spans="2:35" s="2" customFormat="1" ht="20.100000000000001" customHeight="1" x14ac:dyDescent="0.25">
      <c r="B188" s="23" t="str">
        <f>IF('Plano Contas'!L10="","",'Plano Contas'!L10)</f>
        <v>Item Extra 2</v>
      </c>
      <c r="C188" s="46" t="str">
        <f>B143&amp;B186&amp;B188</f>
        <v>Custo Mercadoria VendidaGrupo Extra 3Item Extra 2</v>
      </c>
      <c r="D188" s="20"/>
      <c r="E188" s="24">
        <f>IF($B188="","",ABS(
SUMIFS(BaseFinanceira[Valor Previsto],
IF('DRE Financeira'!$B$3=Configurações!$D$7,BaseFinanceira[Mês Caixa],BaseFinanceira[Mês Comp.]),E$6,
BaseFinanceira[Plano Contas],'DRE Financeira'!$C188,
BaseFinanceira[Centro Custo],IF($B$2=Configurações!$B$7,"&lt;&gt;""",'DRE Financeira'!$B$2))))</f>
        <v>0</v>
      </c>
      <c r="F188" s="26">
        <f>IF($B188="","",ABS(
SUMIFS(BaseFinanceira[Valor Realizado],
IF('DRE Financeira'!$B$3=Configurações!$D$7,BaseFinanceira[Mês Caixa],BaseFinanceira[Mês Comp.]),F$6,
BaseFinanceira[Plano Contas],'DRE Financeira'!$C188,
BaseFinanceira[Centro Custo],IF($B$2=Configurações!$B$7,"&lt;&gt;""",'DRE Financeira'!$B$2))))</f>
        <v>0</v>
      </c>
      <c r="G188" s="24">
        <f>IF($B188="","",ABS(
SUMIFS(BaseFinanceira[Valor Previsto],
IF('DRE Financeira'!$B$3=Configurações!$D$7,BaseFinanceira[Mês Caixa],BaseFinanceira[Mês Comp.]),G$6,
BaseFinanceira[Plano Contas],'DRE Financeira'!$C188,
BaseFinanceira[Centro Custo],IF($B$2=Configurações!$B$7,"&lt;&gt;""",'DRE Financeira'!$B$2))))</f>
        <v>0</v>
      </c>
      <c r="H188" s="26">
        <f>IF($B188="","",ABS(
SUMIFS(BaseFinanceira[Valor Realizado],
IF('DRE Financeira'!$B$3=Configurações!$D$7,BaseFinanceira[Mês Caixa],BaseFinanceira[Mês Comp.]),H$6,
BaseFinanceira[Plano Contas],'DRE Financeira'!$C188,
BaseFinanceira[Centro Custo],IF($B$2=Configurações!$B$7,"&lt;&gt;""",'DRE Financeira'!$B$2))))</f>
        <v>0</v>
      </c>
      <c r="I188" s="24">
        <f>IF($B188="","",ABS(
SUMIFS(BaseFinanceira[Valor Previsto],
IF('DRE Financeira'!$B$3=Configurações!$D$7,BaseFinanceira[Mês Caixa],BaseFinanceira[Mês Comp.]),I$6,
BaseFinanceira[Plano Contas],'DRE Financeira'!$C188,
BaseFinanceira[Centro Custo],IF($B$2=Configurações!$B$7,"&lt;&gt;""",'DRE Financeira'!$B$2))))</f>
        <v>0</v>
      </c>
      <c r="J188" s="26">
        <f>IF($B188="","",ABS(
SUMIFS(BaseFinanceira[Valor Realizado],
IF('DRE Financeira'!$B$3=Configurações!$D$7,BaseFinanceira[Mês Caixa],BaseFinanceira[Mês Comp.]),J$6,
BaseFinanceira[Plano Contas],'DRE Financeira'!$C188,
BaseFinanceira[Centro Custo],IF($B$2=Configurações!$B$7,"&lt;&gt;""",'DRE Financeira'!$B$2))))</f>
        <v>0</v>
      </c>
      <c r="K188" s="24">
        <f>IF($B188="","",ABS(
SUMIFS(BaseFinanceira[Valor Previsto],
IF('DRE Financeira'!$B$3=Configurações!$D$7,BaseFinanceira[Mês Caixa],BaseFinanceira[Mês Comp.]),K$6,
BaseFinanceira[Plano Contas],'DRE Financeira'!$C188,
BaseFinanceira[Centro Custo],IF($B$2=Configurações!$B$7,"&lt;&gt;""",'DRE Financeira'!$B$2))))</f>
        <v>0</v>
      </c>
      <c r="L188" s="26">
        <f>IF($B188="","",ABS(
SUMIFS(BaseFinanceira[Valor Realizado],
IF('DRE Financeira'!$B$3=Configurações!$D$7,BaseFinanceira[Mês Caixa],BaseFinanceira[Mês Comp.]),L$6,
BaseFinanceira[Plano Contas],'DRE Financeira'!$C188,
BaseFinanceira[Centro Custo],IF($B$2=Configurações!$B$7,"&lt;&gt;""",'DRE Financeira'!$B$2))))</f>
        <v>0</v>
      </c>
      <c r="M188" s="24">
        <f>IF($B188="","",ABS(
SUMIFS(BaseFinanceira[Valor Previsto],
IF('DRE Financeira'!$B$3=Configurações!$D$7,BaseFinanceira[Mês Caixa],BaseFinanceira[Mês Comp.]),M$6,
BaseFinanceira[Plano Contas],'DRE Financeira'!$C188,
BaseFinanceira[Centro Custo],IF($B$2=Configurações!$B$7,"&lt;&gt;""",'DRE Financeira'!$B$2))))</f>
        <v>0</v>
      </c>
      <c r="N188" s="26">
        <f>IF($B188="","",ABS(
SUMIFS(BaseFinanceira[Valor Realizado],
IF('DRE Financeira'!$B$3=Configurações!$D$7,BaseFinanceira[Mês Caixa],BaseFinanceira[Mês Comp.]),N$6,
BaseFinanceira[Plano Contas],'DRE Financeira'!$C188,
BaseFinanceira[Centro Custo],IF($B$2=Configurações!$B$7,"&lt;&gt;""",'DRE Financeira'!$B$2))))</f>
        <v>0</v>
      </c>
      <c r="O188" s="24">
        <f>IF($B188="","",ABS(
SUMIFS(BaseFinanceira[Valor Previsto],
IF('DRE Financeira'!$B$3=Configurações!$D$7,BaseFinanceira[Mês Caixa],BaseFinanceira[Mês Comp.]),O$6,
BaseFinanceira[Plano Contas],'DRE Financeira'!$C188,
BaseFinanceira[Centro Custo],IF($B$2=Configurações!$B$7,"&lt;&gt;""",'DRE Financeira'!$B$2))))</f>
        <v>0</v>
      </c>
      <c r="P188" s="26">
        <f>IF($B188="","",ABS(
SUMIFS(BaseFinanceira[Valor Realizado],
IF('DRE Financeira'!$B$3=Configurações!$D$7,BaseFinanceira[Mês Caixa],BaseFinanceira[Mês Comp.]),P$6,
BaseFinanceira[Plano Contas],'DRE Financeira'!$C188,
BaseFinanceira[Centro Custo],IF($B$2=Configurações!$B$7,"&lt;&gt;""",'DRE Financeira'!$B$2))))</f>
        <v>0</v>
      </c>
      <c r="Q188" s="24">
        <f>IF($B188="","",ABS(
SUMIFS(BaseFinanceira[Valor Previsto],
IF('DRE Financeira'!$B$3=Configurações!$D$7,BaseFinanceira[Mês Caixa],BaseFinanceira[Mês Comp.]),Q$6,
BaseFinanceira[Plano Contas],'DRE Financeira'!$C188,
BaseFinanceira[Centro Custo],IF($B$2=Configurações!$B$7,"&lt;&gt;""",'DRE Financeira'!$B$2))))</f>
        <v>0</v>
      </c>
      <c r="R188" s="26">
        <f>IF($B188="","",ABS(
SUMIFS(BaseFinanceira[Valor Realizado],
IF('DRE Financeira'!$B$3=Configurações!$D$7,BaseFinanceira[Mês Caixa],BaseFinanceira[Mês Comp.]),R$6,
BaseFinanceira[Plano Contas],'DRE Financeira'!$C188,
BaseFinanceira[Centro Custo],IF($B$2=Configurações!$B$7,"&lt;&gt;""",'DRE Financeira'!$B$2))))</f>
        <v>0</v>
      </c>
      <c r="S188" s="24">
        <f>IF($B188="","",ABS(
SUMIFS(BaseFinanceira[Valor Previsto],
IF('DRE Financeira'!$B$3=Configurações!$D$7,BaseFinanceira[Mês Caixa],BaseFinanceira[Mês Comp.]),S$6,
BaseFinanceira[Plano Contas],'DRE Financeira'!$C188,
BaseFinanceira[Centro Custo],IF($B$2=Configurações!$B$7,"&lt;&gt;""",'DRE Financeira'!$B$2))))</f>
        <v>0</v>
      </c>
      <c r="T188" s="26">
        <f>IF($B188="","",ABS(
SUMIFS(BaseFinanceira[Valor Realizado],
IF('DRE Financeira'!$B$3=Configurações!$D$7,BaseFinanceira[Mês Caixa],BaseFinanceira[Mês Comp.]),T$6,
BaseFinanceira[Plano Contas],'DRE Financeira'!$C188,
BaseFinanceira[Centro Custo],IF($B$2=Configurações!$B$7,"&lt;&gt;""",'DRE Financeira'!$B$2))))</f>
        <v>0</v>
      </c>
      <c r="U188" s="24">
        <f>IF($B188="","",ABS(
SUMIFS(BaseFinanceira[Valor Previsto],
IF('DRE Financeira'!$B$3=Configurações!$D$7,BaseFinanceira[Mês Caixa],BaseFinanceira[Mês Comp.]),U$6,
BaseFinanceira[Plano Contas],'DRE Financeira'!$C188,
BaseFinanceira[Centro Custo],IF($B$2=Configurações!$B$7,"&lt;&gt;""",'DRE Financeira'!$B$2))))</f>
        <v>0</v>
      </c>
      <c r="V188" s="26">
        <f>IF($B188="","",ABS(
SUMIFS(BaseFinanceira[Valor Realizado],
IF('DRE Financeira'!$B$3=Configurações!$D$7,BaseFinanceira[Mês Caixa],BaseFinanceira[Mês Comp.]),V$6,
BaseFinanceira[Plano Contas],'DRE Financeira'!$C188,
BaseFinanceira[Centro Custo],IF($B$2=Configurações!$B$7,"&lt;&gt;""",'DRE Financeira'!$B$2))))</f>
        <v>0</v>
      </c>
      <c r="W188" s="24">
        <f>IF($B188="","",ABS(
SUMIFS(BaseFinanceira[Valor Previsto],
IF('DRE Financeira'!$B$3=Configurações!$D$7,BaseFinanceira[Mês Caixa],BaseFinanceira[Mês Comp.]),W$6,
BaseFinanceira[Plano Contas],'DRE Financeira'!$C188,
BaseFinanceira[Centro Custo],IF($B$2=Configurações!$B$7,"&lt;&gt;""",'DRE Financeira'!$B$2))))</f>
        <v>0</v>
      </c>
      <c r="X188" s="26">
        <f>IF($B188="","",ABS(
SUMIFS(BaseFinanceira[Valor Realizado],
IF('DRE Financeira'!$B$3=Configurações!$D$7,BaseFinanceira[Mês Caixa],BaseFinanceira[Mês Comp.]),X$6,
BaseFinanceira[Plano Contas],'DRE Financeira'!$C188,
BaseFinanceira[Centro Custo],IF($B$2=Configurações!$B$7,"&lt;&gt;""",'DRE Financeira'!$B$2))))</f>
        <v>0</v>
      </c>
      <c r="Y188" s="24">
        <f>IF($B188="","",ABS(
SUMIFS(BaseFinanceira[Valor Previsto],
IF('DRE Financeira'!$B$3=Configurações!$D$7,BaseFinanceira[Mês Caixa],BaseFinanceira[Mês Comp.]),Y$6,
BaseFinanceira[Plano Contas],'DRE Financeira'!$C188,
BaseFinanceira[Centro Custo],IF($B$2=Configurações!$B$7,"&lt;&gt;""",'DRE Financeira'!$B$2))))</f>
        <v>0</v>
      </c>
      <c r="Z188" s="26">
        <f>IF($B188="","",ABS(
SUMIFS(BaseFinanceira[Valor Realizado],
IF('DRE Financeira'!$B$3=Configurações!$D$7,BaseFinanceira[Mês Caixa],BaseFinanceira[Mês Comp.]),Z$6,
BaseFinanceira[Plano Contas],'DRE Financeira'!$C188,
BaseFinanceira[Centro Custo],IF($B$2=Configurações!$B$7,"&lt;&gt;""",'DRE Financeira'!$B$2))))</f>
        <v>0</v>
      </c>
      <c r="AA188" s="24">
        <f>IF($B188="","",ABS(
SUMIFS(BaseFinanceira[Valor Previsto],
IF('DRE Financeira'!$B$3=Configurações!$D$7,BaseFinanceira[Mês Caixa],BaseFinanceira[Mês Comp.]),AA$6,
BaseFinanceira[Plano Contas],'DRE Financeira'!$C188,
BaseFinanceira[Centro Custo],IF($B$2=Configurações!$B$7,"&lt;&gt;""",'DRE Financeira'!$B$2))))</f>
        <v>0</v>
      </c>
      <c r="AB188" s="26">
        <f>IF($B188="","",ABS(
SUMIFS(BaseFinanceira[Valor Realizado],
IF('DRE Financeira'!$B$3=Configurações!$D$7,BaseFinanceira[Mês Caixa],BaseFinanceira[Mês Comp.]),AB$6,
BaseFinanceira[Plano Contas],'DRE Financeira'!$C188,
BaseFinanceira[Centro Custo],IF($B$2=Configurações!$B$7,"&lt;&gt;""",'DRE Financeira'!$B$2))))</f>
        <v>0</v>
      </c>
      <c r="AD188" s="24">
        <f t="shared" si="285"/>
        <v>0</v>
      </c>
      <c r="AE188" s="26">
        <f t="shared" si="285"/>
        <v>0</v>
      </c>
      <c r="AF188" s="39">
        <f t="shared" si="230"/>
        <v>0</v>
      </c>
      <c r="AH188" s="24">
        <f t="shared" si="286"/>
        <v>0</v>
      </c>
      <c r="AI188" s="26">
        <f t="shared" si="286"/>
        <v>0</v>
      </c>
    </row>
    <row r="189" spans="2:35" s="2" customFormat="1" ht="20.100000000000001" customHeight="1" x14ac:dyDescent="0.25">
      <c r="B189" s="23" t="str">
        <f>IF('Plano Contas'!L11="","",'Plano Contas'!L11)</f>
        <v>Item Extra 3</v>
      </c>
      <c r="C189" s="46" t="str">
        <f>B143&amp;B186&amp;B189</f>
        <v>Custo Mercadoria VendidaGrupo Extra 3Item Extra 3</v>
      </c>
      <c r="D189" s="20"/>
      <c r="E189" s="24">
        <f>IF($B189="","",ABS(
SUMIFS(BaseFinanceira[Valor Previsto],
IF('DRE Financeira'!$B$3=Configurações!$D$7,BaseFinanceira[Mês Caixa],BaseFinanceira[Mês Comp.]),E$6,
BaseFinanceira[Plano Contas],'DRE Financeira'!$C189,
BaseFinanceira[Centro Custo],IF($B$2=Configurações!$B$7,"&lt;&gt;""",'DRE Financeira'!$B$2))))</f>
        <v>0</v>
      </c>
      <c r="F189" s="26">
        <f>IF($B189="","",ABS(
SUMIFS(BaseFinanceira[Valor Realizado],
IF('DRE Financeira'!$B$3=Configurações!$D$7,BaseFinanceira[Mês Caixa],BaseFinanceira[Mês Comp.]),F$6,
BaseFinanceira[Plano Contas],'DRE Financeira'!$C189,
BaseFinanceira[Centro Custo],IF($B$2=Configurações!$B$7,"&lt;&gt;""",'DRE Financeira'!$B$2))))</f>
        <v>0</v>
      </c>
      <c r="G189" s="24">
        <f>IF($B189="","",ABS(
SUMIFS(BaseFinanceira[Valor Previsto],
IF('DRE Financeira'!$B$3=Configurações!$D$7,BaseFinanceira[Mês Caixa],BaseFinanceira[Mês Comp.]),G$6,
BaseFinanceira[Plano Contas],'DRE Financeira'!$C189,
BaseFinanceira[Centro Custo],IF($B$2=Configurações!$B$7,"&lt;&gt;""",'DRE Financeira'!$B$2))))</f>
        <v>0</v>
      </c>
      <c r="H189" s="26">
        <f>IF($B189="","",ABS(
SUMIFS(BaseFinanceira[Valor Realizado],
IF('DRE Financeira'!$B$3=Configurações!$D$7,BaseFinanceira[Mês Caixa],BaseFinanceira[Mês Comp.]),H$6,
BaseFinanceira[Plano Contas],'DRE Financeira'!$C189,
BaseFinanceira[Centro Custo],IF($B$2=Configurações!$B$7,"&lt;&gt;""",'DRE Financeira'!$B$2))))</f>
        <v>0</v>
      </c>
      <c r="I189" s="24">
        <f>IF($B189="","",ABS(
SUMIFS(BaseFinanceira[Valor Previsto],
IF('DRE Financeira'!$B$3=Configurações!$D$7,BaseFinanceira[Mês Caixa],BaseFinanceira[Mês Comp.]),I$6,
BaseFinanceira[Plano Contas],'DRE Financeira'!$C189,
BaseFinanceira[Centro Custo],IF($B$2=Configurações!$B$7,"&lt;&gt;""",'DRE Financeira'!$B$2))))</f>
        <v>0</v>
      </c>
      <c r="J189" s="26">
        <f>IF($B189="","",ABS(
SUMIFS(BaseFinanceira[Valor Realizado],
IF('DRE Financeira'!$B$3=Configurações!$D$7,BaseFinanceira[Mês Caixa],BaseFinanceira[Mês Comp.]),J$6,
BaseFinanceira[Plano Contas],'DRE Financeira'!$C189,
BaseFinanceira[Centro Custo],IF($B$2=Configurações!$B$7,"&lt;&gt;""",'DRE Financeira'!$B$2))))</f>
        <v>0</v>
      </c>
      <c r="K189" s="24">
        <f>IF($B189="","",ABS(
SUMIFS(BaseFinanceira[Valor Previsto],
IF('DRE Financeira'!$B$3=Configurações!$D$7,BaseFinanceira[Mês Caixa],BaseFinanceira[Mês Comp.]),K$6,
BaseFinanceira[Plano Contas],'DRE Financeira'!$C189,
BaseFinanceira[Centro Custo],IF($B$2=Configurações!$B$7,"&lt;&gt;""",'DRE Financeira'!$B$2))))</f>
        <v>0</v>
      </c>
      <c r="L189" s="26">
        <f>IF($B189="","",ABS(
SUMIFS(BaseFinanceira[Valor Realizado],
IF('DRE Financeira'!$B$3=Configurações!$D$7,BaseFinanceira[Mês Caixa],BaseFinanceira[Mês Comp.]),L$6,
BaseFinanceira[Plano Contas],'DRE Financeira'!$C189,
BaseFinanceira[Centro Custo],IF($B$2=Configurações!$B$7,"&lt;&gt;""",'DRE Financeira'!$B$2))))</f>
        <v>0</v>
      </c>
      <c r="M189" s="24">
        <f>IF($B189="","",ABS(
SUMIFS(BaseFinanceira[Valor Previsto],
IF('DRE Financeira'!$B$3=Configurações!$D$7,BaseFinanceira[Mês Caixa],BaseFinanceira[Mês Comp.]),M$6,
BaseFinanceira[Plano Contas],'DRE Financeira'!$C189,
BaseFinanceira[Centro Custo],IF($B$2=Configurações!$B$7,"&lt;&gt;""",'DRE Financeira'!$B$2))))</f>
        <v>0</v>
      </c>
      <c r="N189" s="26">
        <f>IF($B189="","",ABS(
SUMIFS(BaseFinanceira[Valor Realizado],
IF('DRE Financeira'!$B$3=Configurações!$D$7,BaseFinanceira[Mês Caixa],BaseFinanceira[Mês Comp.]),N$6,
BaseFinanceira[Plano Contas],'DRE Financeira'!$C189,
BaseFinanceira[Centro Custo],IF($B$2=Configurações!$B$7,"&lt;&gt;""",'DRE Financeira'!$B$2))))</f>
        <v>0</v>
      </c>
      <c r="O189" s="24">
        <f>IF($B189="","",ABS(
SUMIFS(BaseFinanceira[Valor Previsto],
IF('DRE Financeira'!$B$3=Configurações!$D$7,BaseFinanceira[Mês Caixa],BaseFinanceira[Mês Comp.]),O$6,
BaseFinanceira[Plano Contas],'DRE Financeira'!$C189,
BaseFinanceira[Centro Custo],IF($B$2=Configurações!$B$7,"&lt;&gt;""",'DRE Financeira'!$B$2))))</f>
        <v>0</v>
      </c>
      <c r="P189" s="26">
        <f>IF($B189="","",ABS(
SUMIFS(BaseFinanceira[Valor Realizado],
IF('DRE Financeira'!$B$3=Configurações!$D$7,BaseFinanceira[Mês Caixa],BaseFinanceira[Mês Comp.]),P$6,
BaseFinanceira[Plano Contas],'DRE Financeira'!$C189,
BaseFinanceira[Centro Custo],IF($B$2=Configurações!$B$7,"&lt;&gt;""",'DRE Financeira'!$B$2))))</f>
        <v>0</v>
      </c>
      <c r="Q189" s="24">
        <f>IF($B189="","",ABS(
SUMIFS(BaseFinanceira[Valor Previsto],
IF('DRE Financeira'!$B$3=Configurações!$D$7,BaseFinanceira[Mês Caixa],BaseFinanceira[Mês Comp.]),Q$6,
BaseFinanceira[Plano Contas],'DRE Financeira'!$C189,
BaseFinanceira[Centro Custo],IF($B$2=Configurações!$B$7,"&lt;&gt;""",'DRE Financeira'!$B$2))))</f>
        <v>0</v>
      </c>
      <c r="R189" s="26">
        <f>IF($B189="","",ABS(
SUMIFS(BaseFinanceira[Valor Realizado],
IF('DRE Financeira'!$B$3=Configurações!$D$7,BaseFinanceira[Mês Caixa],BaseFinanceira[Mês Comp.]),R$6,
BaseFinanceira[Plano Contas],'DRE Financeira'!$C189,
BaseFinanceira[Centro Custo],IF($B$2=Configurações!$B$7,"&lt;&gt;""",'DRE Financeira'!$B$2))))</f>
        <v>0</v>
      </c>
      <c r="S189" s="24">
        <f>IF($B189="","",ABS(
SUMIFS(BaseFinanceira[Valor Previsto],
IF('DRE Financeira'!$B$3=Configurações!$D$7,BaseFinanceira[Mês Caixa],BaseFinanceira[Mês Comp.]),S$6,
BaseFinanceira[Plano Contas],'DRE Financeira'!$C189,
BaseFinanceira[Centro Custo],IF($B$2=Configurações!$B$7,"&lt;&gt;""",'DRE Financeira'!$B$2))))</f>
        <v>0</v>
      </c>
      <c r="T189" s="26">
        <f>IF($B189="","",ABS(
SUMIFS(BaseFinanceira[Valor Realizado],
IF('DRE Financeira'!$B$3=Configurações!$D$7,BaseFinanceira[Mês Caixa],BaseFinanceira[Mês Comp.]),T$6,
BaseFinanceira[Plano Contas],'DRE Financeira'!$C189,
BaseFinanceira[Centro Custo],IF($B$2=Configurações!$B$7,"&lt;&gt;""",'DRE Financeira'!$B$2))))</f>
        <v>0</v>
      </c>
      <c r="U189" s="24">
        <f>IF($B189="","",ABS(
SUMIFS(BaseFinanceira[Valor Previsto],
IF('DRE Financeira'!$B$3=Configurações!$D$7,BaseFinanceira[Mês Caixa],BaseFinanceira[Mês Comp.]),U$6,
BaseFinanceira[Plano Contas],'DRE Financeira'!$C189,
BaseFinanceira[Centro Custo],IF($B$2=Configurações!$B$7,"&lt;&gt;""",'DRE Financeira'!$B$2))))</f>
        <v>0</v>
      </c>
      <c r="V189" s="26">
        <f>IF($B189="","",ABS(
SUMIFS(BaseFinanceira[Valor Realizado],
IF('DRE Financeira'!$B$3=Configurações!$D$7,BaseFinanceira[Mês Caixa],BaseFinanceira[Mês Comp.]),V$6,
BaseFinanceira[Plano Contas],'DRE Financeira'!$C189,
BaseFinanceira[Centro Custo],IF($B$2=Configurações!$B$7,"&lt;&gt;""",'DRE Financeira'!$B$2))))</f>
        <v>0</v>
      </c>
      <c r="W189" s="24">
        <f>IF($B189="","",ABS(
SUMIFS(BaseFinanceira[Valor Previsto],
IF('DRE Financeira'!$B$3=Configurações!$D$7,BaseFinanceira[Mês Caixa],BaseFinanceira[Mês Comp.]),W$6,
BaseFinanceira[Plano Contas],'DRE Financeira'!$C189,
BaseFinanceira[Centro Custo],IF($B$2=Configurações!$B$7,"&lt;&gt;""",'DRE Financeira'!$B$2))))</f>
        <v>0</v>
      </c>
      <c r="X189" s="26">
        <f>IF($B189="","",ABS(
SUMIFS(BaseFinanceira[Valor Realizado],
IF('DRE Financeira'!$B$3=Configurações!$D$7,BaseFinanceira[Mês Caixa],BaseFinanceira[Mês Comp.]),X$6,
BaseFinanceira[Plano Contas],'DRE Financeira'!$C189,
BaseFinanceira[Centro Custo],IF($B$2=Configurações!$B$7,"&lt;&gt;""",'DRE Financeira'!$B$2))))</f>
        <v>0</v>
      </c>
      <c r="Y189" s="24">
        <f>IF($B189="","",ABS(
SUMIFS(BaseFinanceira[Valor Previsto],
IF('DRE Financeira'!$B$3=Configurações!$D$7,BaseFinanceira[Mês Caixa],BaseFinanceira[Mês Comp.]),Y$6,
BaseFinanceira[Plano Contas],'DRE Financeira'!$C189,
BaseFinanceira[Centro Custo],IF($B$2=Configurações!$B$7,"&lt;&gt;""",'DRE Financeira'!$B$2))))</f>
        <v>0</v>
      </c>
      <c r="Z189" s="26">
        <f>IF($B189="","",ABS(
SUMIFS(BaseFinanceira[Valor Realizado],
IF('DRE Financeira'!$B$3=Configurações!$D$7,BaseFinanceira[Mês Caixa],BaseFinanceira[Mês Comp.]),Z$6,
BaseFinanceira[Plano Contas],'DRE Financeira'!$C189,
BaseFinanceira[Centro Custo],IF($B$2=Configurações!$B$7,"&lt;&gt;""",'DRE Financeira'!$B$2))))</f>
        <v>0</v>
      </c>
      <c r="AA189" s="24">
        <f>IF($B189="","",ABS(
SUMIFS(BaseFinanceira[Valor Previsto],
IF('DRE Financeira'!$B$3=Configurações!$D$7,BaseFinanceira[Mês Caixa],BaseFinanceira[Mês Comp.]),AA$6,
BaseFinanceira[Plano Contas],'DRE Financeira'!$C189,
BaseFinanceira[Centro Custo],IF($B$2=Configurações!$B$7,"&lt;&gt;""",'DRE Financeira'!$B$2))))</f>
        <v>0</v>
      </c>
      <c r="AB189" s="26">
        <f>IF($B189="","",ABS(
SUMIFS(BaseFinanceira[Valor Realizado],
IF('DRE Financeira'!$B$3=Configurações!$D$7,BaseFinanceira[Mês Caixa],BaseFinanceira[Mês Comp.]),AB$6,
BaseFinanceira[Plano Contas],'DRE Financeira'!$C189,
BaseFinanceira[Centro Custo],IF($B$2=Configurações!$B$7,"&lt;&gt;""",'DRE Financeira'!$B$2))))</f>
        <v>0</v>
      </c>
      <c r="AD189" s="24">
        <f t="shared" si="285"/>
        <v>0</v>
      </c>
      <c r="AE189" s="26">
        <f t="shared" si="285"/>
        <v>0</v>
      </c>
      <c r="AF189" s="39">
        <f t="shared" si="230"/>
        <v>0</v>
      </c>
      <c r="AH189" s="24">
        <f t="shared" si="286"/>
        <v>0</v>
      </c>
      <c r="AI189" s="26">
        <f t="shared" si="286"/>
        <v>0</v>
      </c>
    </row>
    <row r="190" spans="2:35" s="2" customFormat="1" ht="20.100000000000001" hidden="1" customHeight="1" x14ac:dyDescent="0.25">
      <c r="B190" s="23" t="str">
        <f>IF('Plano Contas'!L12="","",'Plano Contas'!L12)</f>
        <v/>
      </c>
      <c r="C190" s="46" t="str">
        <f>B143&amp;B186&amp;B190</f>
        <v>Custo Mercadoria VendidaGrupo Extra 3</v>
      </c>
      <c r="D190" s="20"/>
      <c r="E190" s="24" t="str">
        <f>IF($B190="","",ABS(
SUMIFS(BaseFinanceira[Valor Previsto],
IF('DRE Financeira'!$B$3=Configurações!$D$7,BaseFinanceira[Mês Caixa],BaseFinanceira[Mês Comp.]),E$6,
BaseFinanceira[Plano Contas],'DRE Financeira'!$C190,
BaseFinanceira[Centro Custo],IF($B$2=Configurações!$B$7,"&lt;&gt;""",'DRE Financeira'!$B$2))))</f>
        <v/>
      </c>
      <c r="F190" s="26" t="str">
        <f>IF($B190="","",ABS(
SUMIFS(BaseFinanceira[Valor Realizado],
IF('DRE Financeira'!$B$3=Configurações!$D$7,BaseFinanceira[Mês Caixa],BaseFinanceira[Mês Comp.]),F$6,
BaseFinanceira[Plano Contas],'DRE Financeira'!$C190,
BaseFinanceira[Centro Custo],IF($B$2=Configurações!$B$7,"&lt;&gt;""",'DRE Financeira'!$B$2))))</f>
        <v/>
      </c>
      <c r="G190" s="24" t="str">
        <f>IF($B190="","",ABS(
SUMIFS(BaseFinanceira[Valor Previsto],
IF('DRE Financeira'!$B$3=Configurações!$D$7,BaseFinanceira[Mês Caixa],BaseFinanceira[Mês Comp.]),G$6,
BaseFinanceira[Plano Contas],'DRE Financeira'!$C190,
BaseFinanceira[Centro Custo],IF($B$2=Configurações!$B$7,"&lt;&gt;""",'DRE Financeira'!$B$2))))</f>
        <v/>
      </c>
      <c r="H190" s="26" t="str">
        <f>IF($B190="","",ABS(
SUMIFS(BaseFinanceira[Valor Realizado],
IF('DRE Financeira'!$B$3=Configurações!$D$7,BaseFinanceira[Mês Caixa],BaseFinanceira[Mês Comp.]),H$6,
BaseFinanceira[Plano Contas],'DRE Financeira'!$C190,
BaseFinanceira[Centro Custo],IF($B$2=Configurações!$B$7,"&lt;&gt;""",'DRE Financeira'!$B$2))))</f>
        <v/>
      </c>
      <c r="I190" s="24" t="str">
        <f>IF($B190="","",ABS(
SUMIFS(BaseFinanceira[Valor Previsto],
IF('DRE Financeira'!$B$3=Configurações!$D$7,BaseFinanceira[Mês Caixa],BaseFinanceira[Mês Comp.]),I$6,
BaseFinanceira[Plano Contas],'DRE Financeira'!$C190,
BaseFinanceira[Centro Custo],IF($B$2=Configurações!$B$7,"&lt;&gt;""",'DRE Financeira'!$B$2))))</f>
        <v/>
      </c>
      <c r="J190" s="26" t="str">
        <f>IF($B190="","",ABS(
SUMIFS(BaseFinanceira[Valor Realizado],
IF('DRE Financeira'!$B$3=Configurações!$D$7,BaseFinanceira[Mês Caixa],BaseFinanceira[Mês Comp.]),J$6,
BaseFinanceira[Plano Contas],'DRE Financeira'!$C190,
BaseFinanceira[Centro Custo],IF($B$2=Configurações!$B$7,"&lt;&gt;""",'DRE Financeira'!$B$2))))</f>
        <v/>
      </c>
      <c r="K190" s="24" t="str">
        <f>IF($B190="","",ABS(
SUMIFS(BaseFinanceira[Valor Previsto],
IF('DRE Financeira'!$B$3=Configurações!$D$7,BaseFinanceira[Mês Caixa],BaseFinanceira[Mês Comp.]),K$6,
BaseFinanceira[Plano Contas],'DRE Financeira'!$C190,
BaseFinanceira[Centro Custo],IF($B$2=Configurações!$B$7,"&lt;&gt;""",'DRE Financeira'!$B$2))))</f>
        <v/>
      </c>
      <c r="L190" s="26" t="str">
        <f>IF($B190="","",ABS(
SUMIFS(BaseFinanceira[Valor Realizado],
IF('DRE Financeira'!$B$3=Configurações!$D$7,BaseFinanceira[Mês Caixa],BaseFinanceira[Mês Comp.]),L$6,
BaseFinanceira[Plano Contas],'DRE Financeira'!$C190,
BaseFinanceira[Centro Custo],IF($B$2=Configurações!$B$7,"&lt;&gt;""",'DRE Financeira'!$B$2))))</f>
        <v/>
      </c>
      <c r="M190" s="24" t="str">
        <f>IF($B190="","",ABS(
SUMIFS(BaseFinanceira[Valor Previsto],
IF('DRE Financeira'!$B$3=Configurações!$D$7,BaseFinanceira[Mês Caixa],BaseFinanceira[Mês Comp.]),M$6,
BaseFinanceira[Plano Contas],'DRE Financeira'!$C190,
BaseFinanceira[Centro Custo],IF($B$2=Configurações!$B$7,"&lt;&gt;""",'DRE Financeira'!$B$2))))</f>
        <v/>
      </c>
      <c r="N190" s="26" t="str">
        <f>IF($B190="","",ABS(
SUMIFS(BaseFinanceira[Valor Realizado],
IF('DRE Financeira'!$B$3=Configurações!$D$7,BaseFinanceira[Mês Caixa],BaseFinanceira[Mês Comp.]),N$6,
BaseFinanceira[Plano Contas],'DRE Financeira'!$C190,
BaseFinanceira[Centro Custo],IF($B$2=Configurações!$B$7,"&lt;&gt;""",'DRE Financeira'!$B$2))))</f>
        <v/>
      </c>
      <c r="O190" s="24" t="str">
        <f>IF($B190="","",ABS(
SUMIFS(BaseFinanceira[Valor Previsto],
IF('DRE Financeira'!$B$3=Configurações!$D$7,BaseFinanceira[Mês Caixa],BaseFinanceira[Mês Comp.]),O$6,
BaseFinanceira[Plano Contas],'DRE Financeira'!$C190,
BaseFinanceira[Centro Custo],IF($B$2=Configurações!$B$7,"&lt;&gt;""",'DRE Financeira'!$B$2))))</f>
        <v/>
      </c>
      <c r="P190" s="26" t="str">
        <f>IF($B190="","",ABS(
SUMIFS(BaseFinanceira[Valor Realizado],
IF('DRE Financeira'!$B$3=Configurações!$D$7,BaseFinanceira[Mês Caixa],BaseFinanceira[Mês Comp.]),P$6,
BaseFinanceira[Plano Contas],'DRE Financeira'!$C190,
BaseFinanceira[Centro Custo],IF($B$2=Configurações!$B$7,"&lt;&gt;""",'DRE Financeira'!$B$2))))</f>
        <v/>
      </c>
      <c r="Q190" s="24" t="str">
        <f>IF($B190="","",ABS(
SUMIFS(BaseFinanceira[Valor Previsto],
IF('DRE Financeira'!$B$3=Configurações!$D$7,BaseFinanceira[Mês Caixa],BaseFinanceira[Mês Comp.]),Q$6,
BaseFinanceira[Plano Contas],'DRE Financeira'!$C190,
BaseFinanceira[Centro Custo],IF($B$2=Configurações!$B$7,"&lt;&gt;""",'DRE Financeira'!$B$2))))</f>
        <v/>
      </c>
      <c r="R190" s="26" t="str">
        <f>IF($B190="","",ABS(
SUMIFS(BaseFinanceira[Valor Realizado],
IF('DRE Financeira'!$B$3=Configurações!$D$7,BaseFinanceira[Mês Caixa],BaseFinanceira[Mês Comp.]),R$6,
BaseFinanceira[Plano Contas],'DRE Financeira'!$C190,
BaseFinanceira[Centro Custo],IF($B$2=Configurações!$B$7,"&lt;&gt;""",'DRE Financeira'!$B$2))))</f>
        <v/>
      </c>
      <c r="S190" s="24" t="str">
        <f>IF($B190="","",ABS(
SUMIFS(BaseFinanceira[Valor Previsto],
IF('DRE Financeira'!$B$3=Configurações!$D$7,BaseFinanceira[Mês Caixa],BaseFinanceira[Mês Comp.]),S$6,
BaseFinanceira[Plano Contas],'DRE Financeira'!$C190,
BaseFinanceira[Centro Custo],IF($B$2=Configurações!$B$7,"&lt;&gt;""",'DRE Financeira'!$B$2))))</f>
        <v/>
      </c>
      <c r="T190" s="26" t="str">
        <f>IF($B190="","",ABS(
SUMIFS(BaseFinanceira[Valor Realizado],
IF('DRE Financeira'!$B$3=Configurações!$D$7,BaseFinanceira[Mês Caixa],BaseFinanceira[Mês Comp.]),T$6,
BaseFinanceira[Plano Contas],'DRE Financeira'!$C190,
BaseFinanceira[Centro Custo],IF($B$2=Configurações!$B$7,"&lt;&gt;""",'DRE Financeira'!$B$2))))</f>
        <v/>
      </c>
      <c r="U190" s="24" t="str">
        <f>IF($B190="","",ABS(
SUMIFS(BaseFinanceira[Valor Previsto],
IF('DRE Financeira'!$B$3=Configurações!$D$7,BaseFinanceira[Mês Caixa],BaseFinanceira[Mês Comp.]),U$6,
BaseFinanceira[Plano Contas],'DRE Financeira'!$C190,
BaseFinanceira[Centro Custo],IF($B$2=Configurações!$B$7,"&lt;&gt;""",'DRE Financeira'!$B$2))))</f>
        <v/>
      </c>
      <c r="V190" s="26" t="str">
        <f>IF($B190="","",ABS(
SUMIFS(BaseFinanceira[Valor Realizado],
IF('DRE Financeira'!$B$3=Configurações!$D$7,BaseFinanceira[Mês Caixa],BaseFinanceira[Mês Comp.]),V$6,
BaseFinanceira[Plano Contas],'DRE Financeira'!$C190,
BaseFinanceira[Centro Custo],IF($B$2=Configurações!$B$7,"&lt;&gt;""",'DRE Financeira'!$B$2))))</f>
        <v/>
      </c>
      <c r="W190" s="24" t="str">
        <f>IF($B190="","",ABS(
SUMIFS(BaseFinanceira[Valor Previsto],
IF('DRE Financeira'!$B$3=Configurações!$D$7,BaseFinanceira[Mês Caixa],BaseFinanceira[Mês Comp.]),W$6,
BaseFinanceira[Plano Contas],'DRE Financeira'!$C190,
BaseFinanceira[Centro Custo],IF($B$2=Configurações!$B$7,"&lt;&gt;""",'DRE Financeira'!$B$2))))</f>
        <v/>
      </c>
      <c r="X190" s="26" t="str">
        <f>IF($B190="","",ABS(
SUMIFS(BaseFinanceira[Valor Realizado],
IF('DRE Financeira'!$B$3=Configurações!$D$7,BaseFinanceira[Mês Caixa],BaseFinanceira[Mês Comp.]),X$6,
BaseFinanceira[Plano Contas],'DRE Financeira'!$C190,
BaseFinanceira[Centro Custo],IF($B$2=Configurações!$B$7,"&lt;&gt;""",'DRE Financeira'!$B$2))))</f>
        <v/>
      </c>
      <c r="Y190" s="24" t="str">
        <f>IF($B190="","",ABS(
SUMIFS(BaseFinanceira[Valor Previsto],
IF('DRE Financeira'!$B$3=Configurações!$D$7,BaseFinanceira[Mês Caixa],BaseFinanceira[Mês Comp.]),Y$6,
BaseFinanceira[Plano Contas],'DRE Financeira'!$C190,
BaseFinanceira[Centro Custo],IF($B$2=Configurações!$B$7,"&lt;&gt;""",'DRE Financeira'!$B$2))))</f>
        <v/>
      </c>
      <c r="Z190" s="26" t="str">
        <f>IF($B190="","",ABS(
SUMIFS(BaseFinanceira[Valor Realizado],
IF('DRE Financeira'!$B$3=Configurações!$D$7,BaseFinanceira[Mês Caixa],BaseFinanceira[Mês Comp.]),Z$6,
BaseFinanceira[Plano Contas],'DRE Financeira'!$C190,
BaseFinanceira[Centro Custo],IF($B$2=Configurações!$B$7,"&lt;&gt;""",'DRE Financeira'!$B$2))))</f>
        <v/>
      </c>
      <c r="AA190" s="24" t="str">
        <f>IF($B190="","",ABS(
SUMIFS(BaseFinanceira[Valor Previsto],
IF('DRE Financeira'!$B$3=Configurações!$D$7,BaseFinanceira[Mês Caixa],BaseFinanceira[Mês Comp.]),AA$6,
BaseFinanceira[Plano Contas],'DRE Financeira'!$C190,
BaseFinanceira[Centro Custo],IF($B$2=Configurações!$B$7,"&lt;&gt;""",'DRE Financeira'!$B$2))))</f>
        <v/>
      </c>
      <c r="AB190" s="26" t="str">
        <f>IF($B190="","",ABS(
SUMIFS(BaseFinanceira[Valor Realizado],
IF('DRE Financeira'!$B$3=Configurações!$D$7,BaseFinanceira[Mês Caixa],BaseFinanceira[Mês Comp.]),AB$6,
BaseFinanceira[Plano Contas],'DRE Financeira'!$C190,
BaseFinanceira[Centro Custo],IF($B$2=Configurações!$B$7,"&lt;&gt;""",'DRE Financeira'!$B$2))))</f>
        <v/>
      </c>
      <c r="AD190" s="24">
        <f t="shared" si="285"/>
        <v>0</v>
      </c>
      <c r="AE190" s="26">
        <f t="shared" si="285"/>
        <v>0</v>
      </c>
      <c r="AF190" s="39">
        <f t="shared" si="230"/>
        <v>0</v>
      </c>
      <c r="AH190" s="24">
        <f t="shared" si="286"/>
        <v>0</v>
      </c>
      <c r="AI190" s="26">
        <f t="shared" si="286"/>
        <v>0</v>
      </c>
    </row>
    <row r="191" spans="2:35" s="2" customFormat="1" ht="20.100000000000001" hidden="1" customHeight="1" x14ac:dyDescent="0.25">
      <c r="B191" s="23" t="str">
        <f>IF('Plano Contas'!L13="","",'Plano Contas'!L13)</f>
        <v/>
      </c>
      <c r="C191" s="46" t="str">
        <f>B143&amp;B186&amp;B191</f>
        <v>Custo Mercadoria VendidaGrupo Extra 3</v>
      </c>
      <c r="D191" s="20"/>
      <c r="E191" s="24" t="str">
        <f>IF($B191="","",ABS(
SUMIFS(BaseFinanceira[Valor Previsto],
IF('DRE Financeira'!$B$3=Configurações!$D$7,BaseFinanceira[Mês Caixa],BaseFinanceira[Mês Comp.]),E$6,
BaseFinanceira[Plano Contas],'DRE Financeira'!$C191,
BaseFinanceira[Centro Custo],IF($B$2=Configurações!$B$7,"&lt;&gt;""",'DRE Financeira'!$B$2))))</f>
        <v/>
      </c>
      <c r="F191" s="26" t="str">
        <f>IF($B191="","",ABS(
SUMIFS(BaseFinanceira[Valor Realizado],
IF('DRE Financeira'!$B$3=Configurações!$D$7,BaseFinanceira[Mês Caixa],BaseFinanceira[Mês Comp.]),F$6,
BaseFinanceira[Plano Contas],'DRE Financeira'!$C191,
BaseFinanceira[Centro Custo],IF($B$2=Configurações!$B$7,"&lt;&gt;""",'DRE Financeira'!$B$2))))</f>
        <v/>
      </c>
      <c r="G191" s="24" t="str">
        <f>IF($B191="","",ABS(
SUMIFS(BaseFinanceira[Valor Previsto],
IF('DRE Financeira'!$B$3=Configurações!$D$7,BaseFinanceira[Mês Caixa],BaseFinanceira[Mês Comp.]),G$6,
BaseFinanceira[Plano Contas],'DRE Financeira'!$C191,
BaseFinanceira[Centro Custo],IF($B$2=Configurações!$B$7,"&lt;&gt;""",'DRE Financeira'!$B$2))))</f>
        <v/>
      </c>
      <c r="H191" s="26" t="str">
        <f>IF($B191="","",ABS(
SUMIFS(BaseFinanceira[Valor Realizado],
IF('DRE Financeira'!$B$3=Configurações!$D$7,BaseFinanceira[Mês Caixa],BaseFinanceira[Mês Comp.]),H$6,
BaseFinanceira[Plano Contas],'DRE Financeira'!$C191,
BaseFinanceira[Centro Custo],IF($B$2=Configurações!$B$7,"&lt;&gt;""",'DRE Financeira'!$B$2))))</f>
        <v/>
      </c>
      <c r="I191" s="24" t="str">
        <f>IF($B191="","",ABS(
SUMIFS(BaseFinanceira[Valor Previsto],
IF('DRE Financeira'!$B$3=Configurações!$D$7,BaseFinanceira[Mês Caixa],BaseFinanceira[Mês Comp.]),I$6,
BaseFinanceira[Plano Contas],'DRE Financeira'!$C191,
BaseFinanceira[Centro Custo],IF($B$2=Configurações!$B$7,"&lt;&gt;""",'DRE Financeira'!$B$2))))</f>
        <v/>
      </c>
      <c r="J191" s="26" t="str">
        <f>IF($B191="","",ABS(
SUMIFS(BaseFinanceira[Valor Realizado],
IF('DRE Financeira'!$B$3=Configurações!$D$7,BaseFinanceira[Mês Caixa],BaseFinanceira[Mês Comp.]),J$6,
BaseFinanceira[Plano Contas],'DRE Financeira'!$C191,
BaseFinanceira[Centro Custo],IF($B$2=Configurações!$B$7,"&lt;&gt;""",'DRE Financeira'!$B$2))))</f>
        <v/>
      </c>
      <c r="K191" s="24" t="str">
        <f>IF($B191="","",ABS(
SUMIFS(BaseFinanceira[Valor Previsto],
IF('DRE Financeira'!$B$3=Configurações!$D$7,BaseFinanceira[Mês Caixa],BaseFinanceira[Mês Comp.]),K$6,
BaseFinanceira[Plano Contas],'DRE Financeira'!$C191,
BaseFinanceira[Centro Custo],IF($B$2=Configurações!$B$7,"&lt;&gt;""",'DRE Financeira'!$B$2))))</f>
        <v/>
      </c>
      <c r="L191" s="26" t="str">
        <f>IF($B191="","",ABS(
SUMIFS(BaseFinanceira[Valor Realizado],
IF('DRE Financeira'!$B$3=Configurações!$D$7,BaseFinanceira[Mês Caixa],BaseFinanceira[Mês Comp.]),L$6,
BaseFinanceira[Plano Contas],'DRE Financeira'!$C191,
BaseFinanceira[Centro Custo],IF($B$2=Configurações!$B$7,"&lt;&gt;""",'DRE Financeira'!$B$2))))</f>
        <v/>
      </c>
      <c r="M191" s="24" t="str">
        <f>IF($B191="","",ABS(
SUMIFS(BaseFinanceira[Valor Previsto],
IF('DRE Financeira'!$B$3=Configurações!$D$7,BaseFinanceira[Mês Caixa],BaseFinanceira[Mês Comp.]),M$6,
BaseFinanceira[Plano Contas],'DRE Financeira'!$C191,
BaseFinanceira[Centro Custo],IF($B$2=Configurações!$B$7,"&lt;&gt;""",'DRE Financeira'!$B$2))))</f>
        <v/>
      </c>
      <c r="N191" s="26" t="str">
        <f>IF($B191="","",ABS(
SUMIFS(BaseFinanceira[Valor Realizado],
IF('DRE Financeira'!$B$3=Configurações!$D$7,BaseFinanceira[Mês Caixa],BaseFinanceira[Mês Comp.]),N$6,
BaseFinanceira[Plano Contas],'DRE Financeira'!$C191,
BaseFinanceira[Centro Custo],IF($B$2=Configurações!$B$7,"&lt;&gt;""",'DRE Financeira'!$B$2))))</f>
        <v/>
      </c>
      <c r="O191" s="24" t="str">
        <f>IF($B191="","",ABS(
SUMIFS(BaseFinanceira[Valor Previsto],
IF('DRE Financeira'!$B$3=Configurações!$D$7,BaseFinanceira[Mês Caixa],BaseFinanceira[Mês Comp.]),O$6,
BaseFinanceira[Plano Contas],'DRE Financeira'!$C191,
BaseFinanceira[Centro Custo],IF($B$2=Configurações!$B$7,"&lt;&gt;""",'DRE Financeira'!$B$2))))</f>
        <v/>
      </c>
      <c r="P191" s="26" t="str">
        <f>IF($B191="","",ABS(
SUMIFS(BaseFinanceira[Valor Realizado],
IF('DRE Financeira'!$B$3=Configurações!$D$7,BaseFinanceira[Mês Caixa],BaseFinanceira[Mês Comp.]),P$6,
BaseFinanceira[Plano Contas],'DRE Financeira'!$C191,
BaseFinanceira[Centro Custo],IF($B$2=Configurações!$B$7,"&lt;&gt;""",'DRE Financeira'!$B$2))))</f>
        <v/>
      </c>
      <c r="Q191" s="24" t="str">
        <f>IF($B191="","",ABS(
SUMIFS(BaseFinanceira[Valor Previsto],
IF('DRE Financeira'!$B$3=Configurações!$D$7,BaseFinanceira[Mês Caixa],BaseFinanceira[Mês Comp.]),Q$6,
BaseFinanceira[Plano Contas],'DRE Financeira'!$C191,
BaseFinanceira[Centro Custo],IF($B$2=Configurações!$B$7,"&lt;&gt;""",'DRE Financeira'!$B$2))))</f>
        <v/>
      </c>
      <c r="R191" s="26" t="str">
        <f>IF($B191="","",ABS(
SUMIFS(BaseFinanceira[Valor Realizado],
IF('DRE Financeira'!$B$3=Configurações!$D$7,BaseFinanceira[Mês Caixa],BaseFinanceira[Mês Comp.]),R$6,
BaseFinanceira[Plano Contas],'DRE Financeira'!$C191,
BaseFinanceira[Centro Custo],IF($B$2=Configurações!$B$7,"&lt;&gt;""",'DRE Financeira'!$B$2))))</f>
        <v/>
      </c>
      <c r="S191" s="24" t="str">
        <f>IF($B191="","",ABS(
SUMIFS(BaseFinanceira[Valor Previsto],
IF('DRE Financeira'!$B$3=Configurações!$D$7,BaseFinanceira[Mês Caixa],BaseFinanceira[Mês Comp.]),S$6,
BaseFinanceira[Plano Contas],'DRE Financeira'!$C191,
BaseFinanceira[Centro Custo],IF($B$2=Configurações!$B$7,"&lt;&gt;""",'DRE Financeira'!$B$2))))</f>
        <v/>
      </c>
      <c r="T191" s="26" t="str">
        <f>IF($B191="","",ABS(
SUMIFS(BaseFinanceira[Valor Realizado],
IF('DRE Financeira'!$B$3=Configurações!$D$7,BaseFinanceira[Mês Caixa],BaseFinanceira[Mês Comp.]),T$6,
BaseFinanceira[Plano Contas],'DRE Financeira'!$C191,
BaseFinanceira[Centro Custo],IF($B$2=Configurações!$B$7,"&lt;&gt;""",'DRE Financeira'!$B$2))))</f>
        <v/>
      </c>
      <c r="U191" s="24" t="str">
        <f>IF($B191="","",ABS(
SUMIFS(BaseFinanceira[Valor Previsto],
IF('DRE Financeira'!$B$3=Configurações!$D$7,BaseFinanceira[Mês Caixa],BaseFinanceira[Mês Comp.]),U$6,
BaseFinanceira[Plano Contas],'DRE Financeira'!$C191,
BaseFinanceira[Centro Custo],IF($B$2=Configurações!$B$7,"&lt;&gt;""",'DRE Financeira'!$B$2))))</f>
        <v/>
      </c>
      <c r="V191" s="26" t="str">
        <f>IF($B191="","",ABS(
SUMIFS(BaseFinanceira[Valor Realizado],
IF('DRE Financeira'!$B$3=Configurações!$D$7,BaseFinanceira[Mês Caixa],BaseFinanceira[Mês Comp.]),V$6,
BaseFinanceira[Plano Contas],'DRE Financeira'!$C191,
BaseFinanceira[Centro Custo],IF($B$2=Configurações!$B$7,"&lt;&gt;""",'DRE Financeira'!$B$2))))</f>
        <v/>
      </c>
      <c r="W191" s="24" t="str">
        <f>IF($B191="","",ABS(
SUMIFS(BaseFinanceira[Valor Previsto],
IF('DRE Financeira'!$B$3=Configurações!$D$7,BaseFinanceira[Mês Caixa],BaseFinanceira[Mês Comp.]),W$6,
BaseFinanceira[Plano Contas],'DRE Financeira'!$C191,
BaseFinanceira[Centro Custo],IF($B$2=Configurações!$B$7,"&lt;&gt;""",'DRE Financeira'!$B$2))))</f>
        <v/>
      </c>
      <c r="X191" s="26" t="str">
        <f>IF($B191="","",ABS(
SUMIFS(BaseFinanceira[Valor Realizado],
IF('DRE Financeira'!$B$3=Configurações!$D$7,BaseFinanceira[Mês Caixa],BaseFinanceira[Mês Comp.]),X$6,
BaseFinanceira[Plano Contas],'DRE Financeira'!$C191,
BaseFinanceira[Centro Custo],IF($B$2=Configurações!$B$7,"&lt;&gt;""",'DRE Financeira'!$B$2))))</f>
        <v/>
      </c>
      <c r="Y191" s="24" t="str">
        <f>IF($B191="","",ABS(
SUMIFS(BaseFinanceira[Valor Previsto],
IF('DRE Financeira'!$B$3=Configurações!$D$7,BaseFinanceira[Mês Caixa],BaseFinanceira[Mês Comp.]),Y$6,
BaseFinanceira[Plano Contas],'DRE Financeira'!$C191,
BaseFinanceira[Centro Custo],IF($B$2=Configurações!$B$7,"&lt;&gt;""",'DRE Financeira'!$B$2))))</f>
        <v/>
      </c>
      <c r="Z191" s="26" t="str">
        <f>IF($B191="","",ABS(
SUMIFS(BaseFinanceira[Valor Realizado],
IF('DRE Financeira'!$B$3=Configurações!$D$7,BaseFinanceira[Mês Caixa],BaseFinanceira[Mês Comp.]),Z$6,
BaseFinanceira[Plano Contas],'DRE Financeira'!$C191,
BaseFinanceira[Centro Custo],IF($B$2=Configurações!$B$7,"&lt;&gt;""",'DRE Financeira'!$B$2))))</f>
        <v/>
      </c>
      <c r="AA191" s="24" t="str">
        <f>IF($B191="","",ABS(
SUMIFS(BaseFinanceira[Valor Previsto],
IF('DRE Financeira'!$B$3=Configurações!$D$7,BaseFinanceira[Mês Caixa],BaseFinanceira[Mês Comp.]),AA$6,
BaseFinanceira[Plano Contas],'DRE Financeira'!$C191,
BaseFinanceira[Centro Custo],IF($B$2=Configurações!$B$7,"&lt;&gt;""",'DRE Financeira'!$B$2))))</f>
        <v/>
      </c>
      <c r="AB191" s="26" t="str">
        <f>IF($B191="","",ABS(
SUMIFS(BaseFinanceira[Valor Realizado],
IF('DRE Financeira'!$B$3=Configurações!$D$7,BaseFinanceira[Mês Caixa],BaseFinanceira[Mês Comp.]),AB$6,
BaseFinanceira[Plano Contas],'DRE Financeira'!$C191,
BaseFinanceira[Centro Custo],IF($B$2=Configurações!$B$7,"&lt;&gt;""",'DRE Financeira'!$B$2))))</f>
        <v/>
      </c>
      <c r="AD191" s="24">
        <f t="shared" si="285"/>
        <v>0</v>
      </c>
      <c r="AE191" s="26">
        <f t="shared" si="285"/>
        <v>0</v>
      </c>
      <c r="AF191" s="39">
        <f t="shared" si="230"/>
        <v>0</v>
      </c>
      <c r="AH191" s="24">
        <f t="shared" si="286"/>
        <v>0</v>
      </c>
      <c r="AI191" s="26">
        <f t="shared" si="286"/>
        <v>0</v>
      </c>
    </row>
    <row r="192" spans="2:35" s="2" customFormat="1" ht="20.100000000000001" hidden="1" customHeight="1" x14ac:dyDescent="0.25">
      <c r="B192" s="23" t="str">
        <f>IF('Plano Contas'!L14="","",'Plano Contas'!L14)</f>
        <v/>
      </c>
      <c r="C192" s="46" t="str">
        <f>B143&amp;B186&amp;B192</f>
        <v>Custo Mercadoria VendidaGrupo Extra 3</v>
      </c>
      <c r="D192" s="20"/>
      <c r="E192" s="24" t="str">
        <f>IF($B192="","",ABS(
SUMIFS(BaseFinanceira[Valor Previsto],
IF('DRE Financeira'!$B$3=Configurações!$D$7,BaseFinanceira[Mês Caixa],BaseFinanceira[Mês Comp.]),E$6,
BaseFinanceira[Plano Contas],'DRE Financeira'!$C192,
BaseFinanceira[Centro Custo],IF($B$2=Configurações!$B$7,"&lt;&gt;""",'DRE Financeira'!$B$2))))</f>
        <v/>
      </c>
      <c r="F192" s="26" t="str">
        <f>IF($B192="","",ABS(
SUMIFS(BaseFinanceira[Valor Realizado],
IF('DRE Financeira'!$B$3=Configurações!$D$7,BaseFinanceira[Mês Caixa],BaseFinanceira[Mês Comp.]),F$6,
BaseFinanceira[Plano Contas],'DRE Financeira'!$C192,
BaseFinanceira[Centro Custo],IF($B$2=Configurações!$B$7,"&lt;&gt;""",'DRE Financeira'!$B$2))))</f>
        <v/>
      </c>
      <c r="G192" s="24" t="str">
        <f>IF($B192="","",ABS(
SUMIFS(BaseFinanceira[Valor Previsto],
IF('DRE Financeira'!$B$3=Configurações!$D$7,BaseFinanceira[Mês Caixa],BaseFinanceira[Mês Comp.]),G$6,
BaseFinanceira[Plano Contas],'DRE Financeira'!$C192,
BaseFinanceira[Centro Custo],IF($B$2=Configurações!$B$7,"&lt;&gt;""",'DRE Financeira'!$B$2))))</f>
        <v/>
      </c>
      <c r="H192" s="26" t="str">
        <f>IF($B192="","",ABS(
SUMIFS(BaseFinanceira[Valor Realizado],
IF('DRE Financeira'!$B$3=Configurações!$D$7,BaseFinanceira[Mês Caixa],BaseFinanceira[Mês Comp.]),H$6,
BaseFinanceira[Plano Contas],'DRE Financeira'!$C192,
BaseFinanceira[Centro Custo],IF($B$2=Configurações!$B$7,"&lt;&gt;""",'DRE Financeira'!$B$2))))</f>
        <v/>
      </c>
      <c r="I192" s="24" t="str">
        <f>IF($B192="","",ABS(
SUMIFS(BaseFinanceira[Valor Previsto],
IF('DRE Financeira'!$B$3=Configurações!$D$7,BaseFinanceira[Mês Caixa],BaseFinanceira[Mês Comp.]),I$6,
BaseFinanceira[Plano Contas],'DRE Financeira'!$C192,
BaseFinanceira[Centro Custo],IF($B$2=Configurações!$B$7,"&lt;&gt;""",'DRE Financeira'!$B$2))))</f>
        <v/>
      </c>
      <c r="J192" s="26" t="str">
        <f>IF($B192="","",ABS(
SUMIFS(BaseFinanceira[Valor Realizado],
IF('DRE Financeira'!$B$3=Configurações!$D$7,BaseFinanceira[Mês Caixa],BaseFinanceira[Mês Comp.]),J$6,
BaseFinanceira[Plano Contas],'DRE Financeira'!$C192,
BaseFinanceira[Centro Custo],IF($B$2=Configurações!$B$7,"&lt;&gt;""",'DRE Financeira'!$B$2))))</f>
        <v/>
      </c>
      <c r="K192" s="24" t="str">
        <f>IF($B192="","",ABS(
SUMIFS(BaseFinanceira[Valor Previsto],
IF('DRE Financeira'!$B$3=Configurações!$D$7,BaseFinanceira[Mês Caixa],BaseFinanceira[Mês Comp.]),K$6,
BaseFinanceira[Plano Contas],'DRE Financeira'!$C192,
BaseFinanceira[Centro Custo],IF($B$2=Configurações!$B$7,"&lt;&gt;""",'DRE Financeira'!$B$2))))</f>
        <v/>
      </c>
      <c r="L192" s="26" t="str">
        <f>IF($B192="","",ABS(
SUMIFS(BaseFinanceira[Valor Realizado],
IF('DRE Financeira'!$B$3=Configurações!$D$7,BaseFinanceira[Mês Caixa],BaseFinanceira[Mês Comp.]),L$6,
BaseFinanceira[Plano Contas],'DRE Financeira'!$C192,
BaseFinanceira[Centro Custo],IF($B$2=Configurações!$B$7,"&lt;&gt;""",'DRE Financeira'!$B$2))))</f>
        <v/>
      </c>
      <c r="M192" s="24" t="str">
        <f>IF($B192="","",ABS(
SUMIFS(BaseFinanceira[Valor Previsto],
IF('DRE Financeira'!$B$3=Configurações!$D$7,BaseFinanceira[Mês Caixa],BaseFinanceira[Mês Comp.]),M$6,
BaseFinanceira[Plano Contas],'DRE Financeira'!$C192,
BaseFinanceira[Centro Custo],IF($B$2=Configurações!$B$7,"&lt;&gt;""",'DRE Financeira'!$B$2))))</f>
        <v/>
      </c>
      <c r="N192" s="26" t="str">
        <f>IF($B192="","",ABS(
SUMIFS(BaseFinanceira[Valor Realizado],
IF('DRE Financeira'!$B$3=Configurações!$D$7,BaseFinanceira[Mês Caixa],BaseFinanceira[Mês Comp.]),N$6,
BaseFinanceira[Plano Contas],'DRE Financeira'!$C192,
BaseFinanceira[Centro Custo],IF($B$2=Configurações!$B$7,"&lt;&gt;""",'DRE Financeira'!$B$2))))</f>
        <v/>
      </c>
      <c r="O192" s="24" t="str">
        <f>IF($B192="","",ABS(
SUMIFS(BaseFinanceira[Valor Previsto],
IF('DRE Financeira'!$B$3=Configurações!$D$7,BaseFinanceira[Mês Caixa],BaseFinanceira[Mês Comp.]),O$6,
BaseFinanceira[Plano Contas],'DRE Financeira'!$C192,
BaseFinanceira[Centro Custo],IF($B$2=Configurações!$B$7,"&lt;&gt;""",'DRE Financeira'!$B$2))))</f>
        <v/>
      </c>
      <c r="P192" s="26" t="str">
        <f>IF($B192="","",ABS(
SUMIFS(BaseFinanceira[Valor Realizado],
IF('DRE Financeira'!$B$3=Configurações!$D$7,BaseFinanceira[Mês Caixa],BaseFinanceira[Mês Comp.]),P$6,
BaseFinanceira[Plano Contas],'DRE Financeira'!$C192,
BaseFinanceira[Centro Custo],IF($B$2=Configurações!$B$7,"&lt;&gt;""",'DRE Financeira'!$B$2))))</f>
        <v/>
      </c>
      <c r="Q192" s="24" t="str">
        <f>IF($B192="","",ABS(
SUMIFS(BaseFinanceira[Valor Previsto],
IF('DRE Financeira'!$B$3=Configurações!$D$7,BaseFinanceira[Mês Caixa],BaseFinanceira[Mês Comp.]),Q$6,
BaseFinanceira[Plano Contas],'DRE Financeira'!$C192,
BaseFinanceira[Centro Custo],IF($B$2=Configurações!$B$7,"&lt;&gt;""",'DRE Financeira'!$B$2))))</f>
        <v/>
      </c>
      <c r="R192" s="26" t="str">
        <f>IF($B192="","",ABS(
SUMIFS(BaseFinanceira[Valor Realizado],
IF('DRE Financeira'!$B$3=Configurações!$D$7,BaseFinanceira[Mês Caixa],BaseFinanceira[Mês Comp.]),R$6,
BaseFinanceira[Plano Contas],'DRE Financeira'!$C192,
BaseFinanceira[Centro Custo],IF($B$2=Configurações!$B$7,"&lt;&gt;""",'DRE Financeira'!$B$2))))</f>
        <v/>
      </c>
      <c r="S192" s="24" t="str">
        <f>IF($B192="","",ABS(
SUMIFS(BaseFinanceira[Valor Previsto],
IF('DRE Financeira'!$B$3=Configurações!$D$7,BaseFinanceira[Mês Caixa],BaseFinanceira[Mês Comp.]),S$6,
BaseFinanceira[Plano Contas],'DRE Financeira'!$C192,
BaseFinanceira[Centro Custo],IF($B$2=Configurações!$B$7,"&lt;&gt;""",'DRE Financeira'!$B$2))))</f>
        <v/>
      </c>
      <c r="T192" s="26" t="str">
        <f>IF($B192="","",ABS(
SUMIFS(BaseFinanceira[Valor Realizado],
IF('DRE Financeira'!$B$3=Configurações!$D$7,BaseFinanceira[Mês Caixa],BaseFinanceira[Mês Comp.]),T$6,
BaseFinanceira[Plano Contas],'DRE Financeira'!$C192,
BaseFinanceira[Centro Custo],IF($B$2=Configurações!$B$7,"&lt;&gt;""",'DRE Financeira'!$B$2))))</f>
        <v/>
      </c>
      <c r="U192" s="24" t="str">
        <f>IF($B192="","",ABS(
SUMIFS(BaseFinanceira[Valor Previsto],
IF('DRE Financeira'!$B$3=Configurações!$D$7,BaseFinanceira[Mês Caixa],BaseFinanceira[Mês Comp.]),U$6,
BaseFinanceira[Plano Contas],'DRE Financeira'!$C192,
BaseFinanceira[Centro Custo],IF($B$2=Configurações!$B$7,"&lt;&gt;""",'DRE Financeira'!$B$2))))</f>
        <v/>
      </c>
      <c r="V192" s="26" t="str">
        <f>IF($B192="","",ABS(
SUMIFS(BaseFinanceira[Valor Realizado],
IF('DRE Financeira'!$B$3=Configurações!$D$7,BaseFinanceira[Mês Caixa],BaseFinanceira[Mês Comp.]),V$6,
BaseFinanceira[Plano Contas],'DRE Financeira'!$C192,
BaseFinanceira[Centro Custo],IF($B$2=Configurações!$B$7,"&lt;&gt;""",'DRE Financeira'!$B$2))))</f>
        <v/>
      </c>
      <c r="W192" s="24" t="str">
        <f>IF($B192="","",ABS(
SUMIFS(BaseFinanceira[Valor Previsto],
IF('DRE Financeira'!$B$3=Configurações!$D$7,BaseFinanceira[Mês Caixa],BaseFinanceira[Mês Comp.]),W$6,
BaseFinanceira[Plano Contas],'DRE Financeira'!$C192,
BaseFinanceira[Centro Custo],IF($B$2=Configurações!$B$7,"&lt;&gt;""",'DRE Financeira'!$B$2))))</f>
        <v/>
      </c>
      <c r="X192" s="26" t="str">
        <f>IF($B192="","",ABS(
SUMIFS(BaseFinanceira[Valor Realizado],
IF('DRE Financeira'!$B$3=Configurações!$D$7,BaseFinanceira[Mês Caixa],BaseFinanceira[Mês Comp.]),X$6,
BaseFinanceira[Plano Contas],'DRE Financeira'!$C192,
BaseFinanceira[Centro Custo],IF($B$2=Configurações!$B$7,"&lt;&gt;""",'DRE Financeira'!$B$2))))</f>
        <v/>
      </c>
      <c r="Y192" s="24" t="str">
        <f>IF($B192="","",ABS(
SUMIFS(BaseFinanceira[Valor Previsto],
IF('DRE Financeira'!$B$3=Configurações!$D$7,BaseFinanceira[Mês Caixa],BaseFinanceira[Mês Comp.]),Y$6,
BaseFinanceira[Plano Contas],'DRE Financeira'!$C192,
BaseFinanceira[Centro Custo],IF($B$2=Configurações!$B$7,"&lt;&gt;""",'DRE Financeira'!$B$2))))</f>
        <v/>
      </c>
      <c r="Z192" s="26" t="str">
        <f>IF($B192="","",ABS(
SUMIFS(BaseFinanceira[Valor Realizado],
IF('DRE Financeira'!$B$3=Configurações!$D$7,BaseFinanceira[Mês Caixa],BaseFinanceira[Mês Comp.]),Z$6,
BaseFinanceira[Plano Contas],'DRE Financeira'!$C192,
BaseFinanceira[Centro Custo],IF($B$2=Configurações!$B$7,"&lt;&gt;""",'DRE Financeira'!$B$2))))</f>
        <v/>
      </c>
      <c r="AA192" s="24" t="str">
        <f>IF($B192="","",ABS(
SUMIFS(BaseFinanceira[Valor Previsto],
IF('DRE Financeira'!$B$3=Configurações!$D$7,BaseFinanceira[Mês Caixa],BaseFinanceira[Mês Comp.]),AA$6,
BaseFinanceira[Plano Contas],'DRE Financeira'!$C192,
BaseFinanceira[Centro Custo],IF($B$2=Configurações!$B$7,"&lt;&gt;""",'DRE Financeira'!$B$2))))</f>
        <v/>
      </c>
      <c r="AB192" s="26" t="str">
        <f>IF($B192="","",ABS(
SUMIFS(BaseFinanceira[Valor Realizado],
IF('DRE Financeira'!$B$3=Configurações!$D$7,BaseFinanceira[Mês Caixa],BaseFinanceira[Mês Comp.]),AB$6,
BaseFinanceira[Plano Contas],'DRE Financeira'!$C192,
BaseFinanceira[Centro Custo],IF($B$2=Configurações!$B$7,"&lt;&gt;""",'DRE Financeira'!$B$2))))</f>
        <v/>
      </c>
      <c r="AD192" s="24">
        <f t="shared" si="285"/>
        <v>0</v>
      </c>
      <c r="AE192" s="26">
        <f t="shared" si="285"/>
        <v>0</v>
      </c>
      <c r="AF192" s="39">
        <f t="shared" si="230"/>
        <v>0</v>
      </c>
      <c r="AH192" s="24">
        <f t="shared" si="286"/>
        <v>0</v>
      </c>
      <c r="AI192" s="26">
        <f t="shared" si="286"/>
        <v>0</v>
      </c>
    </row>
    <row r="193" spans="2:35" s="2" customFormat="1" ht="19.5" hidden="1" customHeight="1" x14ac:dyDescent="0.25">
      <c r="B193" s="23" t="str">
        <f>IF('Plano Contas'!L15="","",'Plano Contas'!L15)</f>
        <v/>
      </c>
      <c r="C193" s="46" t="str">
        <f>B143&amp;B186&amp;B193</f>
        <v>Custo Mercadoria VendidaGrupo Extra 3</v>
      </c>
      <c r="D193" s="20"/>
      <c r="E193" s="24" t="str">
        <f>IF($B193="","",ABS(
SUMIFS(BaseFinanceira[Valor Previsto],
IF('DRE Financeira'!$B$3=Configurações!$D$7,BaseFinanceira[Mês Caixa],BaseFinanceira[Mês Comp.]),E$6,
BaseFinanceira[Plano Contas],'DRE Financeira'!$C193,
BaseFinanceira[Centro Custo],IF($B$2=Configurações!$B$7,"&lt;&gt;""",'DRE Financeira'!$B$2))))</f>
        <v/>
      </c>
      <c r="F193" s="26" t="str">
        <f>IF($B193="","",ABS(
SUMIFS(BaseFinanceira[Valor Realizado],
IF('DRE Financeira'!$B$3=Configurações!$D$7,BaseFinanceira[Mês Caixa],BaseFinanceira[Mês Comp.]),F$6,
BaseFinanceira[Plano Contas],'DRE Financeira'!$C193,
BaseFinanceira[Centro Custo],IF($B$2=Configurações!$B$7,"&lt;&gt;""",'DRE Financeira'!$B$2))))</f>
        <v/>
      </c>
      <c r="G193" s="24" t="str">
        <f>IF($B193="","",ABS(
SUMIFS(BaseFinanceira[Valor Previsto],
IF('DRE Financeira'!$B$3=Configurações!$D$7,BaseFinanceira[Mês Caixa],BaseFinanceira[Mês Comp.]),G$6,
BaseFinanceira[Plano Contas],'DRE Financeira'!$C193,
BaseFinanceira[Centro Custo],IF($B$2=Configurações!$B$7,"&lt;&gt;""",'DRE Financeira'!$B$2))))</f>
        <v/>
      </c>
      <c r="H193" s="26" t="str">
        <f>IF($B193="","",ABS(
SUMIFS(BaseFinanceira[Valor Realizado],
IF('DRE Financeira'!$B$3=Configurações!$D$7,BaseFinanceira[Mês Caixa],BaseFinanceira[Mês Comp.]),H$6,
BaseFinanceira[Plano Contas],'DRE Financeira'!$C193,
BaseFinanceira[Centro Custo],IF($B$2=Configurações!$B$7,"&lt;&gt;""",'DRE Financeira'!$B$2))))</f>
        <v/>
      </c>
      <c r="I193" s="24" t="str">
        <f>IF($B193="","",ABS(
SUMIFS(BaseFinanceira[Valor Previsto],
IF('DRE Financeira'!$B$3=Configurações!$D$7,BaseFinanceira[Mês Caixa],BaseFinanceira[Mês Comp.]),I$6,
BaseFinanceira[Plano Contas],'DRE Financeira'!$C193,
BaseFinanceira[Centro Custo],IF($B$2=Configurações!$B$7,"&lt;&gt;""",'DRE Financeira'!$B$2))))</f>
        <v/>
      </c>
      <c r="J193" s="26" t="str">
        <f>IF($B193="","",ABS(
SUMIFS(BaseFinanceira[Valor Realizado],
IF('DRE Financeira'!$B$3=Configurações!$D$7,BaseFinanceira[Mês Caixa],BaseFinanceira[Mês Comp.]),J$6,
BaseFinanceira[Plano Contas],'DRE Financeira'!$C193,
BaseFinanceira[Centro Custo],IF($B$2=Configurações!$B$7,"&lt;&gt;""",'DRE Financeira'!$B$2))))</f>
        <v/>
      </c>
      <c r="K193" s="24" t="str">
        <f>IF($B193="","",ABS(
SUMIFS(BaseFinanceira[Valor Previsto],
IF('DRE Financeira'!$B$3=Configurações!$D$7,BaseFinanceira[Mês Caixa],BaseFinanceira[Mês Comp.]),K$6,
BaseFinanceira[Plano Contas],'DRE Financeira'!$C193,
BaseFinanceira[Centro Custo],IF($B$2=Configurações!$B$7,"&lt;&gt;""",'DRE Financeira'!$B$2))))</f>
        <v/>
      </c>
      <c r="L193" s="26" t="str">
        <f>IF($B193="","",ABS(
SUMIFS(BaseFinanceira[Valor Realizado],
IF('DRE Financeira'!$B$3=Configurações!$D$7,BaseFinanceira[Mês Caixa],BaseFinanceira[Mês Comp.]),L$6,
BaseFinanceira[Plano Contas],'DRE Financeira'!$C193,
BaseFinanceira[Centro Custo],IF($B$2=Configurações!$B$7,"&lt;&gt;""",'DRE Financeira'!$B$2))))</f>
        <v/>
      </c>
      <c r="M193" s="24" t="str">
        <f>IF($B193="","",ABS(
SUMIFS(BaseFinanceira[Valor Previsto],
IF('DRE Financeira'!$B$3=Configurações!$D$7,BaseFinanceira[Mês Caixa],BaseFinanceira[Mês Comp.]),M$6,
BaseFinanceira[Plano Contas],'DRE Financeira'!$C193,
BaseFinanceira[Centro Custo],IF($B$2=Configurações!$B$7,"&lt;&gt;""",'DRE Financeira'!$B$2))))</f>
        <v/>
      </c>
      <c r="N193" s="26" t="str">
        <f>IF($B193="","",ABS(
SUMIFS(BaseFinanceira[Valor Realizado],
IF('DRE Financeira'!$B$3=Configurações!$D$7,BaseFinanceira[Mês Caixa],BaseFinanceira[Mês Comp.]),N$6,
BaseFinanceira[Plano Contas],'DRE Financeira'!$C193,
BaseFinanceira[Centro Custo],IF($B$2=Configurações!$B$7,"&lt;&gt;""",'DRE Financeira'!$B$2))))</f>
        <v/>
      </c>
      <c r="O193" s="24" t="str">
        <f>IF($B193="","",ABS(
SUMIFS(BaseFinanceira[Valor Previsto],
IF('DRE Financeira'!$B$3=Configurações!$D$7,BaseFinanceira[Mês Caixa],BaseFinanceira[Mês Comp.]),O$6,
BaseFinanceira[Plano Contas],'DRE Financeira'!$C193,
BaseFinanceira[Centro Custo],IF($B$2=Configurações!$B$7,"&lt;&gt;""",'DRE Financeira'!$B$2))))</f>
        <v/>
      </c>
      <c r="P193" s="26" t="str">
        <f>IF($B193="","",ABS(
SUMIFS(BaseFinanceira[Valor Realizado],
IF('DRE Financeira'!$B$3=Configurações!$D$7,BaseFinanceira[Mês Caixa],BaseFinanceira[Mês Comp.]),P$6,
BaseFinanceira[Plano Contas],'DRE Financeira'!$C193,
BaseFinanceira[Centro Custo],IF($B$2=Configurações!$B$7,"&lt;&gt;""",'DRE Financeira'!$B$2))))</f>
        <v/>
      </c>
      <c r="Q193" s="24" t="str">
        <f>IF($B193="","",ABS(
SUMIFS(BaseFinanceira[Valor Previsto],
IF('DRE Financeira'!$B$3=Configurações!$D$7,BaseFinanceira[Mês Caixa],BaseFinanceira[Mês Comp.]),Q$6,
BaseFinanceira[Plano Contas],'DRE Financeira'!$C193,
BaseFinanceira[Centro Custo],IF($B$2=Configurações!$B$7,"&lt;&gt;""",'DRE Financeira'!$B$2))))</f>
        <v/>
      </c>
      <c r="R193" s="26" t="str">
        <f>IF($B193="","",ABS(
SUMIFS(BaseFinanceira[Valor Realizado],
IF('DRE Financeira'!$B$3=Configurações!$D$7,BaseFinanceira[Mês Caixa],BaseFinanceira[Mês Comp.]),R$6,
BaseFinanceira[Plano Contas],'DRE Financeira'!$C193,
BaseFinanceira[Centro Custo],IF($B$2=Configurações!$B$7,"&lt;&gt;""",'DRE Financeira'!$B$2))))</f>
        <v/>
      </c>
      <c r="S193" s="24" t="str">
        <f>IF($B193="","",ABS(
SUMIFS(BaseFinanceira[Valor Previsto],
IF('DRE Financeira'!$B$3=Configurações!$D$7,BaseFinanceira[Mês Caixa],BaseFinanceira[Mês Comp.]),S$6,
BaseFinanceira[Plano Contas],'DRE Financeira'!$C193,
BaseFinanceira[Centro Custo],IF($B$2=Configurações!$B$7,"&lt;&gt;""",'DRE Financeira'!$B$2))))</f>
        <v/>
      </c>
      <c r="T193" s="26" t="str">
        <f>IF($B193="","",ABS(
SUMIFS(BaseFinanceira[Valor Realizado],
IF('DRE Financeira'!$B$3=Configurações!$D$7,BaseFinanceira[Mês Caixa],BaseFinanceira[Mês Comp.]),T$6,
BaseFinanceira[Plano Contas],'DRE Financeira'!$C193,
BaseFinanceira[Centro Custo],IF($B$2=Configurações!$B$7,"&lt;&gt;""",'DRE Financeira'!$B$2))))</f>
        <v/>
      </c>
      <c r="U193" s="24" t="str">
        <f>IF($B193="","",ABS(
SUMIFS(BaseFinanceira[Valor Previsto],
IF('DRE Financeira'!$B$3=Configurações!$D$7,BaseFinanceira[Mês Caixa],BaseFinanceira[Mês Comp.]),U$6,
BaseFinanceira[Plano Contas],'DRE Financeira'!$C193,
BaseFinanceira[Centro Custo],IF($B$2=Configurações!$B$7,"&lt;&gt;""",'DRE Financeira'!$B$2))))</f>
        <v/>
      </c>
      <c r="V193" s="26" t="str">
        <f>IF($B193="","",ABS(
SUMIFS(BaseFinanceira[Valor Realizado],
IF('DRE Financeira'!$B$3=Configurações!$D$7,BaseFinanceira[Mês Caixa],BaseFinanceira[Mês Comp.]),V$6,
BaseFinanceira[Plano Contas],'DRE Financeira'!$C193,
BaseFinanceira[Centro Custo],IF($B$2=Configurações!$B$7,"&lt;&gt;""",'DRE Financeira'!$B$2))))</f>
        <v/>
      </c>
      <c r="W193" s="24" t="str">
        <f>IF($B193="","",ABS(
SUMIFS(BaseFinanceira[Valor Previsto],
IF('DRE Financeira'!$B$3=Configurações!$D$7,BaseFinanceira[Mês Caixa],BaseFinanceira[Mês Comp.]),W$6,
BaseFinanceira[Plano Contas],'DRE Financeira'!$C193,
BaseFinanceira[Centro Custo],IF($B$2=Configurações!$B$7,"&lt;&gt;""",'DRE Financeira'!$B$2))))</f>
        <v/>
      </c>
      <c r="X193" s="26" t="str">
        <f>IF($B193="","",ABS(
SUMIFS(BaseFinanceira[Valor Realizado],
IF('DRE Financeira'!$B$3=Configurações!$D$7,BaseFinanceira[Mês Caixa],BaseFinanceira[Mês Comp.]),X$6,
BaseFinanceira[Plano Contas],'DRE Financeira'!$C193,
BaseFinanceira[Centro Custo],IF($B$2=Configurações!$B$7,"&lt;&gt;""",'DRE Financeira'!$B$2))))</f>
        <v/>
      </c>
      <c r="Y193" s="24" t="str">
        <f>IF($B193="","",ABS(
SUMIFS(BaseFinanceira[Valor Previsto],
IF('DRE Financeira'!$B$3=Configurações!$D$7,BaseFinanceira[Mês Caixa],BaseFinanceira[Mês Comp.]),Y$6,
BaseFinanceira[Plano Contas],'DRE Financeira'!$C193,
BaseFinanceira[Centro Custo],IF($B$2=Configurações!$B$7,"&lt;&gt;""",'DRE Financeira'!$B$2))))</f>
        <v/>
      </c>
      <c r="Z193" s="26" t="str">
        <f>IF($B193="","",ABS(
SUMIFS(BaseFinanceira[Valor Realizado],
IF('DRE Financeira'!$B$3=Configurações!$D$7,BaseFinanceira[Mês Caixa],BaseFinanceira[Mês Comp.]),Z$6,
BaseFinanceira[Plano Contas],'DRE Financeira'!$C193,
BaseFinanceira[Centro Custo],IF($B$2=Configurações!$B$7,"&lt;&gt;""",'DRE Financeira'!$B$2))))</f>
        <v/>
      </c>
      <c r="AA193" s="24" t="str">
        <f>IF($B193="","",ABS(
SUMIFS(BaseFinanceira[Valor Previsto],
IF('DRE Financeira'!$B$3=Configurações!$D$7,BaseFinanceira[Mês Caixa],BaseFinanceira[Mês Comp.]),AA$6,
BaseFinanceira[Plano Contas],'DRE Financeira'!$C193,
BaseFinanceira[Centro Custo],IF($B$2=Configurações!$B$7,"&lt;&gt;""",'DRE Financeira'!$B$2))))</f>
        <v/>
      </c>
      <c r="AB193" s="26" t="str">
        <f>IF($B193="","",ABS(
SUMIFS(BaseFinanceira[Valor Realizado],
IF('DRE Financeira'!$B$3=Configurações!$D$7,BaseFinanceira[Mês Caixa],BaseFinanceira[Mês Comp.]),AB$6,
BaseFinanceira[Plano Contas],'DRE Financeira'!$C193,
BaseFinanceira[Centro Custo],IF($B$2=Configurações!$B$7,"&lt;&gt;""",'DRE Financeira'!$B$2))))</f>
        <v/>
      </c>
      <c r="AD193" s="24">
        <f t="shared" si="285"/>
        <v>0</v>
      </c>
      <c r="AE193" s="26">
        <f t="shared" si="285"/>
        <v>0</v>
      </c>
      <c r="AF193" s="39">
        <f t="shared" si="230"/>
        <v>0</v>
      </c>
      <c r="AH193" s="24">
        <f t="shared" si="286"/>
        <v>0</v>
      </c>
      <c r="AI193" s="26">
        <f t="shared" si="286"/>
        <v>0</v>
      </c>
    </row>
    <row r="194" spans="2:35" s="2" customFormat="1" ht="19.5" hidden="1" customHeight="1" x14ac:dyDescent="0.25">
      <c r="B194" s="23" t="str">
        <f>IF('Plano Contas'!L16="","",'Plano Contas'!L16)</f>
        <v/>
      </c>
      <c r="C194" s="46" t="str">
        <f>B143&amp;B186&amp;B194</f>
        <v>Custo Mercadoria VendidaGrupo Extra 3</v>
      </c>
      <c r="D194" s="20"/>
      <c r="E194" s="24" t="str">
        <f>IF($B194="","",ABS(
SUMIFS(BaseFinanceira[Valor Previsto],
IF('DRE Financeira'!$B$3=Configurações!$D$7,BaseFinanceira[Mês Caixa],BaseFinanceira[Mês Comp.]),E$6,
BaseFinanceira[Plano Contas],'DRE Financeira'!$C194,
BaseFinanceira[Centro Custo],IF($B$2=Configurações!$B$7,"&lt;&gt;""",'DRE Financeira'!$B$2))))</f>
        <v/>
      </c>
      <c r="F194" s="26" t="str">
        <f>IF($B194="","",ABS(
SUMIFS(BaseFinanceira[Valor Realizado],
IF('DRE Financeira'!$B$3=Configurações!$D$7,BaseFinanceira[Mês Caixa],BaseFinanceira[Mês Comp.]),F$6,
BaseFinanceira[Plano Contas],'DRE Financeira'!$C194,
BaseFinanceira[Centro Custo],IF($B$2=Configurações!$B$7,"&lt;&gt;""",'DRE Financeira'!$B$2))))</f>
        <v/>
      </c>
      <c r="G194" s="24" t="str">
        <f>IF($B194="","",ABS(
SUMIFS(BaseFinanceira[Valor Previsto],
IF('DRE Financeira'!$B$3=Configurações!$D$7,BaseFinanceira[Mês Caixa],BaseFinanceira[Mês Comp.]),G$6,
BaseFinanceira[Plano Contas],'DRE Financeira'!$C194,
BaseFinanceira[Centro Custo],IF($B$2=Configurações!$B$7,"&lt;&gt;""",'DRE Financeira'!$B$2))))</f>
        <v/>
      </c>
      <c r="H194" s="26" t="str">
        <f>IF($B194="","",ABS(
SUMIFS(BaseFinanceira[Valor Realizado],
IF('DRE Financeira'!$B$3=Configurações!$D$7,BaseFinanceira[Mês Caixa],BaseFinanceira[Mês Comp.]),H$6,
BaseFinanceira[Plano Contas],'DRE Financeira'!$C194,
BaseFinanceira[Centro Custo],IF($B$2=Configurações!$B$7,"&lt;&gt;""",'DRE Financeira'!$B$2))))</f>
        <v/>
      </c>
      <c r="I194" s="24" t="str">
        <f>IF($B194="","",ABS(
SUMIFS(BaseFinanceira[Valor Previsto],
IF('DRE Financeira'!$B$3=Configurações!$D$7,BaseFinanceira[Mês Caixa],BaseFinanceira[Mês Comp.]),I$6,
BaseFinanceira[Plano Contas],'DRE Financeira'!$C194,
BaseFinanceira[Centro Custo],IF($B$2=Configurações!$B$7,"&lt;&gt;""",'DRE Financeira'!$B$2))))</f>
        <v/>
      </c>
      <c r="J194" s="26" t="str">
        <f>IF($B194="","",ABS(
SUMIFS(BaseFinanceira[Valor Realizado],
IF('DRE Financeira'!$B$3=Configurações!$D$7,BaseFinanceira[Mês Caixa],BaseFinanceira[Mês Comp.]),J$6,
BaseFinanceira[Plano Contas],'DRE Financeira'!$C194,
BaseFinanceira[Centro Custo],IF($B$2=Configurações!$B$7,"&lt;&gt;""",'DRE Financeira'!$B$2))))</f>
        <v/>
      </c>
      <c r="K194" s="24" t="str">
        <f>IF($B194="","",ABS(
SUMIFS(BaseFinanceira[Valor Previsto],
IF('DRE Financeira'!$B$3=Configurações!$D$7,BaseFinanceira[Mês Caixa],BaseFinanceira[Mês Comp.]),K$6,
BaseFinanceira[Plano Contas],'DRE Financeira'!$C194,
BaseFinanceira[Centro Custo],IF($B$2=Configurações!$B$7,"&lt;&gt;""",'DRE Financeira'!$B$2))))</f>
        <v/>
      </c>
      <c r="L194" s="26" t="str">
        <f>IF($B194="","",ABS(
SUMIFS(BaseFinanceira[Valor Realizado],
IF('DRE Financeira'!$B$3=Configurações!$D$7,BaseFinanceira[Mês Caixa],BaseFinanceira[Mês Comp.]),L$6,
BaseFinanceira[Plano Contas],'DRE Financeira'!$C194,
BaseFinanceira[Centro Custo],IF($B$2=Configurações!$B$7,"&lt;&gt;""",'DRE Financeira'!$B$2))))</f>
        <v/>
      </c>
      <c r="M194" s="24" t="str">
        <f>IF($B194="","",ABS(
SUMIFS(BaseFinanceira[Valor Previsto],
IF('DRE Financeira'!$B$3=Configurações!$D$7,BaseFinanceira[Mês Caixa],BaseFinanceira[Mês Comp.]),M$6,
BaseFinanceira[Plano Contas],'DRE Financeira'!$C194,
BaseFinanceira[Centro Custo],IF($B$2=Configurações!$B$7,"&lt;&gt;""",'DRE Financeira'!$B$2))))</f>
        <v/>
      </c>
      <c r="N194" s="26" t="str">
        <f>IF($B194="","",ABS(
SUMIFS(BaseFinanceira[Valor Realizado],
IF('DRE Financeira'!$B$3=Configurações!$D$7,BaseFinanceira[Mês Caixa],BaseFinanceira[Mês Comp.]),N$6,
BaseFinanceira[Plano Contas],'DRE Financeira'!$C194,
BaseFinanceira[Centro Custo],IF($B$2=Configurações!$B$7,"&lt;&gt;""",'DRE Financeira'!$B$2))))</f>
        <v/>
      </c>
      <c r="O194" s="24" t="str">
        <f>IF($B194="","",ABS(
SUMIFS(BaseFinanceira[Valor Previsto],
IF('DRE Financeira'!$B$3=Configurações!$D$7,BaseFinanceira[Mês Caixa],BaseFinanceira[Mês Comp.]),O$6,
BaseFinanceira[Plano Contas],'DRE Financeira'!$C194,
BaseFinanceira[Centro Custo],IF($B$2=Configurações!$B$7,"&lt;&gt;""",'DRE Financeira'!$B$2))))</f>
        <v/>
      </c>
      <c r="P194" s="26" t="str">
        <f>IF($B194="","",ABS(
SUMIFS(BaseFinanceira[Valor Realizado],
IF('DRE Financeira'!$B$3=Configurações!$D$7,BaseFinanceira[Mês Caixa],BaseFinanceira[Mês Comp.]),P$6,
BaseFinanceira[Plano Contas],'DRE Financeira'!$C194,
BaseFinanceira[Centro Custo],IF($B$2=Configurações!$B$7,"&lt;&gt;""",'DRE Financeira'!$B$2))))</f>
        <v/>
      </c>
      <c r="Q194" s="24" t="str">
        <f>IF($B194="","",ABS(
SUMIFS(BaseFinanceira[Valor Previsto],
IF('DRE Financeira'!$B$3=Configurações!$D$7,BaseFinanceira[Mês Caixa],BaseFinanceira[Mês Comp.]),Q$6,
BaseFinanceira[Plano Contas],'DRE Financeira'!$C194,
BaseFinanceira[Centro Custo],IF($B$2=Configurações!$B$7,"&lt;&gt;""",'DRE Financeira'!$B$2))))</f>
        <v/>
      </c>
      <c r="R194" s="26" t="str">
        <f>IF($B194="","",ABS(
SUMIFS(BaseFinanceira[Valor Realizado],
IF('DRE Financeira'!$B$3=Configurações!$D$7,BaseFinanceira[Mês Caixa],BaseFinanceira[Mês Comp.]),R$6,
BaseFinanceira[Plano Contas],'DRE Financeira'!$C194,
BaseFinanceira[Centro Custo],IF($B$2=Configurações!$B$7,"&lt;&gt;""",'DRE Financeira'!$B$2))))</f>
        <v/>
      </c>
      <c r="S194" s="24" t="str">
        <f>IF($B194="","",ABS(
SUMIFS(BaseFinanceira[Valor Previsto],
IF('DRE Financeira'!$B$3=Configurações!$D$7,BaseFinanceira[Mês Caixa],BaseFinanceira[Mês Comp.]),S$6,
BaseFinanceira[Plano Contas],'DRE Financeira'!$C194,
BaseFinanceira[Centro Custo],IF($B$2=Configurações!$B$7,"&lt;&gt;""",'DRE Financeira'!$B$2))))</f>
        <v/>
      </c>
      <c r="T194" s="26" t="str">
        <f>IF($B194="","",ABS(
SUMIFS(BaseFinanceira[Valor Realizado],
IF('DRE Financeira'!$B$3=Configurações!$D$7,BaseFinanceira[Mês Caixa],BaseFinanceira[Mês Comp.]),T$6,
BaseFinanceira[Plano Contas],'DRE Financeira'!$C194,
BaseFinanceira[Centro Custo],IF($B$2=Configurações!$B$7,"&lt;&gt;""",'DRE Financeira'!$B$2))))</f>
        <v/>
      </c>
      <c r="U194" s="24" t="str">
        <f>IF($B194="","",ABS(
SUMIFS(BaseFinanceira[Valor Previsto],
IF('DRE Financeira'!$B$3=Configurações!$D$7,BaseFinanceira[Mês Caixa],BaseFinanceira[Mês Comp.]),U$6,
BaseFinanceira[Plano Contas],'DRE Financeira'!$C194,
BaseFinanceira[Centro Custo],IF($B$2=Configurações!$B$7,"&lt;&gt;""",'DRE Financeira'!$B$2))))</f>
        <v/>
      </c>
      <c r="V194" s="26" t="str">
        <f>IF($B194="","",ABS(
SUMIFS(BaseFinanceira[Valor Realizado],
IF('DRE Financeira'!$B$3=Configurações!$D$7,BaseFinanceira[Mês Caixa],BaseFinanceira[Mês Comp.]),V$6,
BaseFinanceira[Plano Contas],'DRE Financeira'!$C194,
BaseFinanceira[Centro Custo],IF($B$2=Configurações!$B$7,"&lt;&gt;""",'DRE Financeira'!$B$2))))</f>
        <v/>
      </c>
      <c r="W194" s="24" t="str">
        <f>IF($B194="","",ABS(
SUMIFS(BaseFinanceira[Valor Previsto],
IF('DRE Financeira'!$B$3=Configurações!$D$7,BaseFinanceira[Mês Caixa],BaseFinanceira[Mês Comp.]),W$6,
BaseFinanceira[Plano Contas],'DRE Financeira'!$C194,
BaseFinanceira[Centro Custo],IF($B$2=Configurações!$B$7,"&lt;&gt;""",'DRE Financeira'!$B$2))))</f>
        <v/>
      </c>
      <c r="X194" s="26" t="str">
        <f>IF($B194="","",ABS(
SUMIFS(BaseFinanceira[Valor Realizado],
IF('DRE Financeira'!$B$3=Configurações!$D$7,BaseFinanceira[Mês Caixa],BaseFinanceira[Mês Comp.]),X$6,
BaseFinanceira[Plano Contas],'DRE Financeira'!$C194,
BaseFinanceira[Centro Custo],IF($B$2=Configurações!$B$7,"&lt;&gt;""",'DRE Financeira'!$B$2))))</f>
        <v/>
      </c>
      <c r="Y194" s="24" t="str">
        <f>IF($B194="","",ABS(
SUMIFS(BaseFinanceira[Valor Previsto],
IF('DRE Financeira'!$B$3=Configurações!$D$7,BaseFinanceira[Mês Caixa],BaseFinanceira[Mês Comp.]),Y$6,
BaseFinanceira[Plano Contas],'DRE Financeira'!$C194,
BaseFinanceira[Centro Custo],IF($B$2=Configurações!$B$7,"&lt;&gt;""",'DRE Financeira'!$B$2))))</f>
        <v/>
      </c>
      <c r="Z194" s="26" t="str">
        <f>IF($B194="","",ABS(
SUMIFS(BaseFinanceira[Valor Realizado],
IF('DRE Financeira'!$B$3=Configurações!$D$7,BaseFinanceira[Mês Caixa],BaseFinanceira[Mês Comp.]),Z$6,
BaseFinanceira[Plano Contas],'DRE Financeira'!$C194,
BaseFinanceira[Centro Custo],IF($B$2=Configurações!$B$7,"&lt;&gt;""",'DRE Financeira'!$B$2))))</f>
        <v/>
      </c>
      <c r="AA194" s="24" t="str">
        <f>IF($B194="","",ABS(
SUMIFS(BaseFinanceira[Valor Previsto],
IF('DRE Financeira'!$B$3=Configurações!$D$7,BaseFinanceira[Mês Caixa],BaseFinanceira[Mês Comp.]),AA$6,
BaseFinanceira[Plano Contas],'DRE Financeira'!$C194,
BaseFinanceira[Centro Custo],IF($B$2=Configurações!$B$7,"&lt;&gt;""",'DRE Financeira'!$B$2))))</f>
        <v/>
      </c>
      <c r="AB194" s="26" t="str">
        <f>IF($B194="","",ABS(
SUMIFS(BaseFinanceira[Valor Realizado],
IF('DRE Financeira'!$B$3=Configurações!$D$7,BaseFinanceira[Mês Caixa],BaseFinanceira[Mês Comp.]),AB$6,
BaseFinanceira[Plano Contas],'DRE Financeira'!$C194,
BaseFinanceira[Centro Custo],IF($B$2=Configurações!$B$7,"&lt;&gt;""",'DRE Financeira'!$B$2))))</f>
        <v/>
      </c>
      <c r="AD194" s="24">
        <f t="shared" si="285"/>
        <v>0</v>
      </c>
      <c r="AE194" s="26">
        <f t="shared" si="285"/>
        <v>0</v>
      </c>
      <c r="AF194" s="39">
        <f t="shared" si="230"/>
        <v>0</v>
      </c>
      <c r="AH194" s="24">
        <f t="shared" si="286"/>
        <v>0</v>
      </c>
      <c r="AI194" s="26">
        <f t="shared" si="286"/>
        <v>0</v>
      </c>
    </row>
    <row r="195" spans="2:35" s="2" customFormat="1" ht="20.100000000000001" hidden="1" customHeight="1" x14ac:dyDescent="0.25">
      <c r="B195" s="23" t="str">
        <f>IF('Plano Contas'!L17="","",'Plano Contas'!L17)</f>
        <v/>
      </c>
      <c r="C195" s="46" t="str">
        <f>B143&amp;B186&amp;B195</f>
        <v>Custo Mercadoria VendidaGrupo Extra 3</v>
      </c>
      <c r="D195" s="20"/>
      <c r="E195" s="24" t="str">
        <f>IF($B195="","",ABS(
SUMIFS(BaseFinanceira[Valor Previsto],
IF('DRE Financeira'!$B$3=Configurações!$D$7,BaseFinanceira[Mês Caixa],BaseFinanceira[Mês Comp.]),E$6,
BaseFinanceira[Plano Contas],'DRE Financeira'!$C195,
BaseFinanceira[Centro Custo],IF($B$2=Configurações!$B$7,"&lt;&gt;""",'DRE Financeira'!$B$2))))</f>
        <v/>
      </c>
      <c r="F195" s="26" t="str">
        <f>IF($B195="","",ABS(
SUMIFS(BaseFinanceira[Valor Realizado],
IF('DRE Financeira'!$B$3=Configurações!$D$7,BaseFinanceira[Mês Caixa],BaseFinanceira[Mês Comp.]),F$6,
BaseFinanceira[Plano Contas],'DRE Financeira'!$C195,
BaseFinanceira[Centro Custo],IF($B$2=Configurações!$B$7,"&lt;&gt;""",'DRE Financeira'!$B$2))))</f>
        <v/>
      </c>
      <c r="G195" s="24" t="str">
        <f>IF($B195="","",ABS(
SUMIFS(BaseFinanceira[Valor Previsto],
IF('DRE Financeira'!$B$3=Configurações!$D$7,BaseFinanceira[Mês Caixa],BaseFinanceira[Mês Comp.]),G$6,
BaseFinanceira[Plano Contas],'DRE Financeira'!$C195,
BaseFinanceira[Centro Custo],IF($B$2=Configurações!$B$7,"&lt;&gt;""",'DRE Financeira'!$B$2))))</f>
        <v/>
      </c>
      <c r="H195" s="26" t="str">
        <f>IF($B195="","",ABS(
SUMIFS(BaseFinanceira[Valor Realizado],
IF('DRE Financeira'!$B$3=Configurações!$D$7,BaseFinanceira[Mês Caixa],BaseFinanceira[Mês Comp.]),H$6,
BaseFinanceira[Plano Contas],'DRE Financeira'!$C195,
BaseFinanceira[Centro Custo],IF($B$2=Configurações!$B$7,"&lt;&gt;""",'DRE Financeira'!$B$2))))</f>
        <v/>
      </c>
      <c r="I195" s="24" t="str">
        <f>IF($B195="","",ABS(
SUMIFS(BaseFinanceira[Valor Previsto],
IF('DRE Financeira'!$B$3=Configurações!$D$7,BaseFinanceira[Mês Caixa],BaseFinanceira[Mês Comp.]),I$6,
BaseFinanceira[Plano Contas],'DRE Financeira'!$C195,
BaseFinanceira[Centro Custo],IF($B$2=Configurações!$B$7,"&lt;&gt;""",'DRE Financeira'!$B$2))))</f>
        <v/>
      </c>
      <c r="J195" s="26" t="str">
        <f>IF($B195="","",ABS(
SUMIFS(BaseFinanceira[Valor Realizado],
IF('DRE Financeira'!$B$3=Configurações!$D$7,BaseFinanceira[Mês Caixa],BaseFinanceira[Mês Comp.]),J$6,
BaseFinanceira[Plano Contas],'DRE Financeira'!$C195,
BaseFinanceira[Centro Custo],IF($B$2=Configurações!$B$7,"&lt;&gt;""",'DRE Financeira'!$B$2))))</f>
        <v/>
      </c>
      <c r="K195" s="24" t="str">
        <f>IF($B195="","",ABS(
SUMIFS(BaseFinanceira[Valor Previsto],
IF('DRE Financeira'!$B$3=Configurações!$D$7,BaseFinanceira[Mês Caixa],BaseFinanceira[Mês Comp.]),K$6,
BaseFinanceira[Plano Contas],'DRE Financeira'!$C195,
BaseFinanceira[Centro Custo],IF($B$2=Configurações!$B$7,"&lt;&gt;""",'DRE Financeira'!$B$2))))</f>
        <v/>
      </c>
      <c r="L195" s="26" t="str">
        <f>IF($B195="","",ABS(
SUMIFS(BaseFinanceira[Valor Realizado],
IF('DRE Financeira'!$B$3=Configurações!$D$7,BaseFinanceira[Mês Caixa],BaseFinanceira[Mês Comp.]),L$6,
BaseFinanceira[Plano Contas],'DRE Financeira'!$C195,
BaseFinanceira[Centro Custo],IF($B$2=Configurações!$B$7,"&lt;&gt;""",'DRE Financeira'!$B$2))))</f>
        <v/>
      </c>
      <c r="M195" s="24" t="str">
        <f>IF($B195="","",ABS(
SUMIFS(BaseFinanceira[Valor Previsto],
IF('DRE Financeira'!$B$3=Configurações!$D$7,BaseFinanceira[Mês Caixa],BaseFinanceira[Mês Comp.]),M$6,
BaseFinanceira[Plano Contas],'DRE Financeira'!$C195,
BaseFinanceira[Centro Custo],IF($B$2=Configurações!$B$7,"&lt;&gt;""",'DRE Financeira'!$B$2))))</f>
        <v/>
      </c>
      <c r="N195" s="26" t="str">
        <f>IF($B195="","",ABS(
SUMIFS(BaseFinanceira[Valor Realizado],
IF('DRE Financeira'!$B$3=Configurações!$D$7,BaseFinanceira[Mês Caixa],BaseFinanceira[Mês Comp.]),N$6,
BaseFinanceira[Plano Contas],'DRE Financeira'!$C195,
BaseFinanceira[Centro Custo],IF($B$2=Configurações!$B$7,"&lt;&gt;""",'DRE Financeira'!$B$2))))</f>
        <v/>
      </c>
      <c r="O195" s="24" t="str">
        <f>IF($B195="","",ABS(
SUMIFS(BaseFinanceira[Valor Previsto],
IF('DRE Financeira'!$B$3=Configurações!$D$7,BaseFinanceira[Mês Caixa],BaseFinanceira[Mês Comp.]),O$6,
BaseFinanceira[Plano Contas],'DRE Financeira'!$C195,
BaseFinanceira[Centro Custo],IF($B$2=Configurações!$B$7,"&lt;&gt;""",'DRE Financeira'!$B$2))))</f>
        <v/>
      </c>
      <c r="P195" s="26" t="str">
        <f>IF($B195="","",ABS(
SUMIFS(BaseFinanceira[Valor Realizado],
IF('DRE Financeira'!$B$3=Configurações!$D$7,BaseFinanceira[Mês Caixa],BaseFinanceira[Mês Comp.]),P$6,
BaseFinanceira[Plano Contas],'DRE Financeira'!$C195,
BaseFinanceira[Centro Custo],IF($B$2=Configurações!$B$7,"&lt;&gt;""",'DRE Financeira'!$B$2))))</f>
        <v/>
      </c>
      <c r="Q195" s="24" t="str">
        <f>IF($B195="","",ABS(
SUMIFS(BaseFinanceira[Valor Previsto],
IF('DRE Financeira'!$B$3=Configurações!$D$7,BaseFinanceira[Mês Caixa],BaseFinanceira[Mês Comp.]),Q$6,
BaseFinanceira[Plano Contas],'DRE Financeira'!$C195,
BaseFinanceira[Centro Custo],IF($B$2=Configurações!$B$7,"&lt;&gt;""",'DRE Financeira'!$B$2))))</f>
        <v/>
      </c>
      <c r="R195" s="26" t="str">
        <f>IF($B195="","",ABS(
SUMIFS(BaseFinanceira[Valor Realizado],
IF('DRE Financeira'!$B$3=Configurações!$D$7,BaseFinanceira[Mês Caixa],BaseFinanceira[Mês Comp.]),R$6,
BaseFinanceira[Plano Contas],'DRE Financeira'!$C195,
BaseFinanceira[Centro Custo],IF($B$2=Configurações!$B$7,"&lt;&gt;""",'DRE Financeira'!$B$2))))</f>
        <v/>
      </c>
      <c r="S195" s="24" t="str">
        <f>IF($B195="","",ABS(
SUMIFS(BaseFinanceira[Valor Previsto],
IF('DRE Financeira'!$B$3=Configurações!$D$7,BaseFinanceira[Mês Caixa],BaseFinanceira[Mês Comp.]),S$6,
BaseFinanceira[Plano Contas],'DRE Financeira'!$C195,
BaseFinanceira[Centro Custo],IF($B$2=Configurações!$B$7,"&lt;&gt;""",'DRE Financeira'!$B$2))))</f>
        <v/>
      </c>
      <c r="T195" s="26" t="str">
        <f>IF($B195="","",ABS(
SUMIFS(BaseFinanceira[Valor Realizado],
IF('DRE Financeira'!$B$3=Configurações!$D$7,BaseFinanceira[Mês Caixa],BaseFinanceira[Mês Comp.]),T$6,
BaseFinanceira[Plano Contas],'DRE Financeira'!$C195,
BaseFinanceira[Centro Custo],IF($B$2=Configurações!$B$7,"&lt;&gt;""",'DRE Financeira'!$B$2))))</f>
        <v/>
      </c>
      <c r="U195" s="24" t="str">
        <f>IF($B195="","",ABS(
SUMIFS(BaseFinanceira[Valor Previsto],
IF('DRE Financeira'!$B$3=Configurações!$D$7,BaseFinanceira[Mês Caixa],BaseFinanceira[Mês Comp.]),U$6,
BaseFinanceira[Plano Contas],'DRE Financeira'!$C195,
BaseFinanceira[Centro Custo],IF($B$2=Configurações!$B$7,"&lt;&gt;""",'DRE Financeira'!$B$2))))</f>
        <v/>
      </c>
      <c r="V195" s="26" t="str">
        <f>IF($B195="","",ABS(
SUMIFS(BaseFinanceira[Valor Realizado],
IF('DRE Financeira'!$B$3=Configurações!$D$7,BaseFinanceira[Mês Caixa],BaseFinanceira[Mês Comp.]),V$6,
BaseFinanceira[Plano Contas],'DRE Financeira'!$C195,
BaseFinanceira[Centro Custo],IF($B$2=Configurações!$B$7,"&lt;&gt;""",'DRE Financeira'!$B$2))))</f>
        <v/>
      </c>
      <c r="W195" s="24" t="str">
        <f>IF($B195="","",ABS(
SUMIFS(BaseFinanceira[Valor Previsto],
IF('DRE Financeira'!$B$3=Configurações!$D$7,BaseFinanceira[Mês Caixa],BaseFinanceira[Mês Comp.]),W$6,
BaseFinanceira[Plano Contas],'DRE Financeira'!$C195,
BaseFinanceira[Centro Custo],IF($B$2=Configurações!$B$7,"&lt;&gt;""",'DRE Financeira'!$B$2))))</f>
        <v/>
      </c>
      <c r="X195" s="26" t="str">
        <f>IF($B195="","",ABS(
SUMIFS(BaseFinanceira[Valor Realizado],
IF('DRE Financeira'!$B$3=Configurações!$D$7,BaseFinanceira[Mês Caixa],BaseFinanceira[Mês Comp.]),X$6,
BaseFinanceira[Plano Contas],'DRE Financeira'!$C195,
BaseFinanceira[Centro Custo],IF($B$2=Configurações!$B$7,"&lt;&gt;""",'DRE Financeira'!$B$2))))</f>
        <v/>
      </c>
      <c r="Y195" s="24" t="str">
        <f>IF($B195="","",ABS(
SUMIFS(BaseFinanceira[Valor Previsto],
IF('DRE Financeira'!$B$3=Configurações!$D$7,BaseFinanceira[Mês Caixa],BaseFinanceira[Mês Comp.]),Y$6,
BaseFinanceira[Plano Contas],'DRE Financeira'!$C195,
BaseFinanceira[Centro Custo],IF($B$2=Configurações!$B$7,"&lt;&gt;""",'DRE Financeira'!$B$2))))</f>
        <v/>
      </c>
      <c r="Z195" s="26" t="str">
        <f>IF($B195="","",ABS(
SUMIFS(BaseFinanceira[Valor Realizado],
IF('DRE Financeira'!$B$3=Configurações!$D$7,BaseFinanceira[Mês Caixa],BaseFinanceira[Mês Comp.]),Z$6,
BaseFinanceira[Plano Contas],'DRE Financeira'!$C195,
BaseFinanceira[Centro Custo],IF($B$2=Configurações!$B$7,"&lt;&gt;""",'DRE Financeira'!$B$2))))</f>
        <v/>
      </c>
      <c r="AA195" s="24" t="str">
        <f>IF($B195="","",ABS(
SUMIFS(BaseFinanceira[Valor Previsto],
IF('DRE Financeira'!$B$3=Configurações!$D$7,BaseFinanceira[Mês Caixa],BaseFinanceira[Mês Comp.]),AA$6,
BaseFinanceira[Plano Contas],'DRE Financeira'!$C195,
BaseFinanceira[Centro Custo],IF($B$2=Configurações!$B$7,"&lt;&gt;""",'DRE Financeira'!$B$2))))</f>
        <v/>
      </c>
      <c r="AB195" s="26" t="str">
        <f>IF($B195="","",ABS(
SUMIFS(BaseFinanceira[Valor Realizado],
IF('DRE Financeira'!$B$3=Configurações!$D$7,BaseFinanceira[Mês Caixa],BaseFinanceira[Mês Comp.]),AB$6,
BaseFinanceira[Plano Contas],'DRE Financeira'!$C195,
BaseFinanceira[Centro Custo],IF($B$2=Configurações!$B$7,"&lt;&gt;""",'DRE Financeira'!$B$2))))</f>
        <v/>
      </c>
      <c r="AD195" s="24">
        <f t="shared" si="285"/>
        <v>0</v>
      </c>
      <c r="AE195" s="26">
        <f t="shared" si="285"/>
        <v>0</v>
      </c>
      <c r="AF195" s="39">
        <f t="shared" si="230"/>
        <v>0</v>
      </c>
      <c r="AH195" s="24">
        <f t="shared" si="286"/>
        <v>0</v>
      </c>
      <c r="AI195" s="26">
        <f t="shared" si="286"/>
        <v>0</v>
      </c>
    </row>
    <row r="196" spans="2:35" s="2" customFormat="1" ht="20.100000000000001" hidden="1" customHeight="1" x14ac:dyDescent="0.25">
      <c r="B196" s="23" t="str">
        <f>IF('Plano Contas'!L18="","",'Plano Contas'!L18)</f>
        <v/>
      </c>
      <c r="C196" s="46" t="str">
        <f>B143&amp;B186&amp;B196</f>
        <v>Custo Mercadoria VendidaGrupo Extra 3</v>
      </c>
      <c r="D196" s="20"/>
      <c r="E196" s="24" t="str">
        <f>IF($B196="","",ABS(
SUMIFS(BaseFinanceira[Valor Previsto],
IF('DRE Financeira'!$B$3=Configurações!$D$7,BaseFinanceira[Mês Caixa],BaseFinanceira[Mês Comp.]),E$6,
BaseFinanceira[Plano Contas],'DRE Financeira'!$C196,
BaseFinanceira[Centro Custo],IF($B$2=Configurações!$B$7,"&lt;&gt;""",'DRE Financeira'!$B$2))))</f>
        <v/>
      </c>
      <c r="F196" s="26" t="str">
        <f>IF($B196="","",ABS(
SUMIFS(BaseFinanceira[Valor Realizado],
IF('DRE Financeira'!$B$3=Configurações!$D$7,BaseFinanceira[Mês Caixa],BaseFinanceira[Mês Comp.]),F$6,
BaseFinanceira[Plano Contas],'DRE Financeira'!$C196,
BaseFinanceira[Centro Custo],IF($B$2=Configurações!$B$7,"&lt;&gt;""",'DRE Financeira'!$B$2))))</f>
        <v/>
      </c>
      <c r="G196" s="24" t="str">
        <f>IF($B196="","",ABS(
SUMIFS(BaseFinanceira[Valor Previsto],
IF('DRE Financeira'!$B$3=Configurações!$D$7,BaseFinanceira[Mês Caixa],BaseFinanceira[Mês Comp.]),G$6,
BaseFinanceira[Plano Contas],'DRE Financeira'!$C196,
BaseFinanceira[Centro Custo],IF($B$2=Configurações!$B$7,"&lt;&gt;""",'DRE Financeira'!$B$2))))</f>
        <v/>
      </c>
      <c r="H196" s="26" t="str">
        <f>IF($B196="","",ABS(
SUMIFS(BaseFinanceira[Valor Realizado],
IF('DRE Financeira'!$B$3=Configurações!$D$7,BaseFinanceira[Mês Caixa],BaseFinanceira[Mês Comp.]),H$6,
BaseFinanceira[Plano Contas],'DRE Financeira'!$C196,
BaseFinanceira[Centro Custo],IF($B$2=Configurações!$B$7,"&lt;&gt;""",'DRE Financeira'!$B$2))))</f>
        <v/>
      </c>
      <c r="I196" s="24" t="str">
        <f>IF($B196="","",ABS(
SUMIFS(BaseFinanceira[Valor Previsto],
IF('DRE Financeira'!$B$3=Configurações!$D$7,BaseFinanceira[Mês Caixa],BaseFinanceira[Mês Comp.]),I$6,
BaseFinanceira[Plano Contas],'DRE Financeira'!$C196,
BaseFinanceira[Centro Custo],IF($B$2=Configurações!$B$7,"&lt;&gt;""",'DRE Financeira'!$B$2))))</f>
        <v/>
      </c>
      <c r="J196" s="26" t="str">
        <f>IF($B196="","",ABS(
SUMIFS(BaseFinanceira[Valor Realizado],
IF('DRE Financeira'!$B$3=Configurações!$D$7,BaseFinanceira[Mês Caixa],BaseFinanceira[Mês Comp.]),J$6,
BaseFinanceira[Plano Contas],'DRE Financeira'!$C196,
BaseFinanceira[Centro Custo],IF($B$2=Configurações!$B$7,"&lt;&gt;""",'DRE Financeira'!$B$2))))</f>
        <v/>
      </c>
      <c r="K196" s="24" t="str">
        <f>IF($B196="","",ABS(
SUMIFS(BaseFinanceira[Valor Previsto],
IF('DRE Financeira'!$B$3=Configurações!$D$7,BaseFinanceira[Mês Caixa],BaseFinanceira[Mês Comp.]),K$6,
BaseFinanceira[Plano Contas],'DRE Financeira'!$C196,
BaseFinanceira[Centro Custo],IF($B$2=Configurações!$B$7,"&lt;&gt;""",'DRE Financeira'!$B$2))))</f>
        <v/>
      </c>
      <c r="L196" s="26" t="str">
        <f>IF($B196="","",ABS(
SUMIFS(BaseFinanceira[Valor Realizado],
IF('DRE Financeira'!$B$3=Configurações!$D$7,BaseFinanceira[Mês Caixa],BaseFinanceira[Mês Comp.]),L$6,
BaseFinanceira[Plano Contas],'DRE Financeira'!$C196,
BaseFinanceira[Centro Custo],IF($B$2=Configurações!$B$7,"&lt;&gt;""",'DRE Financeira'!$B$2))))</f>
        <v/>
      </c>
      <c r="M196" s="24" t="str">
        <f>IF($B196="","",ABS(
SUMIFS(BaseFinanceira[Valor Previsto],
IF('DRE Financeira'!$B$3=Configurações!$D$7,BaseFinanceira[Mês Caixa],BaseFinanceira[Mês Comp.]),M$6,
BaseFinanceira[Plano Contas],'DRE Financeira'!$C196,
BaseFinanceira[Centro Custo],IF($B$2=Configurações!$B$7,"&lt;&gt;""",'DRE Financeira'!$B$2))))</f>
        <v/>
      </c>
      <c r="N196" s="26" t="str">
        <f>IF($B196="","",ABS(
SUMIFS(BaseFinanceira[Valor Realizado],
IF('DRE Financeira'!$B$3=Configurações!$D$7,BaseFinanceira[Mês Caixa],BaseFinanceira[Mês Comp.]),N$6,
BaseFinanceira[Plano Contas],'DRE Financeira'!$C196,
BaseFinanceira[Centro Custo],IF($B$2=Configurações!$B$7,"&lt;&gt;""",'DRE Financeira'!$B$2))))</f>
        <v/>
      </c>
      <c r="O196" s="24" t="str">
        <f>IF($B196="","",ABS(
SUMIFS(BaseFinanceira[Valor Previsto],
IF('DRE Financeira'!$B$3=Configurações!$D$7,BaseFinanceira[Mês Caixa],BaseFinanceira[Mês Comp.]),O$6,
BaseFinanceira[Plano Contas],'DRE Financeira'!$C196,
BaseFinanceira[Centro Custo],IF($B$2=Configurações!$B$7,"&lt;&gt;""",'DRE Financeira'!$B$2))))</f>
        <v/>
      </c>
      <c r="P196" s="26" t="str">
        <f>IF($B196="","",ABS(
SUMIFS(BaseFinanceira[Valor Realizado],
IF('DRE Financeira'!$B$3=Configurações!$D$7,BaseFinanceira[Mês Caixa],BaseFinanceira[Mês Comp.]),P$6,
BaseFinanceira[Plano Contas],'DRE Financeira'!$C196,
BaseFinanceira[Centro Custo],IF($B$2=Configurações!$B$7,"&lt;&gt;""",'DRE Financeira'!$B$2))))</f>
        <v/>
      </c>
      <c r="Q196" s="24" t="str">
        <f>IF($B196="","",ABS(
SUMIFS(BaseFinanceira[Valor Previsto],
IF('DRE Financeira'!$B$3=Configurações!$D$7,BaseFinanceira[Mês Caixa],BaseFinanceira[Mês Comp.]),Q$6,
BaseFinanceira[Plano Contas],'DRE Financeira'!$C196,
BaseFinanceira[Centro Custo],IF($B$2=Configurações!$B$7,"&lt;&gt;""",'DRE Financeira'!$B$2))))</f>
        <v/>
      </c>
      <c r="R196" s="26" t="str">
        <f>IF($B196="","",ABS(
SUMIFS(BaseFinanceira[Valor Realizado],
IF('DRE Financeira'!$B$3=Configurações!$D$7,BaseFinanceira[Mês Caixa],BaseFinanceira[Mês Comp.]),R$6,
BaseFinanceira[Plano Contas],'DRE Financeira'!$C196,
BaseFinanceira[Centro Custo],IF($B$2=Configurações!$B$7,"&lt;&gt;""",'DRE Financeira'!$B$2))))</f>
        <v/>
      </c>
      <c r="S196" s="24" t="str">
        <f>IF($B196="","",ABS(
SUMIFS(BaseFinanceira[Valor Previsto],
IF('DRE Financeira'!$B$3=Configurações!$D$7,BaseFinanceira[Mês Caixa],BaseFinanceira[Mês Comp.]),S$6,
BaseFinanceira[Plano Contas],'DRE Financeira'!$C196,
BaseFinanceira[Centro Custo],IF($B$2=Configurações!$B$7,"&lt;&gt;""",'DRE Financeira'!$B$2))))</f>
        <v/>
      </c>
      <c r="T196" s="26" t="str">
        <f>IF($B196="","",ABS(
SUMIFS(BaseFinanceira[Valor Realizado],
IF('DRE Financeira'!$B$3=Configurações!$D$7,BaseFinanceira[Mês Caixa],BaseFinanceira[Mês Comp.]),T$6,
BaseFinanceira[Plano Contas],'DRE Financeira'!$C196,
BaseFinanceira[Centro Custo],IF($B$2=Configurações!$B$7,"&lt;&gt;""",'DRE Financeira'!$B$2))))</f>
        <v/>
      </c>
      <c r="U196" s="24" t="str">
        <f>IF($B196="","",ABS(
SUMIFS(BaseFinanceira[Valor Previsto],
IF('DRE Financeira'!$B$3=Configurações!$D$7,BaseFinanceira[Mês Caixa],BaseFinanceira[Mês Comp.]),U$6,
BaseFinanceira[Plano Contas],'DRE Financeira'!$C196,
BaseFinanceira[Centro Custo],IF($B$2=Configurações!$B$7,"&lt;&gt;""",'DRE Financeira'!$B$2))))</f>
        <v/>
      </c>
      <c r="V196" s="26" t="str">
        <f>IF($B196="","",ABS(
SUMIFS(BaseFinanceira[Valor Realizado],
IF('DRE Financeira'!$B$3=Configurações!$D$7,BaseFinanceira[Mês Caixa],BaseFinanceira[Mês Comp.]),V$6,
BaseFinanceira[Plano Contas],'DRE Financeira'!$C196,
BaseFinanceira[Centro Custo],IF($B$2=Configurações!$B$7,"&lt;&gt;""",'DRE Financeira'!$B$2))))</f>
        <v/>
      </c>
      <c r="W196" s="24" t="str">
        <f>IF($B196="","",ABS(
SUMIFS(BaseFinanceira[Valor Previsto],
IF('DRE Financeira'!$B$3=Configurações!$D$7,BaseFinanceira[Mês Caixa],BaseFinanceira[Mês Comp.]),W$6,
BaseFinanceira[Plano Contas],'DRE Financeira'!$C196,
BaseFinanceira[Centro Custo],IF($B$2=Configurações!$B$7,"&lt;&gt;""",'DRE Financeira'!$B$2))))</f>
        <v/>
      </c>
      <c r="X196" s="26" t="str">
        <f>IF($B196="","",ABS(
SUMIFS(BaseFinanceira[Valor Realizado],
IF('DRE Financeira'!$B$3=Configurações!$D$7,BaseFinanceira[Mês Caixa],BaseFinanceira[Mês Comp.]),X$6,
BaseFinanceira[Plano Contas],'DRE Financeira'!$C196,
BaseFinanceira[Centro Custo],IF($B$2=Configurações!$B$7,"&lt;&gt;""",'DRE Financeira'!$B$2))))</f>
        <v/>
      </c>
      <c r="Y196" s="24" t="str">
        <f>IF($B196="","",ABS(
SUMIFS(BaseFinanceira[Valor Previsto],
IF('DRE Financeira'!$B$3=Configurações!$D$7,BaseFinanceira[Mês Caixa],BaseFinanceira[Mês Comp.]),Y$6,
BaseFinanceira[Plano Contas],'DRE Financeira'!$C196,
BaseFinanceira[Centro Custo],IF($B$2=Configurações!$B$7,"&lt;&gt;""",'DRE Financeira'!$B$2))))</f>
        <v/>
      </c>
      <c r="Z196" s="26" t="str">
        <f>IF($B196="","",ABS(
SUMIFS(BaseFinanceira[Valor Realizado],
IF('DRE Financeira'!$B$3=Configurações!$D$7,BaseFinanceira[Mês Caixa],BaseFinanceira[Mês Comp.]),Z$6,
BaseFinanceira[Plano Contas],'DRE Financeira'!$C196,
BaseFinanceira[Centro Custo],IF($B$2=Configurações!$B$7,"&lt;&gt;""",'DRE Financeira'!$B$2))))</f>
        <v/>
      </c>
      <c r="AA196" s="24" t="str">
        <f>IF($B196="","",ABS(
SUMIFS(BaseFinanceira[Valor Previsto],
IF('DRE Financeira'!$B$3=Configurações!$D$7,BaseFinanceira[Mês Caixa],BaseFinanceira[Mês Comp.]),AA$6,
BaseFinanceira[Plano Contas],'DRE Financeira'!$C196,
BaseFinanceira[Centro Custo],IF($B$2=Configurações!$B$7,"&lt;&gt;""",'DRE Financeira'!$B$2))))</f>
        <v/>
      </c>
      <c r="AB196" s="26" t="str">
        <f>IF($B196="","",ABS(
SUMIFS(BaseFinanceira[Valor Realizado],
IF('DRE Financeira'!$B$3=Configurações!$D$7,BaseFinanceira[Mês Caixa],BaseFinanceira[Mês Comp.]),AB$6,
BaseFinanceira[Plano Contas],'DRE Financeira'!$C196,
BaseFinanceira[Centro Custo],IF($B$2=Configurações!$B$7,"&lt;&gt;""",'DRE Financeira'!$B$2))))</f>
        <v/>
      </c>
      <c r="AD196" s="24">
        <f t="shared" si="285"/>
        <v>0</v>
      </c>
      <c r="AE196" s="26">
        <f t="shared" si="285"/>
        <v>0</v>
      </c>
      <c r="AF196" s="39">
        <f t="shared" si="230"/>
        <v>0</v>
      </c>
      <c r="AH196" s="24">
        <f t="shared" si="286"/>
        <v>0</v>
      </c>
      <c r="AI196" s="26">
        <f t="shared" si="286"/>
        <v>0</v>
      </c>
    </row>
    <row r="197" spans="2:35" s="2" customFormat="1" ht="20.100000000000001" hidden="1" customHeight="1" x14ac:dyDescent="0.25">
      <c r="B197" s="23" t="str">
        <f>IF('Plano Contas'!L19="","",'Plano Contas'!L19)</f>
        <v/>
      </c>
      <c r="C197" s="46" t="str">
        <f>B143&amp;B186&amp;B197</f>
        <v>Custo Mercadoria VendidaGrupo Extra 3</v>
      </c>
      <c r="D197" s="20"/>
      <c r="E197" s="24" t="str">
        <f>IF($B197="","",ABS(
SUMIFS(BaseFinanceira[Valor Previsto],
IF('DRE Financeira'!$B$3=Configurações!$D$7,BaseFinanceira[Mês Caixa],BaseFinanceira[Mês Comp.]),E$6,
BaseFinanceira[Plano Contas],'DRE Financeira'!$C197,
BaseFinanceira[Centro Custo],IF($B$2=Configurações!$B$7,"&lt;&gt;""",'DRE Financeira'!$B$2))))</f>
        <v/>
      </c>
      <c r="F197" s="26" t="str">
        <f>IF($B197="","",ABS(
SUMIFS(BaseFinanceira[Valor Realizado],
IF('DRE Financeira'!$B$3=Configurações!$D$7,BaseFinanceira[Mês Caixa],BaseFinanceira[Mês Comp.]),F$6,
BaseFinanceira[Plano Contas],'DRE Financeira'!$C197,
BaseFinanceira[Centro Custo],IF($B$2=Configurações!$B$7,"&lt;&gt;""",'DRE Financeira'!$B$2))))</f>
        <v/>
      </c>
      <c r="G197" s="24" t="str">
        <f>IF($B197="","",ABS(
SUMIFS(BaseFinanceira[Valor Previsto],
IF('DRE Financeira'!$B$3=Configurações!$D$7,BaseFinanceira[Mês Caixa],BaseFinanceira[Mês Comp.]),G$6,
BaseFinanceira[Plano Contas],'DRE Financeira'!$C197,
BaseFinanceira[Centro Custo],IF($B$2=Configurações!$B$7,"&lt;&gt;""",'DRE Financeira'!$B$2))))</f>
        <v/>
      </c>
      <c r="H197" s="26" t="str">
        <f>IF($B197="","",ABS(
SUMIFS(BaseFinanceira[Valor Realizado],
IF('DRE Financeira'!$B$3=Configurações!$D$7,BaseFinanceira[Mês Caixa],BaseFinanceira[Mês Comp.]),H$6,
BaseFinanceira[Plano Contas],'DRE Financeira'!$C197,
BaseFinanceira[Centro Custo],IF($B$2=Configurações!$B$7,"&lt;&gt;""",'DRE Financeira'!$B$2))))</f>
        <v/>
      </c>
      <c r="I197" s="24" t="str">
        <f>IF($B197="","",ABS(
SUMIFS(BaseFinanceira[Valor Previsto],
IF('DRE Financeira'!$B$3=Configurações!$D$7,BaseFinanceira[Mês Caixa],BaseFinanceira[Mês Comp.]),I$6,
BaseFinanceira[Plano Contas],'DRE Financeira'!$C197,
BaseFinanceira[Centro Custo],IF($B$2=Configurações!$B$7,"&lt;&gt;""",'DRE Financeira'!$B$2))))</f>
        <v/>
      </c>
      <c r="J197" s="26" t="str">
        <f>IF($B197="","",ABS(
SUMIFS(BaseFinanceira[Valor Realizado],
IF('DRE Financeira'!$B$3=Configurações!$D$7,BaseFinanceira[Mês Caixa],BaseFinanceira[Mês Comp.]),J$6,
BaseFinanceira[Plano Contas],'DRE Financeira'!$C197,
BaseFinanceira[Centro Custo],IF($B$2=Configurações!$B$7,"&lt;&gt;""",'DRE Financeira'!$B$2))))</f>
        <v/>
      </c>
      <c r="K197" s="24" t="str">
        <f>IF($B197="","",ABS(
SUMIFS(BaseFinanceira[Valor Previsto],
IF('DRE Financeira'!$B$3=Configurações!$D$7,BaseFinanceira[Mês Caixa],BaseFinanceira[Mês Comp.]),K$6,
BaseFinanceira[Plano Contas],'DRE Financeira'!$C197,
BaseFinanceira[Centro Custo],IF($B$2=Configurações!$B$7,"&lt;&gt;""",'DRE Financeira'!$B$2))))</f>
        <v/>
      </c>
      <c r="L197" s="26" t="str">
        <f>IF($B197="","",ABS(
SUMIFS(BaseFinanceira[Valor Realizado],
IF('DRE Financeira'!$B$3=Configurações!$D$7,BaseFinanceira[Mês Caixa],BaseFinanceira[Mês Comp.]),L$6,
BaseFinanceira[Plano Contas],'DRE Financeira'!$C197,
BaseFinanceira[Centro Custo],IF($B$2=Configurações!$B$7,"&lt;&gt;""",'DRE Financeira'!$B$2))))</f>
        <v/>
      </c>
      <c r="M197" s="24" t="str">
        <f>IF($B197="","",ABS(
SUMIFS(BaseFinanceira[Valor Previsto],
IF('DRE Financeira'!$B$3=Configurações!$D$7,BaseFinanceira[Mês Caixa],BaseFinanceira[Mês Comp.]),M$6,
BaseFinanceira[Plano Contas],'DRE Financeira'!$C197,
BaseFinanceira[Centro Custo],IF($B$2=Configurações!$B$7,"&lt;&gt;""",'DRE Financeira'!$B$2))))</f>
        <v/>
      </c>
      <c r="N197" s="26" t="str">
        <f>IF($B197="","",ABS(
SUMIFS(BaseFinanceira[Valor Realizado],
IF('DRE Financeira'!$B$3=Configurações!$D$7,BaseFinanceira[Mês Caixa],BaseFinanceira[Mês Comp.]),N$6,
BaseFinanceira[Plano Contas],'DRE Financeira'!$C197,
BaseFinanceira[Centro Custo],IF($B$2=Configurações!$B$7,"&lt;&gt;""",'DRE Financeira'!$B$2))))</f>
        <v/>
      </c>
      <c r="O197" s="24" t="str">
        <f>IF($B197="","",ABS(
SUMIFS(BaseFinanceira[Valor Previsto],
IF('DRE Financeira'!$B$3=Configurações!$D$7,BaseFinanceira[Mês Caixa],BaseFinanceira[Mês Comp.]),O$6,
BaseFinanceira[Plano Contas],'DRE Financeira'!$C197,
BaseFinanceira[Centro Custo],IF($B$2=Configurações!$B$7,"&lt;&gt;""",'DRE Financeira'!$B$2))))</f>
        <v/>
      </c>
      <c r="P197" s="26" t="str">
        <f>IF($B197="","",ABS(
SUMIFS(BaseFinanceira[Valor Realizado],
IF('DRE Financeira'!$B$3=Configurações!$D$7,BaseFinanceira[Mês Caixa],BaseFinanceira[Mês Comp.]),P$6,
BaseFinanceira[Plano Contas],'DRE Financeira'!$C197,
BaseFinanceira[Centro Custo],IF($B$2=Configurações!$B$7,"&lt;&gt;""",'DRE Financeira'!$B$2))))</f>
        <v/>
      </c>
      <c r="Q197" s="24" t="str">
        <f>IF($B197="","",ABS(
SUMIFS(BaseFinanceira[Valor Previsto],
IF('DRE Financeira'!$B$3=Configurações!$D$7,BaseFinanceira[Mês Caixa],BaseFinanceira[Mês Comp.]),Q$6,
BaseFinanceira[Plano Contas],'DRE Financeira'!$C197,
BaseFinanceira[Centro Custo],IF($B$2=Configurações!$B$7,"&lt;&gt;""",'DRE Financeira'!$B$2))))</f>
        <v/>
      </c>
      <c r="R197" s="26" t="str">
        <f>IF($B197="","",ABS(
SUMIFS(BaseFinanceira[Valor Realizado],
IF('DRE Financeira'!$B$3=Configurações!$D$7,BaseFinanceira[Mês Caixa],BaseFinanceira[Mês Comp.]),R$6,
BaseFinanceira[Plano Contas],'DRE Financeira'!$C197,
BaseFinanceira[Centro Custo],IF($B$2=Configurações!$B$7,"&lt;&gt;""",'DRE Financeira'!$B$2))))</f>
        <v/>
      </c>
      <c r="S197" s="24" t="str">
        <f>IF($B197="","",ABS(
SUMIFS(BaseFinanceira[Valor Previsto],
IF('DRE Financeira'!$B$3=Configurações!$D$7,BaseFinanceira[Mês Caixa],BaseFinanceira[Mês Comp.]),S$6,
BaseFinanceira[Plano Contas],'DRE Financeira'!$C197,
BaseFinanceira[Centro Custo],IF($B$2=Configurações!$B$7,"&lt;&gt;""",'DRE Financeira'!$B$2))))</f>
        <v/>
      </c>
      <c r="T197" s="26" t="str">
        <f>IF($B197="","",ABS(
SUMIFS(BaseFinanceira[Valor Realizado],
IF('DRE Financeira'!$B$3=Configurações!$D$7,BaseFinanceira[Mês Caixa],BaseFinanceira[Mês Comp.]),T$6,
BaseFinanceira[Plano Contas],'DRE Financeira'!$C197,
BaseFinanceira[Centro Custo],IF($B$2=Configurações!$B$7,"&lt;&gt;""",'DRE Financeira'!$B$2))))</f>
        <v/>
      </c>
      <c r="U197" s="24" t="str">
        <f>IF($B197="","",ABS(
SUMIFS(BaseFinanceira[Valor Previsto],
IF('DRE Financeira'!$B$3=Configurações!$D$7,BaseFinanceira[Mês Caixa],BaseFinanceira[Mês Comp.]),U$6,
BaseFinanceira[Plano Contas],'DRE Financeira'!$C197,
BaseFinanceira[Centro Custo],IF($B$2=Configurações!$B$7,"&lt;&gt;""",'DRE Financeira'!$B$2))))</f>
        <v/>
      </c>
      <c r="V197" s="26" t="str">
        <f>IF($B197="","",ABS(
SUMIFS(BaseFinanceira[Valor Realizado],
IF('DRE Financeira'!$B$3=Configurações!$D$7,BaseFinanceira[Mês Caixa],BaseFinanceira[Mês Comp.]),V$6,
BaseFinanceira[Plano Contas],'DRE Financeira'!$C197,
BaseFinanceira[Centro Custo],IF($B$2=Configurações!$B$7,"&lt;&gt;""",'DRE Financeira'!$B$2))))</f>
        <v/>
      </c>
      <c r="W197" s="24" t="str">
        <f>IF($B197="","",ABS(
SUMIFS(BaseFinanceira[Valor Previsto],
IF('DRE Financeira'!$B$3=Configurações!$D$7,BaseFinanceira[Mês Caixa],BaseFinanceira[Mês Comp.]),W$6,
BaseFinanceira[Plano Contas],'DRE Financeira'!$C197,
BaseFinanceira[Centro Custo],IF($B$2=Configurações!$B$7,"&lt;&gt;""",'DRE Financeira'!$B$2))))</f>
        <v/>
      </c>
      <c r="X197" s="26" t="str">
        <f>IF($B197="","",ABS(
SUMIFS(BaseFinanceira[Valor Realizado],
IF('DRE Financeira'!$B$3=Configurações!$D$7,BaseFinanceira[Mês Caixa],BaseFinanceira[Mês Comp.]),X$6,
BaseFinanceira[Plano Contas],'DRE Financeira'!$C197,
BaseFinanceira[Centro Custo],IF($B$2=Configurações!$B$7,"&lt;&gt;""",'DRE Financeira'!$B$2))))</f>
        <v/>
      </c>
      <c r="Y197" s="24" t="str">
        <f>IF($B197="","",ABS(
SUMIFS(BaseFinanceira[Valor Previsto],
IF('DRE Financeira'!$B$3=Configurações!$D$7,BaseFinanceira[Mês Caixa],BaseFinanceira[Mês Comp.]),Y$6,
BaseFinanceira[Plano Contas],'DRE Financeira'!$C197,
BaseFinanceira[Centro Custo],IF($B$2=Configurações!$B$7,"&lt;&gt;""",'DRE Financeira'!$B$2))))</f>
        <v/>
      </c>
      <c r="Z197" s="26" t="str">
        <f>IF($B197="","",ABS(
SUMIFS(BaseFinanceira[Valor Realizado],
IF('DRE Financeira'!$B$3=Configurações!$D$7,BaseFinanceira[Mês Caixa],BaseFinanceira[Mês Comp.]),Z$6,
BaseFinanceira[Plano Contas],'DRE Financeira'!$C197,
BaseFinanceira[Centro Custo],IF($B$2=Configurações!$B$7,"&lt;&gt;""",'DRE Financeira'!$B$2))))</f>
        <v/>
      </c>
      <c r="AA197" s="24" t="str">
        <f>IF($B197="","",ABS(
SUMIFS(BaseFinanceira[Valor Previsto],
IF('DRE Financeira'!$B$3=Configurações!$D$7,BaseFinanceira[Mês Caixa],BaseFinanceira[Mês Comp.]),AA$6,
BaseFinanceira[Plano Contas],'DRE Financeira'!$C197,
BaseFinanceira[Centro Custo],IF($B$2=Configurações!$B$7,"&lt;&gt;""",'DRE Financeira'!$B$2))))</f>
        <v/>
      </c>
      <c r="AB197" s="26" t="str">
        <f>IF($B197="","",ABS(
SUMIFS(BaseFinanceira[Valor Realizado],
IF('DRE Financeira'!$B$3=Configurações!$D$7,BaseFinanceira[Mês Caixa],BaseFinanceira[Mês Comp.]),AB$6,
BaseFinanceira[Plano Contas],'DRE Financeira'!$C197,
BaseFinanceira[Centro Custo],IF($B$2=Configurações!$B$7,"&lt;&gt;""",'DRE Financeira'!$B$2))))</f>
        <v/>
      </c>
      <c r="AD197" s="24">
        <f t="shared" si="285"/>
        <v>0</v>
      </c>
      <c r="AE197" s="26">
        <f t="shared" si="285"/>
        <v>0</v>
      </c>
      <c r="AF197" s="39">
        <f t="shared" si="230"/>
        <v>0</v>
      </c>
      <c r="AH197" s="24">
        <f t="shared" si="286"/>
        <v>0</v>
      </c>
      <c r="AI197" s="26">
        <f t="shared" si="286"/>
        <v>0</v>
      </c>
    </row>
    <row r="198" spans="2:35" s="2" customFormat="1" ht="20.100000000000001" hidden="1" customHeight="1" x14ac:dyDescent="0.25">
      <c r="B198" s="23" t="str">
        <f>IF('Plano Contas'!L20="","",'Plano Contas'!L20)</f>
        <v/>
      </c>
      <c r="C198" s="46" t="str">
        <f>B143&amp;B186&amp;B198</f>
        <v>Custo Mercadoria VendidaGrupo Extra 3</v>
      </c>
      <c r="D198" s="20"/>
      <c r="E198" s="24" t="str">
        <f>IF($B198="","",ABS(
SUMIFS(BaseFinanceira[Valor Previsto],
IF('DRE Financeira'!$B$3=Configurações!$D$7,BaseFinanceira[Mês Caixa],BaseFinanceira[Mês Comp.]),E$6,
BaseFinanceira[Plano Contas],'DRE Financeira'!$C198,
BaseFinanceira[Centro Custo],IF($B$2=Configurações!$B$7,"&lt;&gt;""",'DRE Financeira'!$B$2))))</f>
        <v/>
      </c>
      <c r="F198" s="26" t="str">
        <f>IF($B198="","",ABS(
SUMIFS(BaseFinanceira[Valor Realizado],
IF('DRE Financeira'!$B$3=Configurações!$D$7,BaseFinanceira[Mês Caixa],BaseFinanceira[Mês Comp.]),F$6,
BaseFinanceira[Plano Contas],'DRE Financeira'!$C198,
BaseFinanceira[Centro Custo],IF($B$2=Configurações!$B$7,"&lt;&gt;""",'DRE Financeira'!$B$2))))</f>
        <v/>
      </c>
      <c r="G198" s="24" t="str">
        <f>IF($B198="","",ABS(
SUMIFS(BaseFinanceira[Valor Previsto],
IF('DRE Financeira'!$B$3=Configurações!$D$7,BaseFinanceira[Mês Caixa],BaseFinanceira[Mês Comp.]),G$6,
BaseFinanceira[Plano Contas],'DRE Financeira'!$C198,
BaseFinanceira[Centro Custo],IF($B$2=Configurações!$B$7,"&lt;&gt;""",'DRE Financeira'!$B$2))))</f>
        <v/>
      </c>
      <c r="H198" s="26" t="str">
        <f>IF($B198="","",ABS(
SUMIFS(BaseFinanceira[Valor Realizado],
IF('DRE Financeira'!$B$3=Configurações!$D$7,BaseFinanceira[Mês Caixa],BaseFinanceira[Mês Comp.]),H$6,
BaseFinanceira[Plano Contas],'DRE Financeira'!$C198,
BaseFinanceira[Centro Custo],IF($B$2=Configurações!$B$7,"&lt;&gt;""",'DRE Financeira'!$B$2))))</f>
        <v/>
      </c>
      <c r="I198" s="24" t="str">
        <f>IF($B198="","",ABS(
SUMIFS(BaseFinanceira[Valor Previsto],
IF('DRE Financeira'!$B$3=Configurações!$D$7,BaseFinanceira[Mês Caixa],BaseFinanceira[Mês Comp.]),I$6,
BaseFinanceira[Plano Contas],'DRE Financeira'!$C198,
BaseFinanceira[Centro Custo],IF($B$2=Configurações!$B$7,"&lt;&gt;""",'DRE Financeira'!$B$2))))</f>
        <v/>
      </c>
      <c r="J198" s="26" t="str">
        <f>IF($B198="","",ABS(
SUMIFS(BaseFinanceira[Valor Realizado],
IF('DRE Financeira'!$B$3=Configurações!$D$7,BaseFinanceira[Mês Caixa],BaseFinanceira[Mês Comp.]),J$6,
BaseFinanceira[Plano Contas],'DRE Financeira'!$C198,
BaseFinanceira[Centro Custo],IF($B$2=Configurações!$B$7,"&lt;&gt;""",'DRE Financeira'!$B$2))))</f>
        <v/>
      </c>
      <c r="K198" s="24" t="str">
        <f>IF($B198="","",ABS(
SUMIFS(BaseFinanceira[Valor Previsto],
IF('DRE Financeira'!$B$3=Configurações!$D$7,BaseFinanceira[Mês Caixa],BaseFinanceira[Mês Comp.]),K$6,
BaseFinanceira[Plano Contas],'DRE Financeira'!$C198,
BaseFinanceira[Centro Custo],IF($B$2=Configurações!$B$7,"&lt;&gt;""",'DRE Financeira'!$B$2))))</f>
        <v/>
      </c>
      <c r="L198" s="26" t="str">
        <f>IF($B198="","",ABS(
SUMIFS(BaseFinanceira[Valor Realizado],
IF('DRE Financeira'!$B$3=Configurações!$D$7,BaseFinanceira[Mês Caixa],BaseFinanceira[Mês Comp.]),L$6,
BaseFinanceira[Plano Contas],'DRE Financeira'!$C198,
BaseFinanceira[Centro Custo],IF($B$2=Configurações!$B$7,"&lt;&gt;""",'DRE Financeira'!$B$2))))</f>
        <v/>
      </c>
      <c r="M198" s="24" t="str">
        <f>IF($B198="","",ABS(
SUMIFS(BaseFinanceira[Valor Previsto],
IF('DRE Financeira'!$B$3=Configurações!$D$7,BaseFinanceira[Mês Caixa],BaseFinanceira[Mês Comp.]),M$6,
BaseFinanceira[Plano Contas],'DRE Financeira'!$C198,
BaseFinanceira[Centro Custo],IF($B$2=Configurações!$B$7,"&lt;&gt;""",'DRE Financeira'!$B$2))))</f>
        <v/>
      </c>
      <c r="N198" s="26" t="str">
        <f>IF($B198="","",ABS(
SUMIFS(BaseFinanceira[Valor Realizado],
IF('DRE Financeira'!$B$3=Configurações!$D$7,BaseFinanceira[Mês Caixa],BaseFinanceira[Mês Comp.]),N$6,
BaseFinanceira[Plano Contas],'DRE Financeira'!$C198,
BaseFinanceira[Centro Custo],IF($B$2=Configurações!$B$7,"&lt;&gt;""",'DRE Financeira'!$B$2))))</f>
        <v/>
      </c>
      <c r="O198" s="24" t="str">
        <f>IF($B198="","",ABS(
SUMIFS(BaseFinanceira[Valor Previsto],
IF('DRE Financeira'!$B$3=Configurações!$D$7,BaseFinanceira[Mês Caixa],BaseFinanceira[Mês Comp.]),O$6,
BaseFinanceira[Plano Contas],'DRE Financeira'!$C198,
BaseFinanceira[Centro Custo],IF($B$2=Configurações!$B$7,"&lt;&gt;""",'DRE Financeira'!$B$2))))</f>
        <v/>
      </c>
      <c r="P198" s="26" t="str">
        <f>IF($B198="","",ABS(
SUMIFS(BaseFinanceira[Valor Realizado],
IF('DRE Financeira'!$B$3=Configurações!$D$7,BaseFinanceira[Mês Caixa],BaseFinanceira[Mês Comp.]),P$6,
BaseFinanceira[Plano Contas],'DRE Financeira'!$C198,
BaseFinanceira[Centro Custo],IF($B$2=Configurações!$B$7,"&lt;&gt;""",'DRE Financeira'!$B$2))))</f>
        <v/>
      </c>
      <c r="Q198" s="24" t="str">
        <f>IF($B198="","",ABS(
SUMIFS(BaseFinanceira[Valor Previsto],
IF('DRE Financeira'!$B$3=Configurações!$D$7,BaseFinanceira[Mês Caixa],BaseFinanceira[Mês Comp.]),Q$6,
BaseFinanceira[Plano Contas],'DRE Financeira'!$C198,
BaseFinanceira[Centro Custo],IF($B$2=Configurações!$B$7,"&lt;&gt;""",'DRE Financeira'!$B$2))))</f>
        <v/>
      </c>
      <c r="R198" s="26" t="str">
        <f>IF($B198="","",ABS(
SUMIFS(BaseFinanceira[Valor Realizado],
IF('DRE Financeira'!$B$3=Configurações!$D$7,BaseFinanceira[Mês Caixa],BaseFinanceira[Mês Comp.]),R$6,
BaseFinanceira[Plano Contas],'DRE Financeira'!$C198,
BaseFinanceira[Centro Custo],IF($B$2=Configurações!$B$7,"&lt;&gt;""",'DRE Financeira'!$B$2))))</f>
        <v/>
      </c>
      <c r="S198" s="24" t="str">
        <f>IF($B198="","",ABS(
SUMIFS(BaseFinanceira[Valor Previsto],
IF('DRE Financeira'!$B$3=Configurações!$D$7,BaseFinanceira[Mês Caixa],BaseFinanceira[Mês Comp.]),S$6,
BaseFinanceira[Plano Contas],'DRE Financeira'!$C198,
BaseFinanceira[Centro Custo],IF($B$2=Configurações!$B$7,"&lt;&gt;""",'DRE Financeira'!$B$2))))</f>
        <v/>
      </c>
      <c r="T198" s="26" t="str">
        <f>IF($B198="","",ABS(
SUMIFS(BaseFinanceira[Valor Realizado],
IF('DRE Financeira'!$B$3=Configurações!$D$7,BaseFinanceira[Mês Caixa],BaseFinanceira[Mês Comp.]),T$6,
BaseFinanceira[Plano Contas],'DRE Financeira'!$C198,
BaseFinanceira[Centro Custo],IF($B$2=Configurações!$B$7,"&lt;&gt;""",'DRE Financeira'!$B$2))))</f>
        <v/>
      </c>
      <c r="U198" s="24" t="str">
        <f>IF($B198="","",ABS(
SUMIFS(BaseFinanceira[Valor Previsto],
IF('DRE Financeira'!$B$3=Configurações!$D$7,BaseFinanceira[Mês Caixa],BaseFinanceira[Mês Comp.]),U$6,
BaseFinanceira[Plano Contas],'DRE Financeira'!$C198,
BaseFinanceira[Centro Custo],IF($B$2=Configurações!$B$7,"&lt;&gt;""",'DRE Financeira'!$B$2))))</f>
        <v/>
      </c>
      <c r="V198" s="26" t="str">
        <f>IF($B198="","",ABS(
SUMIFS(BaseFinanceira[Valor Realizado],
IF('DRE Financeira'!$B$3=Configurações!$D$7,BaseFinanceira[Mês Caixa],BaseFinanceira[Mês Comp.]),V$6,
BaseFinanceira[Plano Contas],'DRE Financeira'!$C198,
BaseFinanceira[Centro Custo],IF($B$2=Configurações!$B$7,"&lt;&gt;""",'DRE Financeira'!$B$2))))</f>
        <v/>
      </c>
      <c r="W198" s="24" t="str">
        <f>IF($B198="","",ABS(
SUMIFS(BaseFinanceira[Valor Previsto],
IF('DRE Financeira'!$B$3=Configurações!$D$7,BaseFinanceira[Mês Caixa],BaseFinanceira[Mês Comp.]),W$6,
BaseFinanceira[Plano Contas],'DRE Financeira'!$C198,
BaseFinanceira[Centro Custo],IF($B$2=Configurações!$B$7,"&lt;&gt;""",'DRE Financeira'!$B$2))))</f>
        <v/>
      </c>
      <c r="X198" s="26" t="str">
        <f>IF($B198="","",ABS(
SUMIFS(BaseFinanceira[Valor Realizado],
IF('DRE Financeira'!$B$3=Configurações!$D$7,BaseFinanceira[Mês Caixa],BaseFinanceira[Mês Comp.]),X$6,
BaseFinanceira[Plano Contas],'DRE Financeira'!$C198,
BaseFinanceira[Centro Custo],IF($B$2=Configurações!$B$7,"&lt;&gt;""",'DRE Financeira'!$B$2))))</f>
        <v/>
      </c>
      <c r="Y198" s="24" t="str">
        <f>IF($B198="","",ABS(
SUMIFS(BaseFinanceira[Valor Previsto],
IF('DRE Financeira'!$B$3=Configurações!$D$7,BaseFinanceira[Mês Caixa],BaseFinanceira[Mês Comp.]),Y$6,
BaseFinanceira[Plano Contas],'DRE Financeira'!$C198,
BaseFinanceira[Centro Custo],IF($B$2=Configurações!$B$7,"&lt;&gt;""",'DRE Financeira'!$B$2))))</f>
        <v/>
      </c>
      <c r="Z198" s="26" t="str">
        <f>IF($B198="","",ABS(
SUMIFS(BaseFinanceira[Valor Realizado],
IF('DRE Financeira'!$B$3=Configurações!$D$7,BaseFinanceira[Mês Caixa],BaseFinanceira[Mês Comp.]),Z$6,
BaseFinanceira[Plano Contas],'DRE Financeira'!$C198,
BaseFinanceira[Centro Custo],IF($B$2=Configurações!$B$7,"&lt;&gt;""",'DRE Financeira'!$B$2))))</f>
        <v/>
      </c>
      <c r="AA198" s="24" t="str">
        <f>IF($B198="","",ABS(
SUMIFS(BaseFinanceira[Valor Previsto],
IF('DRE Financeira'!$B$3=Configurações!$D$7,BaseFinanceira[Mês Caixa],BaseFinanceira[Mês Comp.]),AA$6,
BaseFinanceira[Plano Contas],'DRE Financeira'!$C198,
BaseFinanceira[Centro Custo],IF($B$2=Configurações!$B$7,"&lt;&gt;""",'DRE Financeira'!$B$2))))</f>
        <v/>
      </c>
      <c r="AB198" s="26" t="str">
        <f>IF($B198="","",ABS(
SUMIFS(BaseFinanceira[Valor Realizado],
IF('DRE Financeira'!$B$3=Configurações!$D$7,BaseFinanceira[Mês Caixa],BaseFinanceira[Mês Comp.]),AB$6,
BaseFinanceira[Plano Contas],'DRE Financeira'!$C198,
BaseFinanceira[Centro Custo],IF($B$2=Configurações!$B$7,"&lt;&gt;""",'DRE Financeira'!$B$2))))</f>
        <v/>
      </c>
      <c r="AD198" s="24">
        <f t="shared" si="285"/>
        <v>0</v>
      </c>
      <c r="AE198" s="26">
        <f t="shared" si="285"/>
        <v>0</v>
      </c>
      <c r="AF198" s="39">
        <f t="shared" si="230"/>
        <v>0</v>
      </c>
      <c r="AH198" s="24">
        <f t="shared" si="286"/>
        <v>0</v>
      </c>
      <c r="AI198" s="26">
        <f t="shared" si="286"/>
        <v>0</v>
      </c>
    </row>
    <row r="199" spans="2:35" s="2" customFormat="1" ht="20.100000000000001" hidden="1" customHeight="1" x14ac:dyDescent="0.25">
      <c r="B199" s="23" t="str">
        <f>IF('Plano Contas'!L21="","",'Plano Contas'!L21)</f>
        <v/>
      </c>
      <c r="C199" s="46" t="str">
        <f>B143&amp;B186&amp;B199</f>
        <v>Custo Mercadoria VendidaGrupo Extra 3</v>
      </c>
      <c r="D199" s="20"/>
      <c r="E199" s="24" t="str">
        <f>IF($B199="","",ABS(
SUMIFS(BaseFinanceira[Valor Previsto],
IF('DRE Financeira'!$B$3=Configurações!$D$7,BaseFinanceira[Mês Caixa],BaseFinanceira[Mês Comp.]),E$6,
BaseFinanceira[Plano Contas],'DRE Financeira'!$C199,
BaseFinanceira[Centro Custo],IF($B$2=Configurações!$B$7,"&lt;&gt;""",'DRE Financeira'!$B$2))))</f>
        <v/>
      </c>
      <c r="F199" s="26" t="str">
        <f>IF($B199="","",ABS(
SUMIFS(BaseFinanceira[Valor Realizado],
IF('DRE Financeira'!$B$3=Configurações!$D$7,BaseFinanceira[Mês Caixa],BaseFinanceira[Mês Comp.]),F$6,
BaseFinanceira[Plano Contas],'DRE Financeira'!$C199,
BaseFinanceira[Centro Custo],IF($B$2=Configurações!$B$7,"&lt;&gt;""",'DRE Financeira'!$B$2))))</f>
        <v/>
      </c>
      <c r="G199" s="24" t="str">
        <f>IF($B199="","",ABS(
SUMIFS(BaseFinanceira[Valor Previsto],
IF('DRE Financeira'!$B$3=Configurações!$D$7,BaseFinanceira[Mês Caixa],BaseFinanceira[Mês Comp.]),G$6,
BaseFinanceira[Plano Contas],'DRE Financeira'!$C199,
BaseFinanceira[Centro Custo],IF($B$2=Configurações!$B$7,"&lt;&gt;""",'DRE Financeira'!$B$2))))</f>
        <v/>
      </c>
      <c r="H199" s="26" t="str">
        <f>IF($B199="","",ABS(
SUMIFS(BaseFinanceira[Valor Realizado],
IF('DRE Financeira'!$B$3=Configurações!$D$7,BaseFinanceira[Mês Caixa],BaseFinanceira[Mês Comp.]),H$6,
BaseFinanceira[Plano Contas],'DRE Financeira'!$C199,
BaseFinanceira[Centro Custo],IF($B$2=Configurações!$B$7,"&lt;&gt;""",'DRE Financeira'!$B$2))))</f>
        <v/>
      </c>
      <c r="I199" s="24" t="str">
        <f>IF($B199="","",ABS(
SUMIFS(BaseFinanceira[Valor Previsto],
IF('DRE Financeira'!$B$3=Configurações!$D$7,BaseFinanceira[Mês Caixa],BaseFinanceira[Mês Comp.]),I$6,
BaseFinanceira[Plano Contas],'DRE Financeira'!$C199,
BaseFinanceira[Centro Custo],IF($B$2=Configurações!$B$7,"&lt;&gt;""",'DRE Financeira'!$B$2))))</f>
        <v/>
      </c>
      <c r="J199" s="26" t="str">
        <f>IF($B199="","",ABS(
SUMIFS(BaseFinanceira[Valor Realizado],
IF('DRE Financeira'!$B$3=Configurações!$D$7,BaseFinanceira[Mês Caixa],BaseFinanceira[Mês Comp.]),J$6,
BaseFinanceira[Plano Contas],'DRE Financeira'!$C199,
BaseFinanceira[Centro Custo],IF($B$2=Configurações!$B$7,"&lt;&gt;""",'DRE Financeira'!$B$2))))</f>
        <v/>
      </c>
      <c r="K199" s="24" t="str">
        <f>IF($B199="","",ABS(
SUMIFS(BaseFinanceira[Valor Previsto],
IF('DRE Financeira'!$B$3=Configurações!$D$7,BaseFinanceira[Mês Caixa],BaseFinanceira[Mês Comp.]),K$6,
BaseFinanceira[Plano Contas],'DRE Financeira'!$C199,
BaseFinanceira[Centro Custo],IF($B$2=Configurações!$B$7,"&lt;&gt;""",'DRE Financeira'!$B$2))))</f>
        <v/>
      </c>
      <c r="L199" s="26" t="str">
        <f>IF($B199="","",ABS(
SUMIFS(BaseFinanceira[Valor Realizado],
IF('DRE Financeira'!$B$3=Configurações!$D$7,BaseFinanceira[Mês Caixa],BaseFinanceira[Mês Comp.]),L$6,
BaseFinanceira[Plano Contas],'DRE Financeira'!$C199,
BaseFinanceira[Centro Custo],IF($B$2=Configurações!$B$7,"&lt;&gt;""",'DRE Financeira'!$B$2))))</f>
        <v/>
      </c>
      <c r="M199" s="24" t="str">
        <f>IF($B199="","",ABS(
SUMIFS(BaseFinanceira[Valor Previsto],
IF('DRE Financeira'!$B$3=Configurações!$D$7,BaseFinanceira[Mês Caixa],BaseFinanceira[Mês Comp.]),M$6,
BaseFinanceira[Plano Contas],'DRE Financeira'!$C199,
BaseFinanceira[Centro Custo],IF($B$2=Configurações!$B$7,"&lt;&gt;""",'DRE Financeira'!$B$2))))</f>
        <v/>
      </c>
      <c r="N199" s="26" t="str">
        <f>IF($B199="","",ABS(
SUMIFS(BaseFinanceira[Valor Realizado],
IF('DRE Financeira'!$B$3=Configurações!$D$7,BaseFinanceira[Mês Caixa],BaseFinanceira[Mês Comp.]),N$6,
BaseFinanceira[Plano Contas],'DRE Financeira'!$C199,
BaseFinanceira[Centro Custo],IF($B$2=Configurações!$B$7,"&lt;&gt;""",'DRE Financeira'!$B$2))))</f>
        <v/>
      </c>
      <c r="O199" s="24" t="str">
        <f>IF($B199="","",ABS(
SUMIFS(BaseFinanceira[Valor Previsto],
IF('DRE Financeira'!$B$3=Configurações!$D$7,BaseFinanceira[Mês Caixa],BaseFinanceira[Mês Comp.]),O$6,
BaseFinanceira[Plano Contas],'DRE Financeira'!$C199,
BaseFinanceira[Centro Custo],IF($B$2=Configurações!$B$7,"&lt;&gt;""",'DRE Financeira'!$B$2))))</f>
        <v/>
      </c>
      <c r="P199" s="26" t="str">
        <f>IF($B199="","",ABS(
SUMIFS(BaseFinanceira[Valor Realizado],
IF('DRE Financeira'!$B$3=Configurações!$D$7,BaseFinanceira[Mês Caixa],BaseFinanceira[Mês Comp.]),P$6,
BaseFinanceira[Plano Contas],'DRE Financeira'!$C199,
BaseFinanceira[Centro Custo],IF($B$2=Configurações!$B$7,"&lt;&gt;""",'DRE Financeira'!$B$2))))</f>
        <v/>
      </c>
      <c r="Q199" s="24" t="str">
        <f>IF($B199="","",ABS(
SUMIFS(BaseFinanceira[Valor Previsto],
IF('DRE Financeira'!$B$3=Configurações!$D$7,BaseFinanceira[Mês Caixa],BaseFinanceira[Mês Comp.]),Q$6,
BaseFinanceira[Plano Contas],'DRE Financeira'!$C199,
BaseFinanceira[Centro Custo],IF($B$2=Configurações!$B$7,"&lt;&gt;""",'DRE Financeira'!$B$2))))</f>
        <v/>
      </c>
      <c r="R199" s="26" t="str">
        <f>IF($B199="","",ABS(
SUMIFS(BaseFinanceira[Valor Realizado],
IF('DRE Financeira'!$B$3=Configurações!$D$7,BaseFinanceira[Mês Caixa],BaseFinanceira[Mês Comp.]),R$6,
BaseFinanceira[Plano Contas],'DRE Financeira'!$C199,
BaseFinanceira[Centro Custo],IF($B$2=Configurações!$B$7,"&lt;&gt;""",'DRE Financeira'!$B$2))))</f>
        <v/>
      </c>
      <c r="S199" s="24" t="str">
        <f>IF($B199="","",ABS(
SUMIFS(BaseFinanceira[Valor Previsto],
IF('DRE Financeira'!$B$3=Configurações!$D$7,BaseFinanceira[Mês Caixa],BaseFinanceira[Mês Comp.]),S$6,
BaseFinanceira[Plano Contas],'DRE Financeira'!$C199,
BaseFinanceira[Centro Custo],IF($B$2=Configurações!$B$7,"&lt;&gt;""",'DRE Financeira'!$B$2))))</f>
        <v/>
      </c>
      <c r="T199" s="26" t="str">
        <f>IF($B199="","",ABS(
SUMIFS(BaseFinanceira[Valor Realizado],
IF('DRE Financeira'!$B$3=Configurações!$D$7,BaseFinanceira[Mês Caixa],BaseFinanceira[Mês Comp.]),T$6,
BaseFinanceira[Plano Contas],'DRE Financeira'!$C199,
BaseFinanceira[Centro Custo],IF($B$2=Configurações!$B$7,"&lt;&gt;""",'DRE Financeira'!$B$2))))</f>
        <v/>
      </c>
      <c r="U199" s="24" t="str">
        <f>IF($B199="","",ABS(
SUMIFS(BaseFinanceira[Valor Previsto],
IF('DRE Financeira'!$B$3=Configurações!$D$7,BaseFinanceira[Mês Caixa],BaseFinanceira[Mês Comp.]),U$6,
BaseFinanceira[Plano Contas],'DRE Financeira'!$C199,
BaseFinanceira[Centro Custo],IF($B$2=Configurações!$B$7,"&lt;&gt;""",'DRE Financeira'!$B$2))))</f>
        <v/>
      </c>
      <c r="V199" s="26" t="str">
        <f>IF($B199="","",ABS(
SUMIFS(BaseFinanceira[Valor Realizado],
IF('DRE Financeira'!$B$3=Configurações!$D$7,BaseFinanceira[Mês Caixa],BaseFinanceira[Mês Comp.]),V$6,
BaseFinanceira[Plano Contas],'DRE Financeira'!$C199,
BaseFinanceira[Centro Custo],IF($B$2=Configurações!$B$7,"&lt;&gt;""",'DRE Financeira'!$B$2))))</f>
        <v/>
      </c>
      <c r="W199" s="24" t="str">
        <f>IF($B199="","",ABS(
SUMIFS(BaseFinanceira[Valor Previsto],
IF('DRE Financeira'!$B$3=Configurações!$D$7,BaseFinanceira[Mês Caixa],BaseFinanceira[Mês Comp.]),W$6,
BaseFinanceira[Plano Contas],'DRE Financeira'!$C199,
BaseFinanceira[Centro Custo],IF($B$2=Configurações!$B$7,"&lt;&gt;""",'DRE Financeira'!$B$2))))</f>
        <v/>
      </c>
      <c r="X199" s="26" t="str">
        <f>IF($B199="","",ABS(
SUMIFS(BaseFinanceira[Valor Realizado],
IF('DRE Financeira'!$B$3=Configurações!$D$7,BaseFinanceira[Mês Caixa],BaseFinanceira[Mês Comp.]),X$6,
BaseFinanceira[Plano Contas],'DRE Financeira'!$C199,
BaseFinanceira[Centro Custo],IF($B$2=Configurações!$B$7,"&lt;&gt;""",'DRE Financeira'!$B$2))))</f>
        <v/>
      </c>
      <c r="Y199" s="24" t="str">
        <f>IF($B199="","",ABS(
SUMIFS(BaseFinanceira[Valor Previsto],
IF('DRE Financeira'!$B$3=Configurações!$D$7,BaseFinanceira[Mês Caixa],BaseFinanceira[Mês Comp.]),Y$6,
BaseFinanceira[Plano Contas],'DRE Financeira'!$C199,
BaseFinanceira[Centro Custo],IF($B$2=Configurações!$B$7,"&lt;&gt;""",'DRE Financeira'!$B$2))))</f>
        <v/>
      </c>
      <c r="Z199" s="26" t="str">
        <f>IF($B199="","",ABS(
SUMIFS(BaseFinanceira[Valor Realizado],
IF('DRE Financeira'!$B$3=Configurações!$D$7,BaseFinanceira[Mês Caixa],BaseFinanceira[Mês Comp.]),Z$6,
BaseFinanceira[Plano Contas],'DRE Financeira'!$C199,
BaseFinanceira[Centro Custo],IF($B$2=Configurações!$B$7,"&lt;&gt;""",'DRE Financeira'!$B$2))))</f>
        <v/>
      </c>
      <c r="AA199" s="24" t="str">
        <f>IF($B199="","",ABS(
SUMIFS(BaseFinanceira[Valor Previsto],
IF('DRE Financeira'!$B$3=Configurações!$D$7,BaseFinanceira[Mês Caixa],BaseFinanceira[Mês Comp.]),AA$6,
BaseFinanceira[Plano Contas],'DRE Financeira'!$C199,
BaseFinanceira[Centro Custo],IF($B$2=Configurações!$B$7,"&lt;&gt;""",'DRE Financeira'!$B$2))))</f>
        <v/>
      </c>
      <c r="AB199" s="26" t="str">
        <f>IF($B199="","",ABS(
SUMIFS(BaseFinanceira[Valor Realizado],
IF('DRE Financeira'!$B$3=Configurações!$D$7,BaseFinanceira[Mês Caixa],BaseFinanceira[Mês Comp.]),AB$6,
BaseFinanceira[Plano Contas],'DRE Financeira'!$C199,
BaseFinanceira[Centro Custo],IF($B$2=Configurações!$B$7,"&lt;&gt;""",'DRE Financeira'!$B$2))))</f>
        <v/>
      </c>
      <c r="AD199" s="24">
        <f t="shared" si="285"/>
        <v>0</v>
      </c>
      <c r="AE199" s="26">
        <f t="shared" si="285"/>
        <v>0</v>
      </c>
      <c r="AF199" s="39">
        <f t="shared" si="230"/>
        <v>0</v>
      </c>
      <c r="AH199" s="24">
        <f t="shared" si="286"/>
        <v>0</v>
      </c>
      <c r="AI199" s="26">
        <f t="shared" si="286"/>
        <v>0</v>
      </c>
    </row>
    <row r="200" spans="2:35" s="2" customFormat="1" ht="20.100000000000001" hidden="1" customHeight="1" x14ac:dyDescent="0.25">
      <c r="B200" s="23" t="str">
        <f>IF('Plano Contas'!L22="","",'Plano Contas'!L22)</f>
        <v/>
      </c>
      <c r="C200" s="46" t="str">
        <f>B143&amp;B186&amp;B200</f>
        <v>Custo Mercadoria VendidaGrupo Extra 3</v>
      </c>
      <c r="D200" s="20"/>
      <c r="E200" s="24" t="str">
        <f>IF($B200="","",ABS(
SUMIFS(BaseFinanceira[Valor Previsto],
IF('DRE Financeira'!$B$3=Configurações!$D$7,BaseFinanceira[Mês Caixa],BaseFinanceira[Mês Comp.]),E$6,
BaseFinanceira[Plano Contas],'DRE Financeira'!$C200,
BaseFinanceira[Centro Custo],IF($B$2=Configurações!$B$7,"&lt;&gt;""",'DRE Financeira'!$B$2))))</f>
        <v/>
      </c>
      <c r="F200" s="26" t="str">
        <f>IF($B200="","",ABS(
SUMIFS(BaseFinanceira[Valor Realizado],
IF('DRE Financeira'!$B$3=Configurações!$D$7,BaseFinanceira[Mês Caixa],BaseFinanceira[Mês Comp.]),F$6,
BaseFinanceira[Plano Contas],'DRE Financeira'!$C200,
BaseFinanceira[Centro Custo],IF($B$2=Configurações!$B$7,"&lt;&gt;""",'DRE Financeira'!$B$2))))</f>
        <v/>
      </c>
      <c r="G200" s="24" t="str">
        <f>IF($B200="","",ABS(
SUMIFS(BaseFinanceira[Valor Previsto],
IF('DRE Financeira'!$B$3=Configurações!$D$7,BaseFinanceira[Mês Caixa],BaseFinanceira[Mês Comp.]),G$6,
BaseFinanceira[Plano Contas],'DRE Financeira'!$C200,
BaseFinanceira[Centro Custo],IF($B$2=Configurações!$B$7,"&lt;&gt;""",'DRE Financeira'!$B$2))))</f>
        <v/>
      </c>
      <c r="H200" s="26" t="str">
        <f>IF($B200="","",ABS(
SUMIFS(BaseFinanceira[Valor Realizado],
IF('DRE Financeira'!$B$3=Configurações!$D$7,BaseFinanceira[Mês Caixa],BaseFinanceira[Mês Comp.]),H$6,
BaseFinanceira[Plano Contas],'DRE Financeira'!$C200,
BaseFinanceira[Centro Custo],IF($B$2=Configurações!$B$7,"&lt;&gt;""",'DRE Financeira'!$B$2))))</f>
        <v/>
      </c>
      <c r="I200" s="24" t="str">
        <f>IF($B200="","",ABS(
SUMIFS(BaseFinanceira[Valor Previsto],
IF('DRE Financeira'!$B$3=Configurações!$D$7,BaseFinanceira[Mês Caixa],BaseFinanceira[Mês Comp.]),I$6,
BaseFinanceira[Plano Contas],'DRE Financeira'!$C200,
BaseFinanceira[Centro Custo],IF($B$2=Configurações!$B$7,"&lt;&gt;""",'DRE Financeira'!$B$2))))</f>
        <v/>
      </c>
      <c r="J200" s="26" t="str">
        <f>IF($B200="","",ABS(
SUMIFS(BaseFinanceira[Valor Realizado],
IF('DRE Financeira'!$B$3=Configurações!$D$7,BaseFinanceira[Mês Caixa],BaseFinanceira[Mês Comp.]),J$6,
BaseFinanceira[Plano Contas],'DRE Financeira'!$C200,
BaseFinanceira[Centro Custo],IF($B$2=Configurações!$B$7,"&lt;&gt;""",'DRE Financeira'!$B$2))))</f>
        <v/>
      </c>
      <c r="K200" s="24" t="str">
        <f>IF($B200="","",ABS(
SUMIFS(BaseFinanceira[Valor Previsto],
IF('DRE Financeira'!$B$3=Configurações!$D$7,BaseFinanceira[Mês Caixa],BaseFinanceira[Mês Comp.]),K$6,
BaseFinanceira[Plano Contas],'DRE Financeira'!$C200,
BaseFinanceira[Centro Custo],IF($B$2=Configurações!$B$7,"&lt;&gt;""",'DRE Financeira'!$B$2))))</f>
        <v/>
      </c>
      <c r="L200" s="26" t="str">
        <f>IF($B200="","",ABS(
SUMIFS(BaseFinanceira[Valor Realizado],
IF('DRE Financeira'!$B$3=Configurações!$D$7,BaseFinanceira[Mês Caixa],BaseFinanceira[Mês Comp.]),L$6,
BaseFinanceira[Plano Contas],'DRE Financeira'!$C200,
BaseFinanceira[Centro Custo],IF($B$2=Configurações!$B$7,"&lt;&gt;""",'DRE Financeira'!$B$2))))</f>
        <v/>
      </c>
      <c r="M200" s="24" t="str">
        <f>IF($B200="","",ABS(
SUMIFS(BaseFinanceira[Valor Previsto],
IF('DRE Financeira'!$B$3=Configurações!$D$7,BaseFinanceira[Mês Caixa],BaseFinanceira[Mês Comp.]),M$6,
BaseFinanceira[Plano Contas],'DRE Financeira'!$C200,
BaseFinanceira[Centro Custo],IF($B$2=Configurações!$B$7,"&lt;&gt;""",'DRE Financeira'!$B$2))))</f>
        <v/>
      </c>
      <c r="N200" s="26" t="str">
        <f>IF($B200="","",ABS(
SUMIFS(BaseFinanceira[Valor Realizado],
IF('DRE Financeira'!$B$3=Configurações!$D$7,BaseFinanceira[Mês Caixa],BaseFinanceira[Mês Comp.]),N$6,
BaseFinanceira[Plano Contas],'DRE Financeira'!$C200,
BaseFinanceira[Centro Custo],IF($B$2=Configurações!$B$7,"&lt;&gt;""",'DRE Financeira'!$B$2))))</f>
        <v/>
      </c>
      <c r="O200" s="24" t="str">
        <f>IF($B200="","",ABS(
SUMIFS(BaseFinanceira[Valor Previsto],
IF('DRE Financeira'!$B$3=Configurações!$D$7,BaseFinanceira[Mês Caixa],BaseFinanceira[Mês Comp.]),O$6,
BaseFinanceira[Plano Contas],'DRE Financeira'!$C200,
BaseFinanceira[Centro Custo],IF($B$2=Configurações!$B$7,"&lt;&gt;""",'DRE Financeira'!$B$2))))</f>
        <v/>
      </c>
      <c r="P200" s="26" t="str">
        <f>IF($B200="","",ABS(
SUMIFS(BaseFinanceira[Valor Realizado],
IF('DRE Financeira'!$B$3=Configurações!$D$7,BaseFinanceira[Mês Caixa],BaseFinanceira[Mês Comp.]),P$6,
BaseFinanceira[Plano Contas],'DRE Financeira'!$C200,
BaseFinanceira[Centro Custo],IF($B$2=Configurações!$B$7,"&lt;&gt;""",'DRE Financeira'!$B$2))))</f>
        <v/>
      </c>
      <c r="Q200" s="24" t="str">
        <f>IF($B200="","",ABS(
SUMIFS(BaseFinanceira[Valor Previsto],
IF('DRE Financeira'!$B$3=Configurações!$D$7,BaseFinanceira[Mês Caixa],BaseFinanceira[Mês Comp.]),Q$6,
BaseFinanceira[Plano Contas],'DRE Financeira'!$C200,
BaseFinanceira[Centro Custo],IF($B$2=Configurações!$B$7,"&lt;&gt;""",'DRE Financeira'!$B$2))))</f>
        <v/>
      </c>
      <c r="R200" s="26" t="str">
        <f>IF($B200="","",ABS(
SUMIFS(BaseFinanceira[Valor Realizado],
IF('DRE Financeira'!$B$3=Configurações!$D$7,BaseFinanceira[Mês Caixa],BaseFinanceira[Mês Comp.]),R$6,
BaseFinanceira[Plano Contas],'DRE Financeira'!$C200,
BaseFinanceira[Centro Custo],IF($B$2=Configurações!$B$7,"&lt;&gt;""",'DRE Financeira'!$B$2))))</f>
        <v/>
      </c>
      <c r="S200" s="24" t="str">
        <f>IF($B200="","",ABS(
SUMIFS(BaseFinanceira[Valor Previsto],
IF('DRE Financeira'!$B$3=Configurações!$D$7,BaseFinanceira[Mês Caixa],BaseFinanceira[Mês Comp.]),S$6,
BaseFinanceira[Plano Contas],'DRE Financeira'!$C200,
BaseFinanceira[Centro Custo],IF($B$2=Configurações!$B$7,"&lt;&gt;""",'DRE Financeira'!$B$2))))</f>
        <v/>
      </c>
      <c r="T200" s="26" t="str">
        <f>IF($B200="","",ABS(
SUMIFS(BaseFinanceira[Valor Realizado],
IF('DRE Financeira'!$B$3=Configurações!$D$7,BaseFinanceira[Mês Caixa],BaseFinanceira[Mês Comp.]),T$6,
BaseFinanceira[Plano Contas],'DRE Financeira'!$C200,
BaseFinanceira[Centro Custo],IF($B$2=Configurações!$B$7,"&lt;&gt;""",'DRE Financeira'!$B$2))))</f>
        <v/>
      </c>
      <c r="U200" s="24" t="str">
        <f>IF($B200="","",ABS(
SUMIFS(BaseFinanceira[Valor Previsto],
IF('DRE Financeira'!$B$3=Configurações!$D$7,BaseFinanceira[Mês Caixa],BaseFinanceira[Mês Comp.]),U$6,
BaseFinanceira[Plano Contas],'DRE Financeira'!$C200,
BaseFinanceira[Centro Custo],IF($B$2=Configurações!$B$7,"&lt;&gt;""",'DRE Financeira'!$B$2))))</f>
        <v/>
      </c>
      <c r="V200" s="26" t="str">
        <f>IF($B200="","",ABS(
SUMIFS(BaseFinanceira[Valor Realizado],
IF('DRE Financeira'!$B$3=Configurações!$D$7,BaseFinanceira[Mês Caixa],BaseFinanceira[Mês Comp.]),V$6,
BaseFinanceira[Plano Contas],'DRE Financeira'!$C200,
BaseFinanceira[Centro Custo],IF($B$2=Configurações!$B$7,"&lt;&gt;""",'DRE Financeira'!$B$2))))</f>
        <v/>
      </c>
      <c r="W200" s="24" t="str">
        <f>IF($B200="","",ABS(
SUMIFS(BaseFinanceira[Valor Previsto],
IF('DRE Financeira'!$B$3=Configurações!$D$7,BaseFinanceira[Mês Caixa],BaseFinanceira[Mês Comp.]),W$6,
BaseFinanceira[Plano Contas],'DRE Financeira'!$C200,
BaseFinanceira[Centro Custo],IF($B$2=Configurações!$B$7,"&lt;&gt;""",'DRE Financeira'!$B$2))))</f>
        <v/>
      </c>
      <c r="X200" s="26" t="str">
        <f>IF($B200="","",ABS(
SUMIFS(BaseFinanceira[Valor Realizado],
IF('DRE Financeira'!$B$3=Configurações!$D$7,BaseFinanceira[Mês Caixa],BaseFinanceira[Mês Comp.]),X$6,
BaseFinanceira[Plano Contas],'DRE Financeira'!$C200,
BaseFinanceira[Centro Custo],IF($B$2=Configurações!$B$7,"&lt;&gt;""",'DRE Financeira'!$B$2))))</f>
        <v/>
      </c>
      <c r="Y200" s="24" t="str">
        <f>IF($B200="","",ABS(
SUMIFS(BaseFinanceira[Valor Previsto],
IF('DRE Financeira'!$B$3=Configurações!$D$7,BaseFinanceira[Mês Caixa],BaseFinanceira[Mês Comp.]),Y$6,
BaseFinanceira[Plano Contas],'DRE Financeira'!$C200,
BaseFinanceira[Centro Custo],IF($B$2=Configurações!$B$7,"&lt;&gt;""",'DRE Financeira'!$B$2))))</f>
        <v/>
      </c>
      <c r="Z200" s="26" t="str">
        <f>IF($B200="","",ABS(
SUMIFS(BaseFinanceira[Valor Realizado],
IF('DRE Financeira'!$B$3=Configurações!$D$7,BaseFinanceira[Mês Caixa],BaseFinanceira[Mês Comp.]),Z$6,
BaseFinanceira[Plano Contas],'DRE Financeira'!$C200,
BaseFinanceira[Centro Custo],IF($B$2=Configurações!$B$7,"&lt;&gt;""",'DRE Financeira'!$B$2))))</f>
        <v/>
      </c>
      <c r="AA200" s="24" t="str">
        <f>IF($B200="","",ABS(
SUMIFS(BaseFinanceira[Valor Previsto],
IF('DRE Financeira'!$B$3=Configurações!$D$7,BaseFinanceira[Mês Caixa],BaseFinanceira[Mês Comp.]),AA$6,
BaseFinanceira[Plano Contas],'DRE Financeira'!$C200,
BaseFinanceira[Centro Custo],IF($B$2=Configurações!$B$7,"&lt;&gt;""",'DRE Financeira'!$B$2))))</f>
        <v/>
      </c>
      <c r="AB200" s="26" t="str">
        <f>IF($B200="","",ABS(
SUMIFS(BaseFinanceira[Valor Realizado],
IF('DRE Financeira'!$B$3=Configurações!$D$7,BaseFinanceira[Mês Caixa],BaseFinanceira[Mês Comp.]),AB$6,
BaseFinanceira[Plano Contas],'DRE Financeira'!$C200,
BaseFinanceira[Centro Custo],IF($B$2=Configurações!$B$7,"&lt;&gt;""",'DRE Financeira'!$B$2))))</f>
        <v/>
      </c>
      <c r="AD200" s="24">
        <f t="shared" si="285"/>
        <v>0</v>
      </c>
      <c r="AE200" s="26">
        <f t="shared" si="285"/>
        <v>0</v>
      </c>
      <c r="AF200" s="39">
        <f t="shared" si="230"/>
        <v>0</v>
      </c>
      <c r="AH200" s="24">
        <f t="shared" si="286"/>
        <v>0</v>
      </c>
      <c r="AI200" s="26">
        <f t="shared" si="286"/>
        <v>0</v>
      </c>
    </row>
    <row r="201" spans="2:35" s="2" customFormat="1" ht="20.100000000000001" hidden="1" customHeight="1" x14ac:dyDescent="0.25">
      <c r="B201" s="23" t="str">
        <f>IF('Plano Contas'!L23="","",'Plano Contas'!L23)</f>
        <v/>
      </c>
      <c r="C201" s="46" t="str">
        <f>B143&amp;B186&amp;B201</f>
        <v>Custo Mercadoria VendidaGrupo Extra 3</v>
      </c>
      <c r="D201" s="20"/>
      <c r="E201" s="24" t="str">
        <f>IF($B201="","",ABS(
SUMIFS(BaseFinanceira[Valor Previsto],
IF('DRE Financeira'!$B$3=Configurações!$D$7,BaseFinanceira[Mês Caixa],BaseFinanceira[Mês Comp.]),E$6,
BaseFinanceira[Plano Contas],'DRE Financeira'!$C201,
BaseFinanceira[Centro Custo],IF($B$2=Configurações!$B$7,"&lt;&gt;""",'DRE Financeira'!$B$2))))</f>
        <v/>
      </c>
      <c r="F201" s="26" t="str">
        <f>IF($B201="","",ABS(
SUMIFS(BaseFinanceira[Valor Realizado],
IF('DRE Financeira'!$B$3=Configurações!$D$7,BaseFinanceira[Mês Caixa],BaseFinanceira[Mês Comp.]),F$6,
BaseFinanceira[Plano Contas],'DRE Financeira'!$C201,
BaseFinanceira[Centro Custo],IF($B$2=Configurações!$B$7,"&lt;&gt;""",'DRE Financeira'!$B$2))))</f>
        <v/>
      </c>
      <c r="G201" s="24" t="str">
        <f>IF($B201="","",ABS(
SUMIFS(BaseFinanceira[Valor Previsto],
IF('DRE Financeira'!$B$3=Configurações!$D$7,BaseFinanceira[Mês Caixa],BaseFinanceira[Mês Comp.]),G$6,
BaseFinanceira[Plano Contas],'DRE Financeira'!$C201,
BaseFinanceira[Centro Custo],IF($B$2=Configurações!$B$7,"&lt;&gt;""",'DRE Financeira'!$B$2))))</f>
        <v/>
      </c>
      <c r="H201" s="26" t="str">
        <f>IF($B201="","",ABS(
SUMIFS(BaseFinanceira[Valor Realizado],
IF('DRE Financeira'!$B$3=Configurações!$D$7,BaseFinanceira[Mês Caixa],BaseFinanceira[Mês Comp.]),H$6,
BaseFinanceira[Plano Contas],'DRE Financeira'!$C201,
BaseFinanceira[Centro Custo],IF($B$2=Configurações!$B$7,"&lt;&gt;""",'DRE Financeira'!$B$2))))</f>
        <v/>
      </c>
      <c r="I201" s="24" t="str">
        <f>IF($B201="","",ABS(
SUMIFS(BaseFinanceira[Valor Previsto],
IF('DRE Financeira'!$B$3=Configurações!$D$7,BaseFinanceira[Mês Caixa],BaseFinanceira[Mês Comp.]),I$6,
BaseFinanceira[Plano Contas],'DRE Financeira'!$C201,
BaseFinanceira[Centro Custo],IF($B$2=Configurações!$B$7,"&lt;&gt;""",'DRE Financeira'!$B$2))))</f>
        <v/>
      </c>
      <c r="J201" s="26" t="str">
        <f>IF($B201="","",ABS(
SUMIFS(BaseFinanceira[Valor Realizado],
IF('DRE Financeira'!$B$3=Configurações!$D$7,BaseFinanceira[Mês Caixa],BaseFinanceira[Mês Comp.]),J$6,
BaseFinanceira[Plano Contas],'DRE Financeira'!$C201,
BaseFinanceira[Centro Custo],IF($B$2=Configurações!$B$7,"&lt;&gt;""",'DRE Financeira'!$B$2))))</f>
        <v/>
      </c>
      <c r="K201" s="24" t="str">
        <f>IF($B201="","",ABS(
SUMIFS(BaseFinanceira[Valor Previsto],
IF('DRE Financeira'!$B$3=Configurações!$D$7,BaseFinanceira[Mês Caixa],BaseFinanceira[Mês Comp.]),K$6,
BaseFinanceira[Plano Contas],'DRE Financeira'!$C201,
BaseFinanceira[Centro Custo],IF($B$2=Configurações!$B$7,"&lt;&gt;""",'DRE Financeira'!$B$2))))</f>
        <v/>
      </c>
      <c r="L201" s="26" t="str">
        <f>IF($B201="","",ABS(
SUMIFS(BaseFinanceira[Valor Realizado],
IF('DRE Financeira'!$B$3=Configurações!$D$7,BaseFinanceira[Mês Caixa],BaseFinanceira[Mês Comp.]),L$6,
BaseFinanceira[Plano Contas],'DRE Financeira'!$C201,
BaseFinanceira[Centro Custo],IF($B$2=Configurações!$B$7,"&lt;&gt;""",'DRE Financeira'!$B$2))))</f>
        <v/>
      </c>
      <c r="M201" s="24" t="str">
        <f>IF($B201="","",ABS(
SUMIFS(BaseFinanceira[Valor Previsto],
IF('DRE Financeira'!$B$3=Configurações!$D$7,BaseFinanceira[Mês Caixa],BaseFinanceira[Mês Comp.]),M$6,
BaseFinanceira[Plano Contas],'DRE Financeira'!$C201,
BaseFinanceira[Centro Custo],IF($B$2=Configurações!$B$7,"&lt;&gt;""",'DRE Financeira'!$B$2))))</f>
        <v/>
      </c>
      <c r="N201" s="26" t="str">
        <f>IF($B201="","",ABS(
SUMIFS(BaseFinanceira[Valor Realizado],
IF('DRE Financeira'!$B$3=Configurações!$D$7,BaseFinanceira[Mês Caixa],BaseFinanceira[Mês Comp.]),N$6,
BaseFinanceira[Plano Contas],'DRE Financeira'!$C201,
BaseFinanceira[Centro Custo],IF($B$2=Configurações!$B$7,"&lt;&gt;""",'DRE Financeira'!$B$2))))</f>
        <v/>
      </c>
      <c r="O201" s="24" t="str">
        <f>IF($B201="","",ABS(
SUMIFS(BaseFinanceira[Valor Previsto],
IF('DRE Financeira'!$B$3=Configurações!$D$7,BaseFinanceira[Mês Caixa],BaseFinanceira[Mês Comp.]),O$6,
BaseFinanceira[Plano Contas],'DRE Financeira'!$C201,
BaseFinanceira[Centro Custo],IF($B$2=Configurações!$B$7,"&lt;&gt;""",'DRE Financeira'!$B$2))))</f>
        <v/>
      </c>
      <c r="P201" s="26" t="str">
        <f>IF($B201="","",ABS(
SUMIFS(BaseFinanceira[Valor Realizado],
IF('DRE Financeira'!$B$3=Configurações!$D$7,BaseFinanceira[Mês Caixa],BaseFinanceira[Mês Comp.]),P$6,
BaseFinanceira[Plano Contas],'DRE Financeira'!$C201,
BaseFinanceira[Centro Custo],IF($B$2=Configurações!$B$7,"&lt;&gt;""",'DRE Financeira'!$B$2))))</f>
        <v/>
      </c>
      <c r="Q201" s="24" t="str">
        <f>IF($B201="","",ABS(
SUMIFS(BaseFinanceira[Valor Previsto],
IF('DRE Financeira'!$B$3=Configurações!$D$7,BaseFinanceira[Mês Caixa],BaseFinanceira[Mês Comp.]),Q$6,
BaseFinanceira[Plano Contas],'DRE Financeira'!$C201,
BaseFinanceira[Centro Custo],IF($B$2=Configurações!$B$7,"&lt;&gt;""",'DRE Financeira'!$B$2))))</f>
        <v/>
      </c>
      <c r="R201" s="26" t="str">
        <f>IF($B201="","",ABS(
SUMIFS(BaseFinanceira[Valor Realizado],
IF('DRE Financeira'!$B$3=Configurações!$D$7,BaseFinanceira[Mês Caixa],BaseFinanceira[Mês Comp.]),R$6,
BaseFinanceira[Plano Contas],'DRE Financeira'!$C201,
BaseFinanceira[Centro Custo],IF($B$2=Configurações!$B$7,"&lt;&gt;""",'DRE Financeira'!$B$2))))</f>
        <v/>
      </c>
      <c r="S201" s="24" t="str">
        <f>IF($B201="","",ABS(
SUMIFS(BaseFinanceira[Valor Previsto],
IF('DRE Financeira'!$B$3=Configurações!$D$7,BaseFinanceira[Mês Caixa],BaseFinanceira[Mês Comp.]),S$6,
BaseFinanceira[Plano Contas],'DRE Financeira'!$C201,
BaseFinanceira[Centro Custo],IF($B$2=Configurações!$B$7,"&lt;&gt;""",'DRE Financeira'!$B$2))))</f>
        <v/>
      </c>
      <c r="T201" s="26" t="str">
        <f>IF($B201="","",ABS(
SUMIFS(BaseFinanceira[Valor Realizado],
IF('DRE Financeira'!$B$3=Configurações!$D$7,BaseFinanceira[Mês Caixa],BaseFinanceira[Mês Comp.]),T$6,
BaseFinanceira[Plano Contas],'DRE Financeira'!$C201,
BaseFinanceira[Centro Custo],IF($B$2=Configurações!$B$7,"&lt;&gt;""",'DRE Financeira'!$B$2))))</f>
        <v/>
      </c>
      <c r="U201" s="24" t="str">
        <f>IF($B201="","",ABS(
SUMIFS(BaseFinanceira[Valor Previsto],
IF('DRE Financeira'!$B$3=Configurações!$D$7,BaseFinanceira[Mês Caixa],BaseFinanceira[Mês Comp.]),U$6,
BaseFinanceira[Plano Contas],'DRE Financeira'!$C201,
BaseFinanceira[Centro Custo],IF($B$2=Configurações!$B$7,"&lt;&gt;""",'DRE Financeira'!$B$2))))</f>
        <v/>
      </c>
      <c r="V201" s="26" t="str">
        <f>IF($B201="","",ABS(
SUMIFS(BaseFinanceira[Valor Realizado],
IF('DRE Financeira'!$B$3=Configurações!$D$7,BaseFinanceira[Mês Caixa],BaseFinanceira[Mês Comp.]),V$6,
BaseFinanceira[Plano Contas],'DRE Financeira'!$C201,
BaseFinanceira[Centro Custo],IF($B$2=Configurações!$B$7,"&lt;&gt;""",'DRE Financeira'!$B$2))))</f>
        <v/>
      </c>
      <c r="W201" s="24" t="str">
        <f>IF($B201="","",ABS(
SUMIFS(BaseFinanceira[Valor Previsto],
IF('DRE Financeira'!$B$3=Configurações!$D$7,BaseFinanceira[Mês Caixa],BaseFinanceira[Mês Comp.]),W$6,
BaseFinanceira[Plano Contas],'DRE Financeira'!$C201,
BaseFinanceira[Centro Custo],IF($B$2=Configurações!$B$7,"&lt;&gt;""",'DRE Financeira'!$B$2))))</f>
        <v/>
      </c>
      <c r="X201" s="26" t="str">
        <f>IF($B201="","",ABS(
SUMIFS(BaseFinanceira[Valor Realizado],
IF('DRE Financeira'!$B$3=Configurações!$D$7,BaseFinanceira[Mês Caixa],BaseFinanceira[Mês Comp.]),X$6,
BaseFinanceira[Plano Contas],'DRE Financeira'!$C201,
BaseFinanceira[Centro Custo],IF($B$2=Configurações!$B$7,"&lt;&gt;""",'DRE Financeira'!$B$2))))</f>
        <v/>
      </c>
      <c r="Y201" s="24" t="str">
        <f>IF($B201="","",ABS(
SUMIFS(BaseFinanceira[Valor Previsto],
IF('DRE Financeira'!$B$3=Configurações!$D$7,BaseFinanceira[Mês Caixa],BaseFinanceira[Mês Comp.]),Y$6,
BaseFinanceira[Plano Contas],'DRE Financeira'!$C201,
BaseFinanceira[Centro Custo],IF($B$2=Configurações!$B$7,"&lt;&gt;""",'DRE Financeira'!$B$2))))</f>
        <v/>
      </c>
      <c r="Z201" s="26" t="str">
        <f>IF($B201="","",ABS(
SUMIFS(BaseFinanceira[Valor Realizado],
IF('DRE Financeira'!$B$3=Configurações!$D$7,BaseFinanceira[Mês Caixa],BaseFinanceira[Mês Comp.]),Z$6,
BaseFinanceira[Plano Contas],'DRE Financeira'!$C201,
BaseFinanceira[Centro Custo],IF($B$2=Configurações!$B$7,"&lt;&gt;""",'DRE Financeira'!$B$2))))</f>
        <v/>
      </c>
      <c r="AA201" s="24" t="str">
        <f>IF($B201="","",ABS(
SUMIFS(BaseFinanceira[Valor Previsto],
IF('DRE Financeira'!$B$3=Configurações!$D$7,BaseFinanceira[Mês Caixa],BaseFinanceira[Mês Comp.]),AA$6,
BaseFinanceira[Plano Contas],'DRE Financeira'!$C201,
BaseFinanceira[Centro Custo],IF($B$2=Configurações!$B$7,"&lt;&gt;""",'DRE Financeira'!$B$2))))</f>
        <v/>
      </c>
      <c r="AB201" s="26" t="str">
        <f>IF($B201="","",ABS(
SUMIFS(BaseFinanceira[Valor Realizado],
IF('DRE Financeira'!$B$3=Configurações!$D$7,BaseFinanceira[Mês Caixa],BaseFinanceira[Mês Comp.]),AB$6,
BaseFinanceira[Plano Contas],'DRE Financeira'!$C201,
BaseFinanceira[Centro Custo],IF($B$2=Configurações!$B$7,"&lt;&gt;""",'DRE Financeira'!$B$2))))</f>
        <v/>
      </c>
      <c r="AD201" s="24">
        <f t="shared" si="285"/>
        <v>0</v>
      </c>
      <c r="AE201" s="26">
        <f t="shared" si="285"/>
        <v>0</v>
      </c>
      <c r="AF201" s="39">
        <f t="shared" si="230"/>
        <v>0</v>
      </c>
      <c r="AH201" s="24">
        <f t="shared" si="286"/>
        <v>0</v>
      </c>
      <c r="AI201" s="26">
        <f t="shared" si="286"/>
        <v>0</v>
      </c>
    </row>
    <row r="202" spans="2:35" s="2" customFormat="1" ht="20.100000000000001" hidden="1" customHeight="1" x14ac:dyDescent="0.25">
      <c r="B202" s="23" t="str">
        <f>IF('Plano Contas'!L24="","",'Plano Contas'!L24)</f>
        <v/>
      </c>
      <c r="C202" s="46" t="str">
        <f>B143&amp;B186&amp;B202</f>
        <v>Custo Mercadoria VendidaGrupo Extra 3</v>
      </c>
      <c r="D202" s="20"/>
      <c r="E202" s="24" t="str">
        <f>IF($B202="","",ABS(
SUMIFS(BaseFinanceira[Valor Previsto],
IF('DRE Financeira'!$B$3=Configurações!$D$7,BaseFinanceira[Mês Caixa],BaseFinanceira[Mês Comp.]),E$6,
BaseFinanceira[Plano Contas],'DRE Financeira'!$C202,
BaseFinanceira[Centro Custo],IF($B$2=Configurações!$B$7,"&lt;&gt;""",'DRE Financeira'!$B$2))))</f>
        <v/>
      </c>
      <c r="F202" s="26" t="str">
        <f>IF($B202="","",ABS(
SUMIFS(BaseFinanceira[Valor Realizado],
IF('DRE Financeira'!$B$3=Configurações!$D$7,BaseFinanceira[Mês Caixa],BaseFinanceira[Mês Comp.]),F$6,
BaseFinanceira[Plano Contas],'DRE Financeira'!$C202,
BaseFinanceira[Centro Custo],IF($B$2=Configurações!$B$7,"&lt;&gt;""",'DRE Financeira'!$B$2))))</f>
        <v/>
      </c>
      <c r="G202" s="24" t="str">
        <f>IF($B202="","",ABS(
SUMIFS(BaseFinanceira[Valor Previsto],
IF('DRE Financeira'!$B$3=Configurações!$D$7,BaseFinanceira[Mês Caixa],BaseFinanceira[Mês Comp.]),G$6,
BaseFinanceira[Plano Contas],'DRE Financeira'!$C202,
BaseFinanceira[Centro Custo],IF($B$2=Configurações!$B$7,"&lt;&gt;""",'DRE Financeira'!$B$2))))</f>
        <v/>
      </c>
      <c r="H202" s="26" t="str">
        <f>IF($B202="","",ABS(
SUMIFS(BaseFinanceira[Valor Realizado],
IF('DRE Financeira'!$B$3=Configurações!$D$7,BaseFinanceira[Mês Caixa],BaseFinanceira[Mês Comp.]),H$6,
BaseFinanceira[Plano Contas],'DRE Financeira'!$C202,
BaseFinanceira[Centro Custo],IF($B$2=Configurações!$B$7,"&lt;&gt;""",'DRE Financeira'!$B$2))))</f>
        <v/>
      </c>
      <c r="I202" s="24" t="str">
        <f>IF($B202="","",ABS(
SUMIFS(BaseFinanceira[Valor Previsto],
IF('DRE Financeira'!$B$3=Configurações!$D$7,BaseFinanceira[Mês Caixa],BaseFinanceira[Mês Comp.]),I$6,
BaseFinanceira[Plano Contas],'DRE Financeira'!$C202,
BaseFinanceira[Centro Custo],IF($B$2=Configurações!$B$7,"&lt;&gt;""",'DRE Financeira'!$B$2))))</f>
        <v/>
      </c>
      <c r="J202" s="26" t="str">
        <f>IF($B202="","",ABS(
SUMIFS(BaseFinanceira[Valor Realizado],
IF('DRE Financeira'!$B$3=Configurações!$D$7,BaseFinanceira[Mês Caixa],BaseFinanceira[Mês Comp.]),J$6,
BaseFinanceira[Plano Contas],'DRE Financeira'!$C202,
BaseFinanceira[Centro Custo],IF($B$2=Configurações!$B$7,"&lt;&gt;""",'DRE Financeira'!$B$2))))</f>
        <v/>
      </c>
      <c r="K202" s="24" t="str">
        <f>IF($B202="","",ABS(
SUMIFS(BaseFinanceira[Valor Previsto],
IF('DRE Financeira'!$B$3=Configurações!$D$7,BaseFinanceira[Mês Caixa],BaseFinanceira[Mês Comp.]),K$6,
BaseFinanceira[Plano Contas],'DRE Financeira'!$C202,
BaseFinanceira[Centro Custo],IF($B$2=Configurações!$B$7,"&lt;&gt;""",'DRE Financeira'!$B$2))))</f>
        <v/>
      </c>
      <c r="L202" s="26" t="str">
        <f>IF($B202="","",ABS(
SUMIFS(BaseFinanceira[Valor Realizado],
IF('DRE Financeira'!$B$3=Configurações!$D$7,BaseFinanceira[Mês Caixa],BaseFinanceira[Mês Comp.]),L$6,
BaseFinanceira[Plano Contas],'DRE Financeira'!$C202,
BaseFinanceira[Centro Custo],IF($B$2=Configurações!$B$7,"&lt;&gt;""",'DRE Financeira'!$B$2))))</f>
        <v/>
      </c>
      <c r="M202" s="24" t="str">
        <f>IF($B202="","",ABS(
SUMIFS(BaseFinanceira[Valor Previsto],
IF('DRE Financeira'!$B$3=Configurações!$D$7,BaseFinanceira[Mês Caixa],BaseFinanceira[Mês Comp.]),M$6,
BaseFinanceira[Plano Contas],'DRE Financeira'!$C202,
BaseFinanceira[Centro Custo],IF($B$2=Configurações!$B$7,"&lt;&gt;""",'DRE Financeira'!$B$2))))</f>
        <v/>
      </c>
      <c r="N202" s="26" t="str">
        <f>IF($B202="","",ABS(
SUMIFS(BaseFinanceira[Valor Realizado],
IF('DRE Financeira'!$B$3=Configurações!$D$7,BaseFinanceira[Mês Caixa],BaseFinanceira[Mês Comp.]),N$6,
BaseFinanceira[Plano Contas],'DRE Financeira'!$C202,
BaseFinanceira[Centro Custo],IF($B$2=Configurações!$B$7,"&lt;&gt;""",'DRE Financeira'!$B$2))))</f>
        <v/>
      </c>
      <c r="O202" s="24" t="str">
        <f>IF($B202="","",ABS(
SUMIFS(BaseFinanceira[Valor Previsto],
IF('DRE Financeira'!$B$3=Configurações!$D$7,BaseFinanceira[Mês Caixa],BaseFinanceira[Mês Comp.]),O$6,
BaseFinanceira[Plano Contas],'DRE Financeira'!$C202,
BaseFinanceira[Centro Custo],IF($B$2=Configurações!$B$7,"&lt;&gt;""",'DRE Financeira'!$B$2))))</f>
        <v/>
      </c>
      <c r="P202" s="26" t="str">
        <f>IF($B202="","",ABS(
SUMIFS(BaseFinanceira[Valor Realizado],
IF('DRE Financeira'!$B$3=Configurações!$D$7,BaseFinanceira[Mês Caixa],BaseFinanceira[Mês Comp.]),P$6,
BaseFinanceira[Plano Contas],'DRE Financeira'!$C202,
BaseFinanceira[Centro Custo],IF($B$2=Configurações!$B$7,"&lt;&gt;""",'DRE Financeira'!$B$2))))</f>
        <v/>
      </c>
      <c r="Q202" s="24" t="str">
        <f>IF($B202="","",ABS(
SUMIFS(BaseFinanceira[Valor Previsto],
IF('DRE Financeira'!$B$3=Configurações!$D$7,BaseFinanceira[Mês Caixa],BaseFinanceira[Mês Comp.]),Q$6,
BaseFinanceira[Plano Contas],'DRE Financeira'!$C202,
BaseFinanceira[Centro Custo],IF($B$2=Configurações!$B$7,"&lt;&gt;""",'DRE Financeira'!$B$2))))</f>
        <v/>
      </c>
      <c r="R202" s="26" t="str">
        <f>IF($B202="","",ABS(
SUMIFS(BaseFinanceira[Valor Realizado],
IF('DRE Financeira'!$B$3=Configurações!$D$7,BaseFinanceira[Mês Caixa],BaseFinanceira[Mês Comp.]),R$6,
BaseFinanceira[Plano Contas],'DRE Financeira'!$C202,
BaseFinanceira[Centro Custo],IF($B$2=Configurações!$B$7,"&lt;&gt;""",'DRE Financeira'!$B$2))))</f>
        <v/>
      </c>
      <c r="S202" s="24" t="str">
        <f>IF($B202="","",ABS(
SUMIFS(BaseFinanceira[Valor Previsto],
IF('DRE Financeira'!$B$3=Configurações!$D$7,BaseFinanceira[Mês Caixa],BaseFinanceira[Mês Comp.]),S$6,
BaseFinanceira[Plano Contas],'DRE Financeira'!$C202,
BaseFinanceira[Centro Custo],IF($B$2=Configurações!$B$7,"&lt;&gt;""",'DRE Financeira'!$B$2))))</f>
        <v/>
      </c>
      <c r="T202" s="26" t="str">
        <f>IF($B202="","",ABS(
SUMIFS(BaseFinanceira[Valor Realizado],
IF('DRE Financeira'!$B$3=Configurações!$D$7,BaseFinanceira[Mês Caixa],BaseFinanceira[Mês Comp.]),T$6,
BaseFinanceira[Plano Contas],'DRE Financeira'!$C202,
BaseFinanceira[Centro Custo],IF($B$2=Configurações!$B$7,"&lt;&gt;""",'DRE Financeira'!$B$2))))</f>
        <v/>
      </c>
      <c r="U202" s="24" t="str">
        <f>IF($B202="","",ABS(
SUMIFS(BaseFinanceira[Valor Previsto],
IF('DRE Financeira'!$B$3=Configurações!$D$7,BaseFinanceira[Mês Caixa],BaseFinanceira[Mês Comp.]),U$6,
BaseFinanceira[Plano Contas],'DRE Financeira'!$C202,
BaseFinanceira[Centro Custo],IF($B$2=Configurações!$B$7,"&lt;&gt;""",'DRE Financeira'!$B$2))))</f>
        <v/>
      </c>
      <c r="V202" s="26" t="str">
        <f>IF($B202="","",ABS(
SUMIFS(BaseFinanceira[Valor Realizado],
IF('DRE Financeira'!$B$3=Configurações!$D$7,BaseFinanceira[Mês Caixa],BaseFinanceira[Mês Comp.]),V$6,
BaseFinanceira[Plano Contas],'DRE Financeira'!$C202,
BaseFinanceira[Centro Custo],IF($B$2=Configurações!$B$7,"&lt;&gt;""",'DRE Financeira'!$B$2))))</f>
        <v/>
      </c>
      <c r="W202" s="24" t="str">
        <f>IF($B202="","",ABS(
SUMIFS(BaseFinanceira[Valor Previsto],
IF('DRE Financeira'!$B$3=Configurações!$D$7,BaseFinanceira[Mês Caixa],BaseFinanceira[Mês Comp.]),W$6,
BaseFinanceira[Plano Contas],'DRE Financeira'!$C202,
BaseFinanceira[Centro Custo],IF($B$2=Configurações!$B$7,"&lt;&gt;""",'DRE Financeira'!$B$2))))</f>
        <v/>
      </c>
      <c r="X202" s="26" t="str">
        <f>IF($B202="","",ABS(
SUMIFS(BaseFinanceira[Valor Realizado],
IF('DRE Financeira'!$B$3=Configurações!$D$7,BaseFinanceira[Mês Caixa],BaseFinanceira[Mês Comp.]),X$6,
BaseFinanceira[Plano Contas],'DRE Financeira'!$C202,
BaseFinanceira[Centro Custo],IF($B$2=Configurações!$B$7,"&lt;&gt;""",'DRE Financeira'!$B$2))))</f>
        <v/>
      </c>
      <c r="Y202" s="24" t="str">
        <f>IF($B202="","",ABS(
SUMIFS(BaseFinanceira[Valor Previsto],
IF('DRE Financeira'!$B$3=Configurações!$D$7,BaseFinanceira[Mês Caixa],BaseFinanceira[Mês Comp.]),Y$6,
BaseFinanceira[Plano Contas],'DRE Financeira'!$C202,
BaseFinanceira[Centro Custo],IF($B$2=Configurações!$B$7,"&lt;&gt;""",'DRE Financeira'!$B$2))))</f>
        <v/>
      </c>
      <c r="Z202" s="26" t="str">
        <f>IF($B202="","",ABS(
SUMIFS(BaseFinanceira[Valor Realizado],
IF('DRE Financeira'!$B$3=Configurações!$D$7,BaseFinanceira[Mês Caixa],BaseFinanceira[Mês Comp.]),Z$6,
BaseFinanceira[Plano Contas],'DRE Financeira'!$C202,
BaseFinanceira[Centro Custo],IF($B$2=Configurações!$B$7,"&lt;&gt;""",'DRE Financeira'!$B$2))))</f>
        <v/>
      </c>
      <c r="AA202" s="24" t="str">
        <f>IF($B202="","",ABS(
SUMIFS(BaseFinanceira[Valor Previsto],
IF('DRE Financeira'!$B$3=Configurações!$D$7,BaseFinanceira[Mês Caixa],BaseFinanceira[Mês Comp.]),AA$6,
BaseFinanceira[Plano Contas],'DRE Financeira'!$C202,
BaseFinanceira[Centro Custo],IF($B$2=Configurações!$B$7,"&lt;&gt;""",'DRE Financeira'!$B$2))))</f>
        <v/>
      </c>
      <c r="AB202" s="26" t="str">
        <f>IF($B202="","",ABS(
SUMIFS(BaseFinanceira[Valor Realizado],
IF('DRE Financeira'!$B$3=Configurações!$D$7,BaseFinanceira[Mês Caixa],BaseFinanceira[Mês Comp.]),AB$6,
BaseFinanceira[Plano Contas],'DRE Financeira'!$C202,
BaseFinanceira[Centro Custo],IF($B$2=Configurações!$B$7,"&lt;&gt;""",'DRE Financeira'!$B$2))))</f>
        <v/>
      </c>
      <c r="AD202" s="24">
        <f t="shared" si="285"/>
        <v>0</v>
      </c>
      <c r="AE202" s="26">
        <f t="shared" si="285"/>
        <v>0</v>
      </c>
      <c r="AF202" s="39">
        <f t="shared" si="230"/>
        <v>0</v>
      </c>
      <c r="AH202" s="24">
        <f t="shared" si="286"/>
        <v>0</v>
      </c>
      <c r="AI202" s="26">
        <f t="shared" si="286"/>
        <v>0</v>
      </c>
    </row>
    <row r="203" spans="2:35" s="2" customFormat="1" ht="19.5" hidden="1" customHeight="1" x14ac:dyDescent="0.25">
      <c r="B203" s="23" t="str">
        <f>IF('Plano Contas'!L25="","",'Plano Contas'!L25)</f>
        <v/>
      </c>
      <c r="C203" s="46" t="str">
        <f>B143&amp;B186&amp;B203</f>
        <v>Custo Mercadoria VendidaGrupo Extra 3</v>
      </c>
      <c r="D203" s="20"/>
      <c r="E203" s="24" t="str">
        <f>IF($B203="","",ABS(
SUMIFS(BaseFinanceira[Valor Previsto],
IF('DRE Financeira'!$B$3=Configurações!$D$7,BaseFinanceira[Mês Caixa],BaseFinanceira[Mês Comp.]),E$6,
BaseFinanceira[Plano Contas],'DRE Financeira'!$C203,
BaseFinanceira[Centro Custo],IF($B$2=Configurações!$B$7,"&lt;&gt;""",'DRE Financeira'!$B$2))))</f>
        <v/>
      </c>
      <c r="F203" s="26" t="str">
        <f>IF($B203="","",ABS(
SUMIFS(BaseFinanceira[Valor Realizado],
IF('DRE Financeira'!$B$3=Configurações!$D$7,BaseFinanceira[Mês Caixa],BaseFinanceira[Mês Comp.]),F$6,
BaseFinanceira[Plano Contas],'DRE Financeira'!$C203,
BaseFinanceira[Centro Custo],IF($B$2=Configurações!$B$7,"&lt;&gt;""",'DRE Financeira'!$B$2))))</f>
        <v/>
      </c>
      <c r="G203" s="24" t="str">
        <f>IF($B203="","",ABS(
SUMIFS(BaseFinanceira[Valor Previsto],
IF('DRE Financeira'!$B$3=Configurações!$D$7,BaseFinanceira[Mês Caixa],BaseFinanceira[Mês Comp.]),G$6,
BaseFinanceira[Plano Contas],'DRE Financeira'!$C203,
BaseFinanceira[Centro Custo],IF($B$2=Configurações!$B$7,"&lt;&gt;""",'DRE Financeira'!$B$2))))</f>
        <v/>
      </c>
      <c r="H203" s="26" t="str">
        <f>IF($B203="","",ABS(
SUMIFS(BaseFinanceira[Valor Realizado],
IF('DRE Financeira'!$B$3=Configurações!$D$7,BaseFinanceira[Mês Caixa],BaseFinanceira[Mês Comp.]),H$6,
BaseFinanceira[Plano Contas],'DRE Financeira'!$C203,
BaseFinanceira[Centro Custo],IF($B$2=Configurações!$B$7,"&lt;&gt;""",'DRE Financeira'!$B$2))))</f>
        <v/>
      </c>
      <c r="I203" s="24" t="str">
        <f>IF($B203="","",ABS(
SUMIFS(BaseFinanceira[Valor Previsto],
IF('DRE Financeira'!$B$3=Configurações!$D$7,BaseFinanceira[Mês Caixa],BaseFinanceira[Mês Comp.]),I$6,
BaseFinanceira[Plano Contas],'DRE Financeira'!$C203,
BaseFinanceira[Centro Custo],IF($B$2=Configurações!$B$7,"&lt;&gt;""",'DRE Financeira'!$B$2))))</f>
        <v/>
      </c>
      <c r="J203" s="26" t="str">
        <f>IF($B203="","",ABS(
SUMIFS(BaseFinanceira[Valor Realizado],
IF('DRE Financeira'!$B$3=Configurações!$D$7,BaseFinanceira[Mês Caixa],BaseFinanceira[Mês Comp.]),J$6,
BaseFinanceira[Plano Contas],'DRE Financeira'!$C203,
BaseFinanceira[Centro Custo],IF($B$2=Configurações!$B$7,"&lt;&gt;""",'DRE Financeira'!$B$2))))</f>
        <v/>
      </c>
      <c r="K203" s="24" t="str">
        <f>IF($B203="","",ABS(
SUMIFS(BaseFinanceira[Valor Previsto],
IF('DRE Financeira'!$B$3=Configurações!$D$7,BaseFinanceira[Mês Caixa],BaseFinanceira[Mês Comp.]),K$6,
BaseFinanceira[Plano Contas],'DRE Financeira'!$C203,
BaseFinanceira[Centro Custo],IF($B$2=Configurações!$B$7,"&lt;&gt;""",'DRE Financeira'!$B$2))))</f>
        <v/>
      </c>
      <c r="L203" s="26" t="str">
        <f>IF($B203="","",ABS(
SUMIFS(BaseFinanceira[Valor Realizado],
IF('DRE Financeira'!$B$3=Configurações!$D$7,BaseFinanceira[Mês Caixa],BaseFinanceira[Mês Comp.]),L$6,
BaseFinanceira[Plano Contas],'DRE Financeira'!$C203,
BaseFinanceira[Centro Custo],IF($B$2=Configurações!$B$7,"&lt;&gt;""",'DRE Financeira'!$B$2))))</f>
        <v/>
      </c>
      <c r="M203" s="24" t="str">
        <f>IF($B203="","",ABS(
SUMIFS(BaseFinanceira[Valor Previsto],
IF('DRE Financeira'!$B$3=Configurações!$D$7,BaseFinanceira[Mês Caixa],BaseFinanceira[Mês Comp.]),M$6,
BaseFinanceira[Plano Contas],'DRE Financeira'!$C203,
BaseFinanceira[Centro Custo],IF($B$2=Configurações!$B$7,"&lt;&gt;""",'DRE Financeira'!$B$2))))</f>
        <v/>
      </c>
      <c r="N203" s="26" t="str">
        <f>IF($B203="","",ABS(
SUMIFS(BaseFinanceira[Valor Realizado],
IF('DRE Financeira'!$B$3=Configurações!$D$7,BaseFinanceira[Mês Caixa],BaseFinanceira[Mês Comp.]),N$6,
BaseFinanceira[Plano Contas],'DRE Financeira'!$C203,
BaseFinanceira[Centro Custo],IF($B$2=Configurações!$B$7,"&lt;&gt;""",'DRE Financeira'!$B$2))))</f>
        <v/>
      </c>
      <c r="O203" s="24" t="str">
        <f>IF($B203="","",ABS(
SUMIFS(BaseFinanceira[Valor Previsto],
IF('DRE Financeira'!$B$3=Configurações!$D$7,BaseFinanceira[Mês Caixa],BaseFinanceira[Mês Comp.]),O$6,
BaseFinanceira[Plano Contas],'DRE Financeira'!$C203,
BaseFinanceira[Centro Custo],IF($B$2=Configurações!$B$7,"&lt;&gt;""",'DRE Financeira'!$B$2))))</f>
        <v/>
      </c>
      <c r="P203" s="26" t="str">
        <f>IF($B203="","",ABS(
SUMIFS(BaseFinanceira[Valor Realizado],
IF('DRE Financeira'!$B$3=Configurações!$D$7,BaseFinanceira[Mês Caixa],BaseFinanceira[Mês Comp.]),P$6,
BaseFinanceira[Plano Contas],'DRE Financeira'!$C203,
BaseFinanceira[Centro Custo],IF($B$2=Configurações!$B$7,"&lt;&gt;""",'DRE Financeira'!$B$2))))</f>
        <v/>
      </c>
      <c r="Q203" s="24" t="str">
        <f>IF($B203="","",ABS(
SUMIFS(BaseFinanceira[Valor Previsto],
IF('DRE Financeira'!$B$3=Configurações!$D$7,BaseFinanceira[Mês Caixa],BaseFinanceira[Mês Comp.]),Q$6,
BaseFinanceira[Plano Contas],'DRE Financeira'!$C203,
BaseFinanceira[Centro Custo],IF($B$2=Configurações!$B$7,"&lt;&gt;""",'DRE Financeira'!$B$2))))</f>
        <v/>
      </c>
      <c r="R203" s="26" t="str">
        <f>IF($B203="","",ABS(
SUMIFS(BaseFinanceira[Valor Realizado],
IF('DRE Financeira'!$B$3=Configurações!$D$7,BaseFinanceira[Mês Caixa],BaseFinanceira[Mês Comp.]),R$6,
BaseFinanceira[Plano Contas],'DRE Financeira'!$C203,
BaseFinanceira[Centro Custo],IF($B$2=Configurações!$B$7,"&lt;&gt;""",'DRE Financeira'!$B$2))))</f>
        <v/>
      </c>
      <c r="S203" s="24" t="str">
        <f>IF($B203="","",ABS(
SUMIFS(BaseFinanceira[Valor Previsto],
IF('DRE Financeira'!$B$3=Configurações!$D$7,BaseFinanceira[Mês Caixa],BaseFinanceira[Mês Comp.]),S$6,
BaseFinanceira[Plano Contas],'DRE Financeira'!$C203,
BaseFinanceira[Centro Custo],IF($B$2=Configurações!$B$7,"&lt;&gt;""",'DRE Financeira'!$B$2))))</f>
        <v/>
      </c>
      <c r="T203" s="26" t="str">
        <f>IF($B203="","",ABS(
SUMIFS(BaseFinanceira[Valor Realizado],
IF('DRE Financeira'!$B$3=Configurações!$D$7,BaseFinanceira[Mês Caixa],BaseFinanceira[Mês Comp.]),T$6,
BaseFinanceira[Plano Contas],'DRE Financeira'!$C203,
BaseFinanceira[Centro Custo],IF($B$2=Configurações!$B$7,"&lt;&gt;""",'DRE Financeira'!$B$2))))</f>
        <v/>
      </c>
      <c r="U203" s="24" t="str">
        <f>IF($B203="","",ABS(
SUMIFS(BaseFinanceira[Valor Previsto],
IF('DRE Financeira'!$B$3=Configurações!$D$7,BaseFinanceira[Mês Caixa],BaseFinanceira[Mês Comp.]),U$6,
BaseFinanceira[Plano Contas],'DRE Financeira'!$C203,
BaseFinanceira[Centro Custo],IF($B$2=Configurações!$B$7,"&lt;&gt;""",'DRE Financeira'!$B$2))))</f>
        <v/>
      </c>
      <c r="V203" s="26" t="str">
        <f>IF($B203="","",ABS(
SUMIFS(BaseFinanceira[Valor Realizado],
IF('DRE Financeira'!$B$3=Configurações!$D$7,BaseFinanceira[Mês Caixa],BaseFinanceira[Mês Comp.]),V$6,
BaseFinanceira[Plano Contas],'DRE Financeira'!$C203,
BaseFinanceira[Centro Custo],IF($B$2=Configurações!$B$7,"&lt;&gt;""",'DRE Financeira'!$B$2))))</f>
        <v/>
      </c>
      <c r="W203" s="24" t="str">
        <f>IF($B203="","",ABS(
SUMIFS(BaseFinanceira[Valor Previsto],
IF('DRE Financeira'!$B$3=Configurações!$D$7,BaseFinanceira[Mês Caixa],BaseFinanceira[Mês Comp.]),W$6,
BaseFinanceira[Plano Contas],'DRE Financeira'!$C203,
BaseFinanceira[Centro Custo],IF($B$2=Configurações!$B$7,"&lt;&gt;""",'DRE Financeira'!$B$2))))</f>
        <v/>
      </c>
      <c r="X203" s="26" t="str">
        <f>IF($B203="","",ABS(
SUMIFS(BaseFinanceira[Valor Realizado],
IF('DRE Financeira'!$B$3=Configurações!$D$7,BaseFinanceira[Mês Caixa],BaseFinanceira[Mês Comp.]),X$6,
BaseFinanceira[Plano Contas],'DRE Financeira'!$C203,
BaseFinanceira[Centro Custo],IF($B$2=Configurações!$B$7,"&lt;&gt;""",'DRE Financeira'!$B$2))))</f>
        <v/>
      </c>
      <c r="Y203" s="24" t="str">
        <f>IF($B203="","",ABS(
SUMIFS(BaseFinanceira[Valor Previsto],
IF('DRE Financeira'!$B$3=Configurações!$D$7,BaseFinanceira[Mês Caixa],BaseFinanceira[Mês Comp.]),Y$6,
BaseFinanceira[Plano Contas],'DRE Financeira'!$C203,
BaseFinanceira[Centro Custo],IF($B$2=Configurações!$B$7,"&lt;&gt;""",'DRE Financeira'!$B$2))))</f>
        <v/>
      </c>
      <c r="Z203" s="26" t="str">
        <f>IF($B203="","",ABS(
SUMIFS(BaseFinanceira[Valor Realizado],
IF('DRE Financeira'!$B$3=Configurações!$D$7,BaseFinanceira[Mês Caixa],BaseFinanceira[Mês Comp.]),Z$6,
BaseFinanceira[Plano Contas],'DRE Financeira'!$C203,
BaseFinanceira[Centro Custo],IF($B$2=Configurações!$B$7,"&lt;&gt;""",'DRE Financeira'!$B$2))))</f>
        <v/>
      </c>
      <c r="AA203" s="24" t="str">
        <f>IF($B203="","",ABS(
SUMIFS(BaseFinanceira[Valor Previsto],
IF('DRE Financeira'!$B$3=Configurações!$D$7,BaseFinanceira[Mês Caixa],BaseFinanceira[Mês Comp.]),AA$6,
BaseFinanceira[Plano Contas],'DRE Financeira'!$C203,
BaseFinanceira[Centro Custo],IF($B$2=Configurações!$B$7,"&lt;&gt;""",'DRE Financeira'!$B$2))))</f>
        <v/>
      </c>
      <c r="AB203" s="26" t="str">
        <f>IF($B203="","",ABS(
SUMIFS(BaseFinanceira[Valor Realizado],
IF('DRE Financeira'!$B$3=Configurações!$D$7,BaseFinanceira[Mês Caixa],BaseFinanceira[Mês Comp.]),AB$6,
BaseFinanceira[Plano Contas],'DRE Financeira'!$C203,
BaseFinanceira[Centro Custo],IF($B$2=Configurações!$B$7,"&lt;&gt;""",'DRE Financeira'!$B$2))))</f>
        <v/>
      </c>
      <c r="AD203" s="24">
        <f t="shared" ref="AD203:AE206" si="287">SUMIF($E$3:$AB$3,AD$3,$E203:$AB203)</f>
        <v>0</v>
      </c>
      <c r="AE203" s="26">
        <f t="shared" si="287"/>
        <v>0</v>
      </c>
      <c r="AF203" s="39">
        <f t="shared" si="230"/>
        <v>0</v>
      </c>
      <c r="AH203" s="24">
        <f t="shared" ref="AH203:AI206" si="288">IFERROR(SUMIF($E$3:$AB$3,AH$3,$E203:$AB203)/COUNTIFS($E203:$AB203,"&gt;0",$E$3:$AB$3,AH$3),0)</f>
        <v>0</v>
      </c>
      <c r="AI203" s="26">
        <f t="shared" si="288"/>
        <v>0</v>
      </c>
    </row>
    <row r="204" spans="2:35" s="2" customFormat="1" ht="19.5" hidden="1" customHeight="1" x14ac:dyDescent="0.25">
      <c r="B204" s="23" t="str">
        <f>IF('Plano Contas'!L26="","",'Plano Contas'!L26)</f>
        <v/>
      </c>
      <c r="C204" s="46" t="str">
        <f>B143&amp;B186&amp;B204</f>
        <v>Custo Mercadoria VendidaGrupo Extra 3</v>
      </c>
      <c r="D204" s="20"/>
      <c r="E204" s="24" t="str">
        <f>IF($B204="","",ABS(
SUMIFS(BaseFinanceira[Valor Previsto],
IF('DRE Financeira'!$B$3=Configurações!$D$7,BaseFinanceira[Mês Caixa],BaseFinanceira[Mês Comp.]),E$6,
BaseFinanceira[Plano Contas],'DRE Financeira'!$C204,
BaseFinanceira[Centro Custo],IF($B$2=Configurações!$B$7,"&lt;&gt;""",'DRE Financeira'!$B$2))))</f>
        <v/>
      </c>
      <c r="F204" s="26" t="str">
        <f>IF($B204="","",ABS(
SUMIFS(BaseFinanceira[Valor Realizado],
IF('DRE Financeira'!$B$3=Configurações!$D$7,BaseFinanceira[Mês Caixa],BaseFinanceira[Mês Comp.]),F$6,
BaseFinanceira[Plano Contas],'DRE Financeira'!$C204,
BaseFinanceira[Centro Custo],IF($B$2=Configurações!$B$7,"&lt;&gt;""",'DRE Financeira'!$B$2))))</f>
        <v/>
      </c>
      <c r="G204" s="24" t="str">
        <f>IF($B204="","",ABS(
SUMIFS(BaseFinanceira[Valor Previsto],
IF('DRE Financeira'!$B$3=Configurações!$D$7,BaseFinanceira[Mês Caixa],BaseFinanceira[Mês Comp.]),G$6,
BaseFinanceira[Plano Contas],'DRE Financeira'!$C204,
BaseFinanceira[Centro Custo],IF($B$2=Configurações!$B$7,"&lt;&gt;""",'DRE Financeira'!$B$2))))</f>
        <v/>
      </c>
      <c r="H204" s="26" t="str">
        <f>IF($B204="","",ABS(
SUMIFS(BaseFinanceira[Valor Realizado],
IF('DRE Financeira'!$B$3=Configurações!$D$7,BaseFinanceira[Mês Caixa],BaseFinanceira[Mês Comp.]),H$6,
BaseFinanceira[Plano Contas],'DRE Financeira'!$C204,
BaseFinanceira[Centro Custo],IF($B$2=Configurações!$B$7,"&lt;&gt;""",'DRE Financeira'!$B$2))))</f>
        <v/>
      </c>
      <c r="I204" s="24" t="str">
        <f>IF($B204="","",ABS(
SUMIFS(BaseFinanceira[Valor Previsto],
IF('DRE Financeira'!$B$3=Configurações!$D$7,BaseFinanceira[Mês Caixa],BaseFinanceira[Mês Comp.]),I$6,
BaseFinanceira[Plano Contas],'DRE Financeira'!$C204,
BaseFinanceira[Centro Custo],IF($B$2=Configurações!$B$7,"&lt;&gt;""",'DRE Financeira'!$B$2))))</f>
        <v/>
      </c>
      <c r="J204" s="26" t="str">
        <f>IF($B204="","",ABS(
SUMIFS(BaseFinanceira[Valor Realizado],
IF('DRE Financeira'!$B$3=Configurações!$D$7,BaseFinanceira[Mês Caixa],BaseFinanceira[Mês Comp.]),J$6,
BaseFinanceira[Plano Contas],'DRE Financeira'!$C204,
BaseFinanceira[Centro Custo],IF($B$2=Configurações!$B$7,"&lt;&gt;""",'DRE Financeira'!$B$2))))</f>
        <v/>
      </c>
      <c r="K204" s="24" t="str">
        <f>IF($B204="","",ABS(
SUMIFS(BaseFinanceira[Valor Previsto],
IF('DRE Financeira'!$B$3=Configurações!$D$7,BaseFinanceira[Mês Caixa],BaseFinanceira[Mês Comp.]),K$6,
BaseFinanceira[Plano Contas],'DRE Financeira'!$C204,
BaseFinanceira[Centro Custo],IF($B$2=Configurações!$B$7,"&lt;&gt;""",'DRE Financeira'!$B$2))))</f>
        <v/>
      </c>
      <c r="L204" s="26" t="str">
        <f>IF($B204="","",ABS(
SUMIFS(BaseFinanceira[Valor Realizado],
IF('DRE Financeira'!$B$3=Configurações!$D$7,BaseFinanceira[Mês Caixa],BaseFinanceira[Mês Comp.]),L$6,
BaseFinanceira[Plano Contas],'DRE Financeira'!$C204,
BaseFinanceira[Centro Custo],IF($B$2=Configurações!$B$7,"&lt;&gt;""",'DRE Financeira'!$B$2))))</f>
        <v/>
      </c>
      <c r="M204" s="24" t="str">
        <f>IF($B204="","",ABS(
SUMIFS(BaseFinanceira[Valor Previsto],
IF('DRE Financeira'!$B$3=Configurações!$D$7,BaseFinanceira[Mês Caixa],BaseFinanceira[Mês Comp.]),M$6,
BaseFinanceira[Plano Contas],'DRE Financeira'!$C204,
BaseFinanceira[Centro Custo],IF($B$2=Configurações!$B$7,"&lt;&gt;""",'DRE Financeira'!$B$2))))</f>
        <v/>
      </c>
      <c r="N204" s="26" t="str">
        <f>IF($B204="","",ABS(
SUMIFS(BaseFinanceira[Valor Realizado],
IF('DRE Financeira'!$B$3=Configurações!$D$7,BaseFinanceira[Mês Caixa],BaseFinanceira[Mês Comp.]),N$6,
BaseFinanceira[Plano Contas],'DRE Financeira'!$C204,
BaseFinanceira[Centro Custo],IF($B$2=Configurações!$B$7,"&lt;&gt;""",'DRE Financeira'!$B$2))))</f>
        <v/>
      </c>
      <c r="O204" s="24" t="str">
        <f>IF($B204="","",ABS(
SUMIFS(BaseFinanceira[Valor Previsto],
IF('DRE Financeira'!$B$3=Configurações!$D$7,BaseFinanceira[Mês Caixa],BaseFinanceira[Mês Comp.]),O$6,
BaseFinanceira[Plano Contas],'DRE Financeira'!$C204,
BaseFinanceira[Centro Custo],IF($B$2=Configurações!$B$7,"&lt;&gt;""",'DRE Financeira'!$B$2))))</f>
        <v/>
      </c>
      <c r="P204" s="26" t="str">
        <f>IF($B204="","",ABS(
SUMIFS(BaseFinanceira[Valor Realizado],
IF('DRE Financeira'!$B$3=Configurações!$D$7,BaseFinanceira[Mês Caixa],BaseFinanceira[Mês Comp.]),P$6,
BaseFinanceira[Plano Contas],'DRE Financeira'!$C204,
BaseFinanceira[Centro Custo],IF($B$2=Configurações!$B$7,"&lt;&gt;""",'DRE Financeira'!$B$2))))</f>
        <v/>
      </c>
      <c r="Q204" s="24" t="str">
        <f>IF($B204="","",ABS(
SUMIFS(BaseFinanceira[Valor Previsto],
IF('DRE Financeira'!$B$3=Configurações!$D$7,BaseFinanceira[Mês Caixa],BaseFinanceira[Mês Comp.]),Q$6,
BaseFinanceira[Plano Contas],'DRE Financeira'!$C204,
BaseFinanceira[Centro Custo],IF($B$2=Configurações!$B$7,"&lt;&gt;""",'DRE Financeira'!$B$2))))</f>
        <v/>
      </c>
      <c r="R204" s="26" t="str">
        <f>IF($B204="","",ABS(
SUMIFS(BaseFinanceira[Valor Realizado],
IF('DRE Financeira'!$B$3=Configurações!$D$7,BaseFinanceira[Mês Caixa],BaseFinanceira[Mês Comp.]),R$6,
BaseFinanceira[Plano Contas],'DRE Financeira'!$C204,
BaseFinanceira[Centro Custo],IF($B$2=Configurações!$B$7,"&lt;&gt;""",'DRE Financeira'!$B$2))))</f>
        <v/>
      </c>
      <c r="S204" s="24" t="str">
        <f>IF($B204="","",ABS(
SUMIFS(BaseFinanceira[Valor Previsto],
IF('DRE Financeira'!$B$3=Configurações!$D$7,BaseFinanceira[Mês Caixa],BaseFinanceira[Mês Comp.]),S$6,
BaseFinanceira[Plano Contas],'DRE Financeira'!$C204,
BaseFinanceira[Centro Custo],IF($B$2=Configurações!$B$7,"&lt;&gt;""",'DRE Financeira'!$B$2))))</f>
        <v/>
      </c>
      <c r="T204" s="26" t="str">
        <f>IF($B204="","",ABS(
SUMIFS(BaseFinanceira[Valor Realizado],
IF('DRE Financeira'!$B$3=Configurações!$D$7,BaseFinanceira[Mês Caixa],BaseFinanceira[Mês Comp.]),T$6,
BaseFinanceira[Plano Contas],'DRE Financeira'!$C204,
BaseFinanceira[Centro Custo],IF($B$2=Configurações!$B$7,"&lt;&gt;""",'DRE Financeira'!$B$2))))</f>
        <v/>
      </c>
      <c r="U204" s="24" t="str">
        <f>IF($B204="","",ABS(
SUMIFS(BaseFinanceira[Valor Previsto],
IF('DRE Financeira'!$B$3=Configurações!$D$7,BaseFinanceira[Mês Caixa],BaseFinanceira[Mês Comp.]),U$6,
BaseFinanceira[Plano Contas],'DRE Financeira'!$C204,
BaseFinanceira[Centro Custo],IF($B$2=Configurações!$B$7,"&lt;&gt;""",'DRE Financeira'!$B$2))))</f>
        <v/>
      </c>
      <c r="V204" s="26" t="str">
        <f>IF($B204="","",ABS(
SUMIFS(BaseFinanceira[Valor Realizado],
IF('DRE Financeira'!$B$3=Configurações!$D$7,BaseFinanceira[Mês Caixa],BaseFinanceira[Mês Comp.]),V$6,
BaseFinanceira[Plano Contas],'DRE Financeira'!$C204,
BaseFinanceira[Centro Custo],IF($B$2=Configurações!$B$7,"&lt;&gt;""",'DRE Financeira'!$B$2))))</f>
        <v/>
      </c>
      <c r="W204" s="24" t="str">
        <f>IF($B204="","",ABS(
SUMIFS(BaseFinanceira[Valor Previsto],
IF('DRE Financeira'!$B$3=Configurações!$D$7,BaseFinanceira[Mês Caixa],BaseFinanceira[Mês Comp.]),W$6,
BaseFinanceira[Plano Contas],'DRE Financeira'!$C204,
BaseFinanceira[Centro Custo],IF($B$2=Configurações!$B$7,"&lt;&gt;""",'DRE Financeira'!$B$2))))</f>
        <v/>
      </c>
      <c r="X204" s="26" t="str">
        <f>IF($B204="","",ABS(
SUMIFS(BaseFinanceira[Valor Realizado],
IF('DRE Financeira'!$B$3=Configurações!$D$7,BaseFinanceira[Mês Caixa],BaseFinanceira[Mês Comp.]),X$6,
BaseFinanceira[Plano Contas],'DRE Financeira'!$C204,
BaseFinanceira[Centro Custo],IF($B$2=Configurações!$B$7,"&lt;&gt;""",'DRE Financeira'!$B$2))))</f>
        <v/>
      </c>
      <c r="Y204" s="24" t="str">
        <f>IF($B204="","",ABS(
SUMIFS(BaseFinanceira[Valor Previsto],
IF('DRE Financeira'!$B$3=Configurações!$D$7,BaseFinanceira[Mês Caixa],BaseFinanceira[Mês Comp.]),Y$6,
BaseFinanceira[Plano Contas],'DRE Financeira'!$C204,
BaseFinanceira[Centro Custo],IF($B$2=Configurações!$B$7,"&lt;&gt;""",'DRE Financeira'!$B$2))))</f>
        <v/>
      </c>
      <c r="Z204" s="26" t="str">
        <f>IF($B204="","",ABS(
SUMIFS(BaseFinanceira[Valor Realizado],
IF('DRE Financeira'!$B$3=Configurações!$D$7,BaseFinanceira[Mês Caixa],BaseFinanceira[Mês Comp.]),Z$6,
BaseFinanceira[Plano Contas],'DRE Financeira'!$C204,
BaseFinanceira[Centro Custo],IF($B$2=Configurações!$B$7,"&lt;&gt;""",'DRE Financeira'!$B$2))))</f>
        <v/>
      </c>
      <c r="AA204" s="24" t="str">
        <f>IF($B204="","",ABS(
SUMIFS(BaseFinanceira[Valor Previsto],
IF('DRE Financeira'!$B$3=Configurações!$D$7,BaseFinanceira[Mês Caixa],BaseFinanceira[Mês Comp.]),AA$6,
BaseFinanceira[Plano Contas],'DRE Financeira'!$C204,
BaseFinanceira[Centro Custo],IF($B$2=Configurações!$B$7,"&lt;&gt;""",'DRE Financeira'!$B$2))))</f>
        <v/>
      </c>
      <c r="AB204" s="26" t="str">
        <f>IF($B204="","",ABS(
SUMIFS(BaseFinanceira[Valor Realizado],
IF('DRE Financeira'!$B$3=Configurações!$D$7,BaseFinanceira[Mês Caixa],BaseFinanceira[Mês Comp.]),AB$6,
BaseFinanceira[Plano Contas],'DRE Financeira'!$C204,
BaseFinanceira[Centro Custo],IF($B$2=Configurações!$B$7,"&lt;&gt;""",'DRE Financeira'!$B$2))))</f>
        <v/>
      </c>
      <c r="AD204" s="24">
        <f t="shared" si="287"/>
        <v>0</v>
      </c>
      <c r="AE204" s="26">
        <f t="shared" si="287"/>
        <v>0</v>
      </c>
      <c r="AF204" s="39">
        <f t="shared" si="230"/>
        <v>0</v>
      </c>
      <c r="AH204" s="24">
        <f t="shared" si="288"/>
        <v>0</v>
      </c>
      <c r="AI204" s="26">
        <f t="shared" si="288"/>
        <v>0</v>
      </c>
    </row>
    <row r="205" spans="2:35" s="2" customFormat="1" ht="20.100000000000001" hidden="1" customHeight="1" x14ac:dyDescent="0.25">
      <c r="B205" s="23" t="str">
        <f>IF('Plano Contas'!L27="","",'Plano Contas'!L27)</f>
        <v/>
      </c>
      <c r="C205" s="46" t="str">
        <f>B143&amp;B186&amp;B205</f>
        <v>Custo Mercadoria VendidaGrupo Extra 3</v>
      </c>
      <c r="D205" s="20"/>
      <c r="E205" s="24" t="str">
        <f>IF($B205="","",ABS(
SUMIFS(BaseFinanceira[Valor Previsto],
IF('DRE Financeira'!$B$3=Configurações!$D$7,BaseFinanceira[Mês Caixa],BaseFinanceira[Mês Comp.]),E$6,
BaseFinanceira[Plano Contas],'DRE Financeira'!$C205,
BaseFinanceira[Centro Custo],IF($B$2=Configurações!$B$7,"&lt;&gt;""",'DRE Financeira'!$B$2))))</f>
        <v/>
      </c>
      <c r="F205" s="26" t="str">
        <f>IF($B205="","",ABS(
SUMIFS(BaseFinanceira[Valor Realizado],
IF('DRE Financeira'!$B$3=Configurações!$D$7,BaseFinanceira[Mês Caixa],BaseFinanceira[Mês Comp.]),F$6,
BaseFinanceira[Plano Contas],'DRE Financeira'!$C205,
BaseFinanceira[Centro Custo],IF($B$2=Configurações!$B$7,"&lt;&gt;""",'DRE Financeira'!$B$2))))</f>
        <v/>
      </c>
      <c r="G205" s="24" t="str">
        <f>IF($B205="","",ABS(
SUMIFS(BaseFinanceira[Valor Previsto],
IF('DRE Financeira'!$B$3=Configurações!$D$7,BaseFinanceira[Mês Caixa],BaseFinanceira[Mês Comp.]),G$6,
BaseFinanceira[Plano Contas],'DRE Financeira'!$C205,
BaseFinanceira[Centro Custo],IF($B$2=Configurações!$B$7,"&lt;&gt;""",'DRE Financeira'!$B$2))))</f>
        <v/>
      </c>
      <c r="H205" s="26" t="str">
        <f>IF($B205="","",ABS(
SUMIFS(BaseFinanceira[Valor Realizado],
IF('DRE Financeira'!$B$3=Configurações!$D$7,BaseFinanceira[Mês Caixa],BaseFinanceira[Mês Comp.]),H$6,
BaseFinanceira[Plano Contas],'DRE Financeira'!$C205,
BaseFinanceira[Centro Custo],IF($B$2=Configurações!$B$7,"&lt;&gt;""",'DRE Financeira'!$B$2))))</f>
        <v/>
      </c>
      <c r="I205" s="24" t="str">
        <f>IF($B205="","",ABS(
SUMIFS(BaseFinanceira[Valor Previsto],
IF('DRE Financeira'!$B$3=Configurações!$D$7,BaseFinanceira[Mês Caixa],BaseFinanceira[Mês Comp.]),I$6,
BaseFinanceira[Plano Contas],'DRE Financeira'!$C205,
BaseFinanceira[Centro Custo],IF($B$2=Configurações!$B$7,"&lt;&gt;""",'DRE Financeira'!$B$2))))</f>
        <v/>
      </c>
      <c r="J205" s="26" t="str">
        <f>IF($B205="","",ABS(
SUMIFS(BaseFinanceira[Valor Realizado],
IF('DRE Financeira'!$B$3=Configurações!$D$7,BaseFinanceira[Mês Caixa],BaseFinanceira[Mês Comp.]),J$6,
BaseFinanceira[Plano Contas],'DRE Financeira'!$C205,
BaseFinanceira[Centro Custo],IF($B$2=Configurações!$B$7,"&lt;&gt;""",'DRE Financeira'!$B$2))))</f>
        <v/>
      </c>
      <c r="K205" s="24" t="str">
        <f>IF($B205="","",ABS(
SUMIFS(BaseFinanceira[Valor Previsto],
IF('DRE Financeira'!$B$3=Configurações!$D$7,BaseFinanceira[Mês Caixa],BaseFinanceira[Mês Comp.]),K$6,
BaseFinanceira[Plano Contas],'DRE Financeira'!$C205,
BaseFinanceira[Centro Custo],IF($B$2=Configurações!$B$7,"&lt;&gt;""",'DRE Financeira'!$B$2))))</f>
        <v/>
      </c>
      <c r="L205" s="26" t="str">
        <f>IF($B205="","",ABS(
SUMIFS(BaseFinanceira[Valor Realizado],
IF('DRE Financeira'!$B$3=Configurações!$D$7,BaseFinanceira[Mês Caixa],BaseFinanceira[Mês Comp.]),L$6,
BaseFinanceira[Plano Contas],'DRE Financeira'!$C205,
BaseFinanceira[Centro Custo],IF($B$2=Configurações!$B$7,"&lt;&gt;""",'DRE Financeira'!$B$2))))</f>
        <v/>
      </c>
      <c r="M205" s="24" t="str">
        <f>IF($B205="","",ABS(
SUMIFS(BaseFinanceira[Valor Previsto],
IF('DRE Financeira'!$B$3=Configurações!$D$7,BaseFinanceira[Mês Caixa],BaseFinanceira[Mês Comp.]),M$6,
BaseFinanceira[Plano Contas],'DRE Financeira'!$C205,
BaseFinanceira[Centro Custo],IF($B$2=Configurações!$B$7,"&lt;&gt;""",'DRE Financeira'!$B$2))))</f>
        <v/>
      </c>
      <c r="N205" s="26" t="str">
        <f>IF($B205="","",ABS(
SUMIFS(BaseFinanceira[Valor Realizado],
IF('DRE Financeira'!$B$3=Configurações!$D$7,BaseFinanceira[Mês Caixa],BaseFinanceira[Mês Comp.]),N$6,
BaseFinanceira[Plano Contas],'DRE Financeira'!$C205,
BaseFinanceira[Centro Custo],IF($B$2=Configurações!$B$7,"&lt;&gt;""",'DRE Financeira'!$B$2))))</f>
        <v/>
      </c>
      <c r="O205" s="24" t="str">
        <f>IF($B205="","",ABS(
SUMIFS(BaseFinanceira[Valor Previsto],
IF('DRE Financeira'!$B$3=Configurações!$D$7,BaseFinanceira[Mês Caixa],BaseFinanceira[Mês Comp.]),O$6,
BaseFinanceira[Plano Contas],'DRE Financeira'!$C205,
BaseFinanceira[Centro Custo],IF($B$2=Configurações!$B$7,"&lt;&gt;""",'DRE Financeira'!$B$2))))</f>
        <v/>
      </c>
      <c r="P205" s="26" t="str">
        <f>IF($B205="","",ABS(
SUMIFS(BaseFinanceira[Valor Realizado],
IF('DRE Financeira'!$B$3=Configurações!$D$7,BaseFinanceira[Mês Caixa],BaseFinanceira[Mês Comp.]),P$6,
BaseFinanceira[Plano Contas],'DRE Financeira'!$C205,
BaseFinanceira[Centro Custo],IF($B$2=Configurações!$B$7,"&lt;&gt;""",'DRE Financeira'!$B$2))))</f>
        <v/>
      </c>
      <c r="Q205" s="24" t="str">
        <f>IF($B205="","",ABS(
SUMIFS(BaseFinanceira[Valor Previsto],
IF('DRE Financeira'!$B$3=Configurações!$D$7,BaseFinanceira[Mês Caixa],BaseFinanceira[Mês Comp.]),Q$6,
BaseFinanceira[Plano Contas],'DRE Financeira'!$C205,
BaseFinanceira[Centro Custo],IF($B$2=Configurações!$B$7,"&lt;&gt;""",'DRE Financeira'!$B$2))))</f>
        <v/>
      </c>
      <c r="R205" s="26" t="str">
        <f>IF($B205="","",ABS(
SUMIFS(BaseFinanceira[Valor Realizado],
IF('DRE Financeira'!$B$3=Configurações!$D$7,BaseFinanceira[Mês Caixa],BaseFinanceira[Mês Comp.]),R$6,
BaseFinanceira[Plano Contas],'DRE Financeira'!$C205,
BaseFinanceira[Centro Custo],IF($B$2=Configurações!$B$7,"&lt;&gt;""",'DRE Financeira'!$B$2))))</f>
        <v/>
      </c>
      <c r="S205" s="24" t="str">
        <f>IF($B205="","",ABS(
SUMIFS(BaseFinanceira[Valor Previsto],
IF('DRE Financeira'!$B$3=Configurações!$D$7,BaseFinanceira[Mês Caixa],BaseFinanceira[Mês Comp.]),S$6,
BaseFinanceira[Plano Contas],'DRE Financeira'!$C205,
BaseFinanceira[Centro Custo],IF($B$2=Configurações!$B$7,"&lt;&gt;""",'DRE Financeira'!$B$2))))</f>
        <v/>
      </c>
      <c r="T205" s="26" t="str">
        <f>IF($B205="","",ABS(
SUMIFS(BaseFinanceira[Valor Realizado],
IF('DRE Financeira'!$B$3=Configurações!$D$7,BaseFinanceira[Mês Caixa],BaseFinanceira[Mês Comp.]),T$6,
BaseFinanceira[Plano Contas],'DRE Financeira'!$C205,
BaseFinanceira[Centro Custo],IF($B$2=Configurações!$B$7,"&lt;&gt;""",'DRE Financeira'!$B$2))))</f>
        <v/>
      </c>
      <c r="U205" s="24" t="str">
        <f>IF($B205="","",ABS(
SUMIFS(BaseFinanceira[Valor Previsto],
IF('DRE Financeira'!$B$3=Configurações!$D$7,BaseFinanceira[Mês Caixa],BaseFinanceira[Mês Comp.]),U$6,
BaseFinanceira[Plano Contas],'DRE Financeira'!$C205,
BaseFinanceira[Centro Custo],IF($B$2=Configurações!$B$7,"&lt;&gt;""",'DRE Financeira'!$B$2))))</f>
        <v/>
      </c>
      <c r="V205" s="26" t="str">
        <f>IF($B205="","",ABS(
SUMIFS(BaseFinanceira[Valor Realizado],
IF('DRE Financeira'!$B$3=Configurações!$D$7,BaseFinanceira[Mês Caixa],BaseFinanceira[Mês Comp.]),V$6,
BaseFinanceira[Plano Contas],'DRE Financeira'!$C205,
BaseFinanceira[Centro Custo],IF($B$2=Configurações!$B$7,"&lt;&gt;""",'DRE Financeira'!$B$2))))</f>
        <v/>
      </c>
      <c r="W205" s="24" t="str">
        <f>IF($B205="","",ABS(
SUMIFS(BaseFinanceira[Valor Previsto],
IF('DRE Financeira'!$B$3=Configurações!$D$7,BaseFinanceira[Mês Caixa],BaseFinanceira[Mês Comp.]),W$6,
BaseFinanceira[Plano Contas],'DRE Financeira'!$C205,
BaseFinanceira[Centro Custo],IF($B$2=Configurações!$B$7,"&lt;&gt;""",'DRE Financeira'!$B$2))))</f>
        <v/>
      </c>
      <c r="X205" s="26" t="str">
        <f>IF($B205="","",ABS(
SUMIFS(BaseFinanceira[Valor Realizado],
IF('DRE Financeira'!$B$3=Configurações!$D$7,BaseFinanceira[Mês Caixa],BaseFinanceira[Mês Comp.]),X$6,
BaseFinanceira[Plano Contas],'DRE Financeira'!$C205,
BaseFinanceira[Centro Custo],IF($B$2=Configurações!$B$7,"&lt;&gt;""",'DRE Financeira'!$B$2))))</f>
        <v/>
      </c>
      <c r="Y205" s="24" t="str">
        <f>IF($B205="","",ABS(
SUMIFS(BaseFinanceira[Valor Previsto],
IF('DRE Financeira'!$B$3=Configurações!$D$7,BaseFinanceira[Mês Caixa],BaseFinanceira[Mês Comp.]),Y$6,
BaseFinanceira[Plano Contas],'DRE Financeira'!$C205,
BaseFinanceira[Centro Custo],IF($B$2=Configurações!$B$7,"&lt;&gt;""",'DRE Financeira'!$B$2))))</f>
        <v/>
      </c>
      <c r="Z205" s="26" t="str">
        <f>IF($B205="","",ABS(
SUMIFS(BaseFinanceira[Valor Realizado],
IF('DRE Financeira'!$B$3=Configurações!$D$7,BaseFinanceira[Mês Caixa],BaseFinanceira[Mês Comp.]),Z$6,
BaseFinanceira[Plano Contas],'DRE Financeira'!$C205,
BaseFinanceira[Centro Custo],IF($B$2=Configurações!$B$7,"&lt;&gt;""",'DRE Financeira'!$B$2))))</f>
        <v/>
      </c>
      <c r="AA205" s="24" t="str">
        <f>IF($B205="","",ABS(
SUMIFS(BaseFinanceira[Valor Previsto],
IF('DRE Financeira'!$B$3=Configurações!$D$7,BaseFinanceira[Mês Caixa],BaseFinanceira[Mês Comp.]),AA$6,
BaseFinanceira[Plano Contas],'DRE Financeira'!$C205,
BaseFinanceira[Centro Custo],IF($B$2=Configurações!$B$7,"&lt;&gt;""",'DRE Financeira'!$B$2))))</f>
        <v/>
      </c>
      <c r="AB205" s="26" t="str">
        <f>IF($B205="","",ABS(
SUMIFS(BaseFinanceira[Valor Realizado],
IF('DRE Financeira'!$B$3=Configurações!$D$7,BaseFinanceira[Mês Caixa],BaseFinanceira[Mês Comp.]),AB$6,
BaseFinanceira[Plano Contas],'DRE Financeira'!$C205,
BaseFinanceira[Centro Custo],IF($B$2=Configurações!$B$7,"&lt;&gt;""",'DRE Financeira'!$B$2))))</f>
        <v/>
      </c>
      <c r="AD205" s="24">
        <f t="shared" si="287"/>
        <v>0</v>
      </c>
      <c r="AE205" s="26">
        <f t="shared" si="287"/>
        <v>0</v>
      </c>
      <c r="AF205" s="39">
        <f t="shared" si="230"/>
        <v>0</v>
      </c>
      <c r="AH205" s="24">
        <f t="shared" si="288"/>
        <v>0</v>
      </c>
      <c r="AI205" s="26">
        <f t="shared" si="288"/>
        <v>0</v>
      </c>
    </row>
    <row r="206" spans="2:35" s="2" customFormat="1" ht="20.100000000000001" hidden="1" customHeight="1" x14ac:dyDescent="0.25">
      <c r="B206" s="23" t="str">
        <f>IF('Plano Contas'!L28="","",'Plano Contas'!L28)</f>
        <v/>
      </c>
      <c r="C206" s="46" t="str">
        <f>B143&amp;B186&amp;B206</f>
        <v>Custo Mercadoria VendidaGrupo Extra 3</v>
      </c>
      <c r="D206" s="20"/>
      <c r="E206" s="24" t="str">
        <f>IF($B206="","",ABS(
SUMIFS(BaseFinanceira[Valor Previsto],
IF('DRE Financeira'!$B$3=Configurações!$D$7,BaseFinanceira[Mês Caixa],BaseFinanceira[Mês Comp.]),E$6,
BaseFinanceira[Plano Contas],'DRE Financeira'!$C206,
BaseFinanceira[Centro Custo],IF($B$2=Configurações!$B$7,"&lt;&gt;""",'DRE Financeira'!$B$2))))</f>
        <v/>
      </c>
      <c r="F206" s="26" t="str">
        <f>IF($B206="","",ABS(
SUMIFS(BaseFinanceira[Valor Realizado],
IF('DRE Financeira'!$B$3=Configurações!$D$7,BaseFinanceira[Mês Caixa],BaseFinanceira[Mês Comp.]),F$6,
BaseFinanceira[Plano Contas],'DRE Financeira'!$C206,
BaseFinanceira[Centro Custo],IF($B$2=Configurações!$B$7,"&lt;&gt;""",'DRE Financeira'!$B$2))))</f>
        <v/>
      </c>
      <c r="G206" s="24" t="str">
        <f>IF($B206="","",ABS(
SUMIFS(BaseFinanceira[Valor Previsto],
IF('DRE Financeira'!$B$3=Configurações!$D$7,BaseFinanceira[Mês Caixa],BaseFinanceira[Mês Comp.]),G$6,
BaseFinanceira[Plano Contas],'DRE Financeira'!$C206,
BaseFinanceira[Centro Custo],IF($B$2=Configurações!$B$7,"&lt;&gt;""",'DRE Financeira'!$B$2))))</f>
        <v/>
      </c>
      <c r="H206" s="26" t="str">
        <f>IF($B206="","",ABS(
SUMIFS(BaseFinanceira[Valor Realizado],
IF('DRE Financeira'!$B$3=Configurações!$D$7,BaseFinanceira[Mês Caixa],BaseFinanceira[Mês Comp.]),H$6,
BaseFinanceira[Plano Contas],'DRE Financeira'!$C206,
BaseFinanceira[Centro Custo],IF($B$2=Configurações!$B$7,"&lt;&gt;""",'DRE Financeira'!$B$2))))</f>
        <v/>
      </c>
      <c r="I206" s="24" t="str">
        <f>IF($B206="","",ABS(
SUMIFS(BaseFinanceira[Valor Previsto],
IF('DRE Financeira'!$B$3=Configurações!$D$7,BaseFinanceira[Mês Caixa],BaseFinanceira[Mês Comp.]),I$6,
BaseFinanceira[Plano Contas],'DRE Financeira'!$C206,
BaseFinanceira[Centro Custo],IF($B$2=Configurações!$B$7,"&lt;&gt;""",'DRE Financeira'!$B$2))))</f>
        <v/>
      </c>
      <c r="J206" s="26" t="str">
        <f>IF($B206="","",ABS(
SUMIFS(BaseFinanceira[Valor Realizado],
IF('DRE Financeira'!$B$3=Configurações!$D$7,BaseFinanceira[Mês Caixa],BaseFinanceira[Mês Comp.]),J$6,
BaseFinanceira[Plano Contas],'DRE Financeira'!$C206,
BaseFinanceira[Centro Custo],IF($B$2=Configurações!$B$7,"&lt;&gt;""",'DRE Financeira'!$B$2))))</f>
        <v/>
      </c>
      <c r="K206" s="24" t="str">
        <f>IF($B206="","",ABS(
SUMIFS(BaseFinanceira[Valor Previsto],
IF('DRE Financeira'!$B$3=Configurações!$D$7,BaseFinanceira[Mês Caixa],BaseFinanceira[Mês Comp.]),K$6,
BaseFinanceira[Plano Contas],'DRE Financeira'!$C206,
BaseFinanceira[Centro Custo],IF($B$2=Configurações!$B$7,"&lt;&gt;""",'DRE Financeira'!$B$2))))</f>
        <v/>
      </c>
      <c r="L206" s="26" t="str">
        <f>IF($B206="","",ABS(
SUMIFS(BaseFinanceira[Valor Realizado],
IF('DRE Financeira'!$B$3=Configurações!$D$7,BaseFinanceira[Mês Caixa],BaseFinanceira[Mês Comp.]),L$6,
BaseFinanceira[Plano Contas],'DRE Financeira'!$C206,
BaseFinanceira[Centro Custo],IF($B$2=Configurações!$B$7,"&lt;&gt;""",'DRE Financeira'!$B$2))))</f>
        <v/>
      </c>
      <c r="M206" s="24" t="str">
        <f>IF($B206="","",ABS(
SUMIFS(BaseFinanceira[Valor Previsto],
IF('DRE Financeira'!$B$3=Configurações!$D$7,BaseFinanceira[Mês Caixa],BaseFinanceira[Mês Comp.]),M$6,
BaseFinanceira[Plano Contas],'DRE Financeira'!$C206,
BaseFinanceira[Centro Custo],IF($B$2=Configurações!$B$7,"&lt;&gt;""",'DRE Financeira'!$B$2))))</f>
        <v/>
      </c>
      <c r="N206" s="26" t="str">
        <f>IF($B206="","",ABS(
SUMIFS(BaseFinanceira[Valor Realizado],
IF('DRE Financeira'!$B$3=Configurações!$D$7,BaseFinanceira[Mês Caixa],BaseFinanceira[Mês Comp.]),N$6,
BaseFinanceira[Plano Contas],'DRE Financeira'!$C206,
BaseFinanceira[Centro Custo],IF($B$2=Configurações!$B$7,"&lt;&gt;""",'DRE Financeira'!$B$2))))</f>
        <v/>
      </c>
      <c r="O206" s="24" t="str">
        <f>IF($B206="","",ABS(
SUMIFS(BaseFinanceira[Valor Previsto],
IF('DRE Financeira'!$B$3=Configurações!$D$7,BaseFinanceira[Mês Caixa],BaseFinanceira[Mês Comp.]),O$6,
BaseFinanceira[Plano Contas],'DRE Financeira'!$C206,
BaseFinanceira[Centro Custo],IF($B$2=Configurações!$B$7,"&lt;&gt;""",'DRE Financeira'!$B$2))))</f>
        <v/>
      </c>
      <c r="P206" s="26" t="str">
        <f>IF($B206="","",ABS(
SUMIFS(BaseFinanceira[Valor Realizado],
IF('DRE Financeira'!$B$3=Configurações!$D$7,BaseFinanceira[Mês Caixa],BaseFinanceira[Mês Comp.]),P$6,
BaseFinanceira[Plano Contas],'DRE Financeira'!$C206,
BaseFinanceira[Centro Custo],IF($B$2=Configurações!$B$7,"&lt;&gt;""",'DRE Financeira'!$B$2))))</f>
        <v/>
      </c>
      <c r="Q206" s="24" t="str">
        <f>IF($B206="","",ABS(
SUMIFS(BaseFinanceira[Valor Previsto],
IF('DRE Financeira'!$B$3=Configurações!$D$7,BaseFinanceira[Mês Caixa],BaseFinanceira[Mês Comp.]),Q$6,
BaseFinanceira[Plano Contas],'DRE Financeira'!$C206,
BaseFinanceira[Centro Custo],IF($B$2=Configurações!$B$7,"&lt;&gt;""",'DRE Financeira'!$B$2))))</f>
        <v/>
      </c>
      <c r="R206" s="26" t="str">
        <f>IF($B206="","",ABS(
SUMIFS(BaseFinanceira[Valor Realizado],
IF('DRE Financeira'!$B$3=Configurações!$D$7,BaseFinanceira[Mês Caixa],BaseFinanceira[Mês Comp.]),R$6,
BaseFinanceira[Plano Contas],'DRE Financeira'!$C206,
BaseFinanceira[Centro Custo],IF($B$2=Configurações!$B$7,"&lt;&gt;""",'DRE Financeira'!$B$2))))</f>
        <v/>
      </c>
      <c r="S206" s="24" t="str">
        <f>IF($B206="","",ABS(
SUMIFS(BaseFinanceira[Valor Previsto],
IF('DRE Financeira'!$B$3=Configurações!$D$7,BaseFinanceira[Mês Caixa],BaseFinanceira[Mês Comp.]),S$6,
BaseFinanceira[Plano Contas],'DRE Financeira'!$C206,
BaseFinanceira[Centro Custo],IF($B$2=Configurações!$B$7,"&lt;&gt;""",'DRE Financeira'!$B$2))))</f>
        <v/>
      </c>
      <c r="T206" s="26" t="str">
        <f>IF($B206="","",ABS(
SUMIFS(BaseFinanceira[Valor Realizado],
IF('DRE Financeira'!$B$3=Configurações!$D$7,BaseFinanceira[Mês Caixa],BaseFinanceira[Mês Comp.]),T$6,
BaseFinanceira[Plano Contas],'DRE Financeira'!$C206,
BaseFinanceira[Centro Custo],IF($B$2=Configurações!$B$7,"&lt;&gt;""",'DRE Financeira'!$B$2))))</f>
        <v/>
      </c>
      <c r="U206" s="24" t="str">
        <f>IF($B206="","",ABS(
SUMIFS(BaseFinanceira[Valor Previsto],
IF('DRE Financeira'!$B$3=Configurações!$D$7,BaseFinanceira[Mês Caixa],BaseFinanceira[Mês Comp.]),U$6,
BaseFinanceira[Plano Contas],'DRE Financeira'!$C206,
BaseFinanceira[Centro Custo],IF($B$2=Configurações!$B$7,"&lt;&gt;""",'DRE Financeira'!$B$2))))</f>
        <v/>
      </c>
      <c r="V206" s="26" t="str">
        <f>IF($B206="","",ABS(
SUMIFS(BaseFinanceira[Valor Realizado],
IF('DRE Financeira'!$B$3=Configurações!$D$7,BaseFinanceira[Mês Caixa],BaseFinanceira[Mês Comp.]),V$6,
BaseFinanceira[Plano Contas],'DRE Financeira'!$C206,
BaseFinanceira[Centro Custo],IF($B$2=Configurações!$B$7,"&lt;&gt;""",'DRE Financeira'!$B$2))))</f>
        <v/>
      </c>
      <c r="W206" s="24" t="str">
        <f>IF($B206="","",ABS(
SUMIFS(BaseFinanceira[Valor Previsto],
IF('DRE Financeira'!$B$3=Configurações!$D$7,BaseFinanceira[Mês Caixa],BaseFinanceira[Mês Comp.]),W$6,
BaseFinanceira[Plano Contas],'DRE Financeira'!$C206,
BaseFinanceira[Centro Custo],IF($B$2=Configurações!$B$7,"&lt;&gt;""",'DRE Financeira'!$B$2))))</f>
        <v/>
      </c>
      <c r="X206" s="26" t="str">
        <f>IF($B206="","",ABS(
SUMIFS(BaseFinanceira[Valor Realizado],
IF('DRE Financeira'!$B$3=Configurações!$D$7,BaseFinanceira[Mês Caixa],BaseFinanceira[Mês Comp.]),X$6,
BaseFinanceira[Plano Contas],'DRE Financeira'!$C206,
BaseFinanceira[Centro Custo],IF($B$2=Configurações!$B$7,"&lt;&gt;""",'DRE Financeira'!$B$2))))</f>
        <v/>
      </c>
      <c r="Y206" s="24" t="str">
        <f>IF($B206="","",ABS(
SUMIFS(BaseFinanceira[Valor Previsto],
IF('DRE Financeira'!$B$3=Configurações!$D$7,BaseFinanceira[Mês Caixa],BaseFinanceira[Mês Comp.]),Y$6,
BaseFinanceira[Plano Contas],'DRE Financeira'!$C206,
BaseFinanceira[Centro Custo],IF($B$2=Configurações!$B$7,"&lt;&gt;""",'DRE Financeira'!$B$2))))</f>
        <v/>
      </c>
      <c r="Z206" s="26" t="str">
        <f>IF($B206="","",ABS(
SUMIFS(BaseFinanceira[Valor Realizado],
IF('DRE Financeira'!$B$3=Configurações!$D$7,BaseFinanceira[Mês Caixa],BaseFinanceira[Mês Comp.]),Z$6,
BaseFinanceira[Plano Contas],'DRE Financeira'!$C206,
BaseFinanceira[Centro Custo],IF($B$2=Configurações!$B$7,"&lt;&gt;""",'DRE Financeira'!$B$2))))</f>
        <v/>
      </c>
      <c r="AA206" s="24" t="str">
        <f>IF($B206="","",ABS(
SUMIFS(BaseFinanceira[Valor Previsto],
IF('DRE Financeira'!$B$3=Configurações!$D$7,BaseFinanceira[Mês Caixa],BaseFinanceira[Mês Comp.]),AA$6,
BaseFinanceira[Plano Contas],'DRE Financeira'!$C206,
BaseFinanceira[Centro Custo],IF($B$2=Configurações!$B$7,"&lt;&gt;""",'DRE Financeira'!$B$2))))</f>
        <v/>
      </c>
      <c r="AB206" s="26" t="str">
        <f>IF($B206="","",ABS(
SUMIFS(BaseFinanceira[Valor Realizado],
IF('DRE Financeira'!$B$3=Configurações!$D$7,BaseFinanceira[Mês Caixa],BaseFinanceira[Mês Comp.]),AB$6,
BaseFinanceira[Plano Contas],'DRE Financeira'!$C206,
BaseFinanceira[Centro Custo],IF($B$2=Configurações!$B$7,"&lt;&gt;""",'DRE Financeira'!$B$2))))</f>
        <v/>
      </c>
      <c r="AD206" s="24">
        <f t="shared" si="287"/>
        <v>0</v>
      </c>
      <c r="AE206" s="26">
        <f t="shared" si="287"/>
        <v>0</v>
      </c>
      <c r="AF206" s="39">
        <f t="shared" si="230"/>
        <v>0</v>
      </c>
      <c r="AH206" s="24">
        <f t="shared" si="288"/>
        <v>0</v>
      </c>
      <c r="AI206" s="26">
        <f t="shared" si="288"/>
        <v>0</v>
      </c>
    </row>
    <row r="207" spans="2:35" s="2" customFormat="1" ht="20.100000000000001" customHeight="1" x14ac:dyDescent="0.25">
      <c r="B207" s="15"/>
      <c r="C207" s="47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D207" s="15"/>
      <c r="AE207" s="15"/>
      <c r="AF207" s="15"/>
      <c r="AH207" s="15"/>
      <c r="AI207" s="15"/>
    </row>
    <row r="208" spans="2:35" s="2" customFormat="1" ht="20.100000000000001" customHeight="1" x14ac:dyDescent="0.25">
      <c r="C208" s="21"/>
    </row>
    <row r="209" spans="2:35" s="2" customFormat="1" ht="25.5" customHeight="1" x14ac:dyDescent="0.25">
      <c r="B209" s="98" t="s">
        <v>63</v>
      </c>
      <c r="C209" s="22"/>
      <c r="E209" s="24">
        <f t="shared" ref="E209:AB209" si="289">E139-E143</f>
        <v>0</v>
      </c>
      <c r="F209" s="26">
        <f t="shared" si="289"/>
        <v>0</v>
      </c>
      <c r="G209" s="24">
        <f t="shared" si="289"/>
        <v>0</v>
      </c>
      <c r="H209" s="26">
        <f t="shared" si="289"/>
        <v>0</v>
      </c>
      <c r="I209" s="24">
        <f t="shared" si="289"/>
        <v>0</v>
      </c>
      <c r="J209" s="26">
        <f t="shared" si="289"/>
        <v>0</v>
      </c>
      <c r="K209" s="24">
        <f t="shared" si="289"/>
        <v>0</v>
      </c>
      <c r="L209" s="26">
        <f t="shared" si="289"/>
        <v>0</v>
      </c>
      <c r="M209" s="24">
        <f t="shared" si="289"/>
        <v>0</v>
      </c>
      <c r="N209" s="26">
        <f t="shared" si="289"/>
        <v>0</v>
      </c>
      <c r="O209" s="24">
        <f t="shared" si="289"/>
        <v>0</v>
      </c>
      <c r="P209" s="26">
        <f t="shared" si="289"/>
        <v>0</v>
      </c>
      <c r="Q209" s="24">
        <f t="shared" si="289"/>
        <v>0</v>
      </c>
      <c r="R209" s="26">
        <f t="shared" si="289"/>
        <v>0</v>
      </c>
      <c r="S209" s="24">
        <f t="shared" si="289"/>
        <v>0</v>
      </c>
      <c r="T209" s="26">
        <f t="shared" si="289"/>
        <v>0</v>
      </c>
      <c r="U209" s="24">
        <f t="shared" si="289"/>
        <v>0</v>
      </c>
      <c r="V209" s="26">
        <f t="shared" si="289"/>
        <v>0</v>
      </c>
      <c r="W209" s="24">
        <f t="shared" si="289"/>
        <v>0</v>
      </c>
      <c r="X209" s="26">
        <f t="shared" si="289"/>
        <v>0</v>
      </c>
      <c r="Y209" s="24">
        <f t="shared" si="289"/>
        <v>0</v>
      </c>
      <c r="Z209" s="26">
        <f t="shared" si="289"/>
        <v>0</v>
      </c>
      <c r="AA209" s="24">
        <f t="shared" si="289"/>
        <v>0</v>
      </c>
      <c r="AB209" s="26">
        <f t="shared" si="289"/>
        <v>0</v>
      </c>
      <c r="AD209" s="99">
        <f>SUMIF($E$3:$AB$3,AD$3,$E209:$AB209)</f>
        <v>0</v>
      </c>
      <c r="AE209" s="101">
        <f>SUMIF($E$3:$AB$3,AE$3,$E209:$AB209)</f>
        <v>0</v>
      </c>
      <c r="AF209" s="103">
        <f>IFERROR(AD209/$AD$7,0)</f>
        <v>0</v>
      </c>
      <c r="AH209" s="99">
        <f>IFERROR(SUMIF($E$3:$AB$3,AH$3,$E209:$AB209)/COUNTIFS($E209:$AB209,"&gt;0",$E$3:$AB$3,AH$3),0)</f>
        <v>0</v>
      </c>
      <c r="AI209" s="101">
        <f>IFERROR(SUMIF($E$3:$AB$3,AI$3,$E209:$AB209)/COUNTIFS($E209:$AB209,"&gt;0",$E$3:$AB$3,AI$3),0)</f>
        <v>0</v>
      </c>
    </row>
    <row r="210" spans="2:35" s="2" customFormat="1" ht="25.5" customHeight="1" x14ac:dyDescent="0.25">
      <c r="B210" s="98"/>
      <c r="C210" s="61"/>
      <c r="E210" s="39">
        <f>IFERROR(E209/E$7,0)</f>
        <v>0</v>
      </c>
      <c r="F210" s="60">
        <f>IFERROR(F209/F$7,0)</f>
        <v>0</v>
      </c>
      <c r="G210" s="39">
        <f>IFERROR(G209/G$7,0)</f>
        <v>0</v>
      </c>
      <c r="H210" s="60">
        <f t="shared" ref="H210:AB210" si="290">IFERROR(H209/H$7,0)</f>
        <v>0</v>
      </c>
      <c r="I210" s="39">
        <f t="shared" si="290"/>
        <v>0</v>
      </c>
      <c r="J210" s="60">
        <f t="shared" si="290"/>
        <v>0</v>
      </c>
      <c r="K210" s="39">
        <f t="shared" si="290"/>
        <v>0</v>
      </c>
      <c r="L210" s="60">
        <f t="shared" si="290"/>
        <v>0</v>
      </c>
      <c r="M210" s="39">
        <f t="shared" si="290"/>
        <v>0</v>
      </c>
      <c r="N210" s="60">
        <f t="shared" si="290"/>
        <v>0</v>
      </c>
      <c r="O210" s="39">
        <f t="shared" si="290"/>
        <v>0</v>
      </c>
      <c r="P210" s="60">
        <f t="shared" si="290"/>
        <v>0</v>
      </c>
      <c r="Q210" s="39">
        <f t="shared" si="290"/>
        <v>0</v>
      </c>
      <c r="R210" s="60">
        <f t="shared" si="290"/>
        <v>0</v>
      </c>
      <c r="S210" s="39">
        <f t="shared" si="290"/>
        <v>0</v>
      </c>
      <c r="T210" s="60">
        <f t="shared" si="290"/>
        <v>0</v>
      </c>
      <c r="U210" s="39">
        <f t="shared" si="290"/>
        <v>0</v>
      </c>
      <c r="V210" s="60">
        <f t="shared" si="290"/>
        <v>0</v>
      </c>
      <c r="W210" s="39">
        <f t="shared" si="290"/>
        <v>0</v>
      </c>
      <c r="X210" s="60">
        <f t="shared" si="290"/>
        <v>0</v>
      </c>
      <c r="Y210" s="39">
        <f t="shared" si="290"/>
        <v>0</v>
      </c>
      <c r="Z210" s="60">
        <f t="shared" si="290"/>
        <v>0</v>
      </c>
      <c r="AA210" s="39">
        <f t="shared" si="290"/>
        <v>0</v>
      </c>
      <c r="AB210" s="60">
        <f t="shared" si="290"/>
        <v>0</v>
      </c>
      <c r="AD210" s="100">
        <f>SUMIF($E$3:$AB$3,AD$3,$E210:$AB210)</f>
        <v>0</v>
      </c>
      <c r="AE210" s="102">
        <f>SUMIF($E$3:$AB$3,AE$3,$E210:$AB210)</f>
        <v>0</v>
      </c>
      <c r="AF210" s="104"/>
      <c r="AH210" s="100">
        <f>IFERROR(SUMIF($E$3:$AB$3,AH$3,$E210:$AB210)/COUNTIFS($E210:$AB210,"&gt;0",$E$3:$AB$3,AH$3),0)</f>
        <v>0</v>
      </c>
      <c r="AI210" s="102">
        <f>IFERROR(SUMIF($E$3:$AB$3,AI$3,$E210:$AB210)/COUNTIFS($E210:$AB210,"&gt;0",$E$3:$AB$3,AI$3),0)</f>
        <v>0</v>
      </c>
    </row>
    <row r="211" spans="2:35" s="2" customFormat="1" ht="20.100000000000001" customHeight="1" x14ac:dyDescent="0.25">
      <c r="C211" s="21"/>
    </row>
    <row r="212" spans="2:35" s="2" customFormat="1" ht="20.100000000000001" customHeight="1" x14ac:dyDescent="0.25">
      <c r="C212" s="21"/>
    </row>
    <row r="213" spans="2:35" s="2" customFormat="1" ht="35.1" customHeight="1" x14ac:dyDescent="0.25">
      <c r="B213" s="51" t="str">
        <f>IF('Plano Contas'!N7="","",'Plano Contas'!N7)</f>
        <v>Despesas Fixas</v>
      </c>
      <c r="C213" s="52"/>
      <c r="D213" s="20"/>
      <c r="E213" s="56">
        <f>SUM(E214,E235,E256)</f>
        <v>0</v>
      </c>
      <c r="F213" s="57">
        <f t="shared" ref="F213" si="291">SUM(F214,F235,F256)</f>
        <v>0</v>
      </c>
      <c r="G213" s="57">
        <f t="shared" ref="G213" si="292">SUM(G214,G235,G256)</f>
        <v>0</v>
      </c>
      <c r="H213" s="57">
        <f t="shared" ref="H213" si="293">SUM(H214,H235,H256)</f>
        <v>0</v>
      </c>
      <c r="I213" s="57">
        <f t="shared" ref="I213" si="294">SUM(I214,I235,I256)</f>
        <v>0</v>
      </c>
      <c r="J213" s="57">
        <f t="shared" ref="J213" si="295">SUM(J214,J235,J256)</f>
        <v>0</v>
      </c>
      <c r="K213" s="57">
        <f t="shared" ref="K213" si="296">SUM(K214,K235,K256)</f>
        <v>0</v>
      </c>
      <c r="L213" s="57">
        <f t="shared" ref="L213" si="297">SUM(L214,L235,L256)</f>
        <v>0</v>
      </c>
      <c r="M213" s="57">
        <f t="shared" ref="M213" si="298">SUM(M214,M235,M256)</f>
        <v>0</v>
      </c>
      <c r="N213" s="57">
        <f t="shared" ref="N213" si="299">SUM(N214,N235,N256)</f>
        <v>0</v>
      </c>
      <c r="O213" s="57">
        <f t="shared" ref="O213" si="300">SUM(O214,O235,O256)</f>
        <v>0</v>
      </c>
      <c r="P213" s="57">
        <f t="shared" ref="P213" si="301">SUM(P214,P235,P256)</f>
        <v>0</v>
      </c>
      <c r="Q213" s="57">
        <f t="shared" ref="Q213" si="302">SUM(Q214,Q235,Q256)</f>
        <v>0</v>
      </c>
      <c r="R213" s="57">
        <f t="shared" ref="R213" si="303">SUM(R214,R235,R256)</f>
        <v>0</v>
      </c>
      <c r="S213" s="57">
        <f t="shared" ref="S213" si="304">SUM(S214,S235,S256)</f>
        <v>0</v>
      </c>
      <c r="T213" s="57">
        <f t="shared" ref="T213" si="305">SUM(T214,T235,T256)</f>
        <v>0</v>
      </c>
      <c r="U213" s="57">
        <f t="shared" ref="U213" si="306">SUM(U214,U235,U256)</f>
        <v>0</v>
      </c>
      <c r="V213" s="57">
        <f t="shared" ref="V213" si="307">SUM(V214,V235,V256)</f>
        <v>0</v>
      </c>
      <c r="W213" s="57">
        <f t="shared" ref="W213" si="308">SUM(W214,W235,W256)</f>
        <v>0</v>
      </c>
      <c r="X213" s="57">
        <f t="shared" ref="X213" si="309">SUM(X214,X235,X256)</f>
        <v>0</v>
      </c>
      <c r="Y213" s="57">
        <f t="shared" ref="Y213" si="310">SUM(Y214,Y235,Y256)</f>
        <v>0</v>
      </c>
      <c r="Z213" s="57">
        <f t="shared" ref="Z213" si="311">SUM(Z214,Z235,Z256)</f>
        <v>0</v>
      </c>
      <c r="AA213" s="57">
        <f t="shared" ref="AA213" si="312">SUM(AA214,AA235,AA256)</f>
        <v>0</v>
      </c>
      <c r="AB213" s="58">
        <f t="shared" ref="AB213" si="313">SUM(AB214,AB235,AB256)</f>
        <v>0</v>
      </c>
      <c r="AD213" s="56">
        <f t="shared" ref="AD213" si="314">SUM(AD214,AD235,AD256)</f>
        <v>0</v>
      </c>
      <c r="AE213" s="57">
        <f t="shared" ref="AE213" si="315">SUM(AE214,AE235,AE256)</f>
        <v>0</v>
      </c>
      <c r="AF213" s="66">
        <f t="shared" ref="AF213" si="316">SUM(AF214,AF235,AF256)</f>
        <v>0</v>
      </c>
      <c r="AH213" s="57">
        <f t="shared" ref="AH213:AI213" si="317">AH214</f>
        <v>0</v>
      </c>
      <c r="AI213" s="57">
        <f t="shared" si="317"/>
        <v>0</v>
      </c>
    </row>
    <row r="214" spans="2:35" s="2" customFormat="1" ht="20.100000000000001" customHeight="1" x14ac:dyDescent="0.25">
      <c r="B214" s="53" t="str">
        <f>IF('Plano Contas'!N8="","",'Plano Contas'!N8)</f>
        <v>Administrativas</v>
      </c>
      <c r="C214" s="54"/>
      <c r="D214" s="20"/>
      <c r="E214" s="55">
        <f>SUM(E215:E234)</f>
        <v>0</v>
      </c>
      <c r="F214" s="55">
        <f t="shared" ref="F214" si="318">SUM(F215:F234)</f>
        <v>0</v>
      </c>
      <c r="G214" s="55">
        <f t="shared" ref="G214" si="319">SUM(G215:G234)</f>
        <v>0</v>
      </c>
      <c r="H214" s="55">
        <f t="shared" ref="H214" si="320">SUM(H215:H234)</f>
        <v>0</v>
      </c>
      <c r="I214" s="55">
        <f t="shared" ref="I214" si="321">SUM(I215:I234)</f>
        <v>0</v>
      </c>
      <c r="J214" s="55">
        <f t="shared" ref="J214" si="322">SUM(J215:J234)</f>
        <v>0</v>
      </c>
      <c r="K214" s="55">
        <f t="shared" ref="K214" si="323">SUM(K215:K234)</f>
        <v>0</v>
      </c>
      <c r="L214" s="55">
        <f t="shared" ref="L214" si="324">SUM(L215:L234)</f>
        <v>0</v>
      </c>
      <c r="M214" s="55">
        <f t="shared" ref="M214" si="325">SUM(M215:M234)</f>
        <v>0</v>
      </c>
      <c r="N214" s="55">
        <f t="shared" ref="N214" si="326">SUM(N215:N234)</f>
        <v>0</v>
      </c>
      <c r="O214" s="55">
        <f t="shared" ref="O214" si="327">SUM(O215:O234)</f>
        <v>0</v>
      </c>
      <c r="P214" s="55">
        <f t="shared" ref="P214" si="328">SUM(P215:P234)</f>
        <v>0</v>
      </c>
      <c r="Q214" s="55">
        <f t="shared" ref="Q214" si="329">SUM(Q215:Q234)</f>
        <v>0</v>
      </c>
      <c r="R214" s="55">
        <f t="shared" ref="R214" si="330">SUM(R215:R234)</f>
        <v>0</v>
      </c>
      <c r="S214" s="55">
        <f t="shared" ref="S214" si="331">SUM(S215:S234)</f>
        <v>0</v>
      </c>
      <c r="T214" s="55">
        <f t="shared" ref="T214" si="332">SUM(T215:T234)</f>
        <v>0</v>
      </c>
      <c r="U214" s="55">
        <f t="shared" ref="U214" si="333">SUM(U215:U234)</f>
        <v>0</v>
      </c>
      <c r="V214" s="55">
        <f t="shared" ref="V214" si="334">SUM(V215:V234)</f>
        <v>0</v>
      </c>
      <c r="W214" s="55">
        <f t="shared" ref="W214" si="335">SUM(W215:W234)</f>
        <v>0</v>
      </c>
      <c r="X214" s="55">
        <f t="shared" ref="X214" si="336">SUM(X215:X234)</f>
        <v>0</v>
      </c>
      <c r="Y214" s="55">
        <f t="shared" ref="Y214" si="337">SUM(Y215:Y234)</f>
        <v>0</v>
      </c>
      <c r="Z214" s="55">
        <f t="shared" ref="Z214" si="338">SUM(Z215:Z234)</f>
        <v>0</v>
      </c>
      <c r="AA214" s="55">
        <f t="shared" ref="AA214" si="339">SUM(AA215:AA234)</f>
        <v>0</v>
      </c>
      <c r="AB214" s="55">
        <f t="shared" ref="AB214" si="340">SUM(AB215:AB234)</f>
        <v>0</v>
      </c>
      <c r="AD214" s="55">
        <f>SUMIF($E$3:$AB$3,AD$3,$E214:$AB214)</f>
        <v>0</v>
      </c>
      <c r="AE214" s="55">
        <f>SUMIF($E$3:$AB$3,AE$3,$E214:$AB214)</f>
        <v>0</v>
      </c>
      <c r="AF214" s="65">
        <f t="shared" ref="AF214:AF276" si="341">IFERROR(AD214/$AD$7,0)</f>
        <v>0</v>
      </c>
      <c r="AH214" s="55">
        <f>IFERROR(SUMIF($E$3:$AB$3,AH$3,$E214:$AB214)/COUNTIFS($E214:$AB214,"&gt;0",$E$3:$AB$3,AH$3),0)</f>
        <v>0</v>
      </c>
      <c r="AI214" s="55">
        <f>IFERROR(SUMIF($E$3:$AB$3,AI$3,$E214:$AB214)/COUNTIFS($E214:$AB214,"&gt;0",$E$3:$AB$3,AI$3),0)</f>
        <v>0</v>
      </c>
    </row>
    <row r="215" spans="2:35" s="2" customFormat="1" ht="20.100000000000001" customHeight="1" x14ac:dyDescent="0.25">
      <c r="B215" s="23" t="str">
        <f>IF('Plano Contas'!N9="","",'Plano Contas'!N9)</f>
        <v>Internet/telefone</v>
      </c>
      <c r="C215" s="46" t="str">
        <f>$B$213&amp;$B$214&amp;B215</f>
        <v>Despesas FixasAdministrativasInternet/telefone</v>
      </c>
      <c r="D215" s="20"/>
      <c r="E215" s="24">
        <f>IF($B215="","",ABS(
SUMIFS(BaseFinanceira[Valor Previsto],
IF('DRE Financeira'!$B$3=Configurações!$D$7,BaseFinanceira[Mês Caixa],BaseFinanceira[Mês Comp.]),E$6,
BaseFinanceira[Plano Contas],'DRE Financeira'!$C215,
BaseFinanceira[Centro Custo],IF($B$2=Configurações!$B$7,"&lt;&gt;""",'DRE Financeira'!$B$2))))</f>
        <v>0</v>
      </c>
      <c r="F215" s="26">
        <f>IF($B215="","",ABS(
SUMIFS(BaseFinanceira[Valor Realizado],
IF('DRE Financeira'!$B$3=Configurações!$D$7,BaseFinanceira[Mês Caixa],BaseFinanceira[Mês Comp.]),F$6,
BaseFinanceira[Plano Contas],'DRE Financeira'!$C215,
BaseFinanceira[Centro Custo],IF($B$2=Configurações!$B$7,"&lt;&gt;""",'DRE Financeira'!$B$2))))</f>
        <v>0</v>
      </c>
      <c r="G215" s="24">
        <f>IF($B215="","",ABS(
SUMIFS(BaseFinanceira[Valor Previsto],
IF('DRE Financeira'!$B$3=Configurações!$D$7,BaseFinanceira[Mês Caixa],BaseFinanceira[Mês Comp.]),G$6,
BaseFinanceira[Plano Contas],'DRE Financeira'!$C215,
BaseFinanceira[Centro Custo],IF($B$2=Configurações!$B$7,"&lt;&gt;""",'DRE Financeira'!$B$2))))</f>
        <v>0</v>
      </c>
      <c r="H215" s="26">
        <f>IF($B215="","",ABS(
SUMIFS(BaseFinanceira[Valor Realizado],
IF('DRE Financeira'!$B$3=Configurações!$D$7,BaseFinanceira[Mês Caixa],BaseFinanceira[Mês Comp.]),H$6,
BaseFinanceira[Plano Contas],'DRE Financeira'!$C215,
BaseFinanceira[Centro Custo],IF($B$2=Configurações!$B$7,"&lt;&gt;""",'DRE Financeira'!$B$2))))</f>
        <v>0</v>
      </c>
      <c r="I215" s="24">
        <f>IF($B215="","",ABS(
SUMIFS(BaseFinanceira[Valor Previsto],
IF('DRE Financeira'!$B$3=Configurações!$D$7,BaseFinanceira[Mês Caixa],BaseFinanceira[Mês Comp.]),I$6,
BaseFinanceira[Plano Contas],'DRE Financeira'!$C215,
BaseFinanceira[Centro Custo],IF($B$2=Configurações!$B$7,"&lt;&gt;""",'DRE Financeira'!$B$2))))</f>
        <v>0</v>
      </c>
      <c r="J215" s="26">
        <f>IF($B215="","",ABS(
SUMIFS(BaseFinanceira[Valor Realizado],
IF('DRE Financeira'!$B$3=Configurações!$D$7,BaseFinanceira[Mês Caixa],BaseFinanceira[Mês Comp.]),J$6,
BaseFinanceira[Plano Contas],'DRE Financeira'!$C215,
BaseFinanceira[Centro Custo],IF($B$2=Configurações!$B$7,"&lt;&gt;""",'DRE Financeira'!$B$2))))</f>
        <v>0</v>
      </c>
      <c r="K215" s="24">
        <f>IF($B215="","",ABS(
SUMIFS(BaseFinanceira[Valor Previsto],
IF('DRE Financeira'!$B$3=Configurações!$D$7,BaseFinanceira[Mês Caixa],BaseFinanceira[Mês Comp.]),K$6,
BaseFinanceira[Plano Contas],'DRE Financeira'!$C215,
BaseFinanceira[Centro Custo],IF($B$2=Configurações!$B$7,"&lt;&gt;""",'DRE Financeira'!$B$2))))</f>
        <v>0</v>
      </c>
      <c r="L215" s="26">
        <f>IF($B215="","",ABS(
SUMIFS(BaseFinanceira[Valor Realizado],
IF('DRE Financeira'!$B$3=Configurações!$D$7,BaseFinanceira[Mês Caixa],BaseFinanceira[Mês Comp.]),L$6,
BaseFinanceira[Plano Contas],'DRE Financeira'!$C215,
BaseFinanceira[Centro Custo],IF($B$2=Configurações!$B$7,"&lt;&gt;""",'DRE Financeira'!$B$2))))</f>
        <v>0</v>
      </c>
      <c r="M215" s="24">
        <f>IF($B215="","",ABS(
SUMIFS(BaseFinanceira[Valor Previsto],
IF('DRE Financeira'!$B$3=Configurações!$D$7,BaseFinanceira[Mês Caixa],BaseFinanceira[Mês Comp.]),M$6,
BaseFinanceira[Plano Contas],'DRE Financeira'!$C215,
BaseFinanceira[Centro Custo],IF($B$2=Configurações!$B$7,"&lt;&gt;""",'DRE Financeira'!$B$2))))</f>
        <v>0</v>
      </c>
      <c r="N215" s="26">
        <f>IF($B215="","",ABS(
SUMIFS(BaseFinanceira[Valor Realizado],
IF('DRE Financeira'!$B$3=Configurações!$D$7,BaseFinanceira[Mês Caixa],BaseFinanceira[Mês Comp.]),N$6,
BaseFinanceira[Plano Contas],'DRE Financeira'!$C215,
BaseFinanceira[Centro Custo],IF($B$2=Configurações!$B$7,"&lt;&gt;""",'DRE Financeira'!$B$2))))</f>
        <v>0</v>
      </c>
      <c r="O215" s="24">
        <f>IF($B215="","",ABS(
SUMIFS(BaseFinanceira[Valor Previsto],
IF('DRE Financeira'!$B$3=Configurações!$D$7,BaseFinanceira[Mês Caixa],BaseFinanceira[Mês Comp.]),O$6,
BaseFinanceira[Plano Contas],'DRE Financeira'!$C215,
BaseFinanceira[Centro Custo],IF($B$2=Configurações!$B$7,"&lt;&gt;""",'DRE Financeira'!$B$2))))</f>
        <v>0</v>
      </c>
      <c r="P215" s="26">
        <f>IF($B215="","",ABS(
SUMIFS(BaseFinanceira[Valor Realizado],
IF('DRE Financeira'!$B$3=Configurações!$D$7,BaseFinanceira[Mês Caixa],BaseFinanceira[Mês Comp.]),P$6,
BaseFinanceira[Plano Contas],'DRE Financeira'!$C215,
BaseFinanceira[Centro Custo],IF($B$2=Configurações!$B$7,"&lt;&gt;""",'DRE Financeira'!$B$2))))</f>
        <v>0</v>
      </c>
      <c r="Q215" s="24">
        <f>IF($B215="","",ABS(
SUMIFS(BaseFinanceira[Valor Previsto],
IF('DRE Financeira'!$B$3=Configurações!$D$7,BaseFinanceira[Mês Caixa],BaseFinanceira[Mês Comp.]),Q$6,
BaseFinanceira[Plano Contas],'DRE Financeira'!$C215,
BaseFinanceira[Centro Custo],IF($B$2=Configurações!$B$7,"&lt;&gt;""",'DRE Financeira'!$B$2))))</f>
        <v>0</v>
      </c>
      <c r="R215" s="26">
        <f>IF($B215="","",ABS(
SUMIFS(BaseFinanceira[Valor Realizado],
IF('DRE Financeira'!$B$3=Configurações!$D$7,BaseFinanceira[Mês Caixa],BaseFinanceira[Mês Comp.]),R$6,
BaseFinanceira[Plano Contas],'DRE Financeira'!$C215,
BaseFinanceira[Centro Custo],IF($B$2=Configurações!$B$7,"&lt;&gt;""",'DRE Financeira'!$B$2))))</f>
        <v>0</v>
      </c>
      <c r="S215" s="24">
        <f>IF($B215="","",ABS(
SUMIFS(BaseFinanceira[Valor Previsto],
IF('DRE Financeira'!$B$3=Configurações!$D$7,BaseFinanceira[Mês Caixa],BaseFinanceira[Mês Comp.]),S$6,
BaseFinanceira[Plano Contas],'DRE Financeira'!$C215,
BaseFinanceira[Centro Custo],IF($B$2=Configurações!$B$7,"&lt;&gt;""",'DRE Financeira'!$B$2))))</f>
        <v>0</v>
      </c>
      <c r="T215" s="26">
        <f>IF($B215="","",ABS(
SUMIFS(BaseFinanceira[Valor Realizado],
IF('DRE Financeira'!$B$3=Configurações!$D$7,BaseFinanceira[Mês Caixa],BaseFinanceira[Mês Comp.]),T$6,
BaseFinanceira[Plano Contas],'DRE Financeira'!$C215,
BaseFinanceira[Centro Custo],IF($B$2=Configurações!$B$7,"&lt;&gt;""",'DRE Financeira'!$B$2))))</f>
        <v>0</v>
      </c>
      <c r="U215" s="24">
        <f>IF($B215="","",ABS(
SUMIFS(BaseFinanceira[Valor Previsto],
IF('DRE Financeira'!$B$3=Configurações!$D$7,BaseFinanceira[Mês Caixa],BaseFinanceira[Mês Comp.]),U$6,
BaseFinanceira[Plano Contas],'DRE Financeira'!$C215,
BaseFinanceira[Centro Custo],IF($B$2=Configurações!$B$7,"&lt;&gt;""",'DRE Financeira'!$B$2))))</f>
        <v>0</v>
      </c>
      <c r="V215" s="26">
        <f>IF($B215="","",ABS(
SUMIFS(BaseFinanceira[Valor Realizado],
IF('DRE Financeira'!$B$3=Configurações!$D$7,BaseFinanceira[Mês Caixa],BaseFinanceira[Mês Comp.]),V$6,
BaseFinanceira[Plano Contas],'DRE Financeira'!$C215,
BaseFinanceira[Centro Custo],IF($B$2=Configurações!$B$7,"&lt;&gt;""",'DRE Financeira'!$B$2))))</f>
        <v>0</v>
      </c>
      <c r="W215" s="24">
        <f>IF($B215="","",ABS(
SUMIFS(BaseFinanceira[Valor Previsto],
IF('DRE Financeira'!$B$3=Configurações!$D$7,BaseFinanceira[Mês Caixa],BaseFinanceira[Mês Comp.]),W$6,
BaseFinanceira[Plano Contas],'DRE Financeira'!$C215,
BaseFinanceira[Centro Custo],IF($B$2=Configurações!$B$7,"&lt;&gt;""",'DRE Financeira'!$B$2))))</f>
        <v>0</v>
      </c>
      <c r="X215" s="26">
        <f>IF($B215="","",ABS(
SUMIFS(BaseFinanceira[Valor Realizado],
IF('DRE Financeira'!$B$3=Configurações!$D$7,BaseFinanceira[Mês Caixa],BaseFinanceira[Mês Comp.]),X$6,
BaseFinanceira[Plano Contas],'DRE Financeira'!$C215,
BaseFinanceira[Centro Custo],IF($B$2=Configurações!$B$7,"&lt;&gt;""",'DRE Financeira'!$B$2))))</f>
        <v>0</v>
      </c>
      <c r="Y215" s="24">
        <f>IF($B215="","",ABS(
SUMIFS(BaseFinanceira[Valor Previsto],
IF('DRE Financeira'!$B$3=Configurações!$D$7,BaseFinanceira[Mês Caixa],BaseFinanceira[Mês Comp.]),Y$6,
BaseFinanceira[Plano Contas],'DRE Financeira'!$C215,
BaseFinanceira[Centro Custo],IF($B$2=Configurações!$B$7,"&lt;&gt;""",'DRE Financeira'!$B$2))))</f>
        <v>0</v>
      </c>
      <c r="Z215" s="26">
        <f>IF($B215="","",ABS(
SUMIFS(BaseFinanceira[Valor Realizado],
IF('DRE Financeira'!$B$3=Configurações!$D$7,BaseFinanceira[Mês Caixa],BaseFinanceira[Mês Comp.]),Z$6,
BaseFinanceira[Plano Contas],'DRE Financeira'!$C215,
BaseFinanceira[Centro Custo],IF($B$2=Configurações!$B$7,"&lt;&gt;""",'DRE Financeira'!$B$2))))</f>
        <v>0</v>
      </c>
      <c r="AA215" s="24">
        <f>IF($B215="","",ABS(
SUMIFS(BaseFinanceira[Valor Previsto],
IF('DRE Financeira'!$B$3=Configurações!$D$7,BaseFinanceira[Mês Caixa],BaseFinanceira[Mês Comp.]),AA$6,
BaseFinanceira[Plano Contas],'DRE Financeira'!$C215,
BaseFinanceira[Centro Custo],IF($B$2=Configurações!$B$7,"&lt;&gt;""",'DRE Financeira'!$B$2))))</f>
        <v>0</v>
      </c>
      <c r="AB215" s="26">
        <f>IF($B215="","",ABS(
SUMIFS(BaseFinanceira[Valor Realizado],
IF('DRE Financeira'!$B$3=Configurações!$D$7,BaseFinanceira[Mês Caixa],BaseFinanceira[Mês Comp.]),AB$6,
BaseFinanceira[Plano Contas],'DRE Financeira'!$C215,
BaseFinanceira[Centro Custo],IF($B$2=Configurações!$B$7,"&lt;&gt;""",'DRE Financeira'!$B$2))))</f>
        <v>0</v>
      </c>
      <c r="AD215" s="24">
        <f t="shared" ref="AD215:AE230" si="342">SUMIF($E$3:$AB$3,AD$3,$E215:$AB215)</f>
        <v>0</v>
      </c>
      <c r="AE215" s="26">
        <f t="shared" si="342"/>
        <v>0</v>
      </c>
      <c r="AF215" s="39">
        <f t="shared" si="341"/>
        <v>0</v>
      </c>
      <c r="AH215" s="24">
        <f t="shared" ref="AH215:AI230" si="343">IFERROR(SUMIF($E$3:$AB$3,AH$3,$E215:$AB215)/COUNTIFS($E215:$AB215,"&gt;0",$E$3:$AB$3,AH$3),0)</f>
        <v>0</v>
      </c>
      <c r="AI215" s="26">
        <f t="shared" si="343"/>
        <v>0</v>
      </c>
    </row>
    <row r="216" spans="2:35" s="2" customFormat="1" ht="20.100000000000001" customHeight="1" x14ac:dyDescent="0.25">
      <c r="B216" s="23" t="str">
        <f>IF('Plano Contas'!N10="","",'Plano Contas'!N10)</f>
        <v>Diversos</v>
      </c>
      <c r="C216" s="46" t="str">
        <f t="shared" ref="C216:C234" si="344">$B$213&amp;$B$214&amp;B216</f>
        <v>Despesas FixasAdministrativasDiversos</v>
      </c>
      <c r="D216" s="20"/>
      <c r="E216" s="24">
        <f>IF($B216="","",ABS(
SUMIFS(BaseFinanceira[Valor Previsto],
IF('DRE Financeira'!$B$3=Configurações!$D$7,BaseFinanceira[Mês Caixa],BaseFinanceira[Mês Comp.]),E$6,
BaseFinanceira[Plano Contas],'DRE Financeira'!$C216,
BaseFinanceira[Centro Custo],IF($B$2=Configurações!$B$7,"&lt;&gt;""",'DRE Financeira'!$B$2))))</f>
        <v>0</v>
      </c>
      <c r="F216" s="26">
        <f>IF($B216="","",ABS(
SUMIFS(BaseFinanceira[Valor Realizado],
IF('DRE Financeira'!$B$3=Configurações!$D$7,BaseFinanceira[Mês Caixa],BaseFinanceira[Mês Comp.]),F$6,
BaseFinanceira[Plano Contas],'DRE Financeira'!$C216,
BaseFinanceira[Centro Custo],IF($B$2=Configurações!$B$7,"&lt;&gt;""",'DRE Financeira'!$B$2))))</f>
        <v>0</v>
      </c>
      <c r="G216" s="24">
        <f>IF($B216="","",ABS(
SUMIFS(BaseFinanceira[Valor Previsto],
IF('DRE Financeira'!$B$3=Configurações!$D$7,BaseFinanceira[Mês Caixa],BaseFinanceira[Mês Comp.]),G$6,
BaseFinanceira[Plano Contas],'DRE Financeira'!$C216,
BaseFinanceira[Centro Custo],IF($B$2=Configurações!$B$7,"&lt;&gt;""",'DRE Financeira'!$B$2))))</f>
        <v>0</v>
      </c>
      <c r="H216" s="26">
        <f>IF($B216="","",ABS(
SUMIFS(BaseFinanceira[Valor Realizado],
IF('DRE Financeira'!$B$3=Configurações!$D$7,BaseFinanceira[Mês Caixa],BaseFinanceira[Mês Comp.]),H$6,
BaseFinanceira[Plano Contas],'DRE Financeira'!$C216,
BaseFinanceira[Centro Custo],IF($B$2=Configurações!$B$7,"&lt;&gt;""",'DRE Financeira'!$B$2))))</f>
        <v>0</v>
      </c>
      <c r="I216" s="24">
        <f>IF($B216="","",ABS(
SUMIFS(BaseFinanceira[Valor Previsto],
IF('DRE Financeira'!$B$3=Configurações!$D$7,BaseFinanceira[Mês Caixa],BaseFinanceira[Mês Comp.]),I$6,
BaseFinanceira[Plano Contas],'DRE Financeira'!$C216,
BaseFinanceira[Centro Custo],IF($B$2=Configurações!$B$7,"&lt;&gt;""",'DRE Financeira'!$B$2))))</f>
        <v>0</v>
      </c>
      <c r="J216" s="26">
        <f>IF($B216="","",ABS(
SUMIFS(BaseFinanceira[Valor Realizado],
IF('DRE Financeira'!$B$3=Configurações!$D$7,BaseFinanceira[Mês Caixa],BaseFinanceira[Mês Comp.]),J$6,
BaseFinanceira[Plano Contas],'DRE Financeira'!$C216,
BaseFinanceira[Centro Custo],IF($B$2=Configurações!$B$7,"&lt;&gt;""",'DRE Financeira'!$B$2))))</f>
        <v>0</v>
      </c>
      <c r="K216" s="24">
        <f>IF($B216="","",ABS(
SUMIFS(BaseFinanceira[Valor Previsto],
IF('DRE Financeira'!$B$3=Configurações!$D$7,BaseFinanceira[Mês Caixa],BaseFinanceira[Mês Comp.]),K$6,
BaseFinanceira[Plano Contas],'DRE Financeira'!$C216,
BaseFinanceira[Centro Custo],IF($B$2=Configurações!$B$7,"&lt;&gt;""",'DRE Financeira'!$B$2))))</f>
        <v>0</v>
      </c>
      <c r="L216" s="26">
        <f>IF($B216="","",ABS(
SUMIFS(BaseFinanceira[Valor Realizado],
IF('DRE Financeira'!$B$3=Configurações!$D$7,BaseFinanceira[Mês Caixa],BaseFinanceira[Mês Comp.]),L$6,
BaseFinanceira[Plano Contas],'DRE Financeira'!$C216,
BaseFinanceira[Centro Custo],IF($B$2=Configurações!$B$7,"&lt;&gt;""",'DRE Financeira'!$B$2))))</f>
        <v>0</v>
      </c>
      <c r="M216" s="24">
        <f>IF($B216="","",ABS(
SUMIFS(BaseFinanceira[Valor Previsto],
IF('DRE Financeira'!$B$3=Configurações!$D$7,BaseFinanceira[Mês Caixa],BaseFinanceira[Mês Comp.]),M$6,
BaseFinanceira[Plano Contas],'DRE Financeira'!$C216,
BaseFinanceira[Centro Custo],IF($B$2=Configurações!$B$7,"&lt;&gt;""",'DRE Financeira'!$B$2))))</f>
        <v>0</v>
      </c>
      <c r="N216" s="26">
        <f>IF($B216="","",ABS(
SUMIFS(BaseFinanceira[Valor Realizado],
IF('DRE Financeira'!$B$3=Configurações!$D$7,BaseFinanceira[Mês Caixa],BaseFinanceira[Mês Comp.]),N$6,
BaseFinanceira[Plano Contas],'DRE Financeira'!$C216,
BaseFinanceira[Centro Custo],IF($B$2=Configurações!$B$7,"&lt;&gt;""",'DRE Financeira'!$B$2))))</f>
        <v>0</v>
      </c>
      <c r="O216" s="24">
        <f>IF($B216="","",ABS(
SUMIFS(BaseFinanceira[Valor Previsto],
IF('DRE Financeira'!$B$3=Configurações!$D$7,BaseFinanceira[Mês Caixa],BaseFinanceira[Mês Comp.]),O$6,
BaseFinanceira[Plano Contas],'DRE Financeira'!$C216,
BaseFinanceira[Centro Custo],IF($B$2=Configurações!$B$7,"&lt;&gt;""",'DRE Financeira'!$B$2))))</f>
        <v>0</v>
      </c>
      <c r="P216" s="26">
        <f>IF($B216="","",ABS(
SUMIFS(BaseFinanceira[Valor Realizado],
IF('DRE Financeira'!$B$3=Configurações!$D$7,BaseFinanceira[Mês Caixa],BaseFinanceira[Mês Comp.]),P$6,
BaseFinanceira[Plano Contas],'DRE Financeira'!$C216,
BaseFinanceira[Centro Custo],IF($B$2=Configurações!$B$7,"&lt;&gt;""",'DRE Financeira'!$B$2))))</f>
        <v>0</v>
      </c>
      <c r="Q216" s="24">
        <f>IF($B216="","",ABS(
SUMIFS(BaseFinanceira[Valor Previsto],
IF('DRE Financeira'!$B$3=Configurações!$D$7,BaseFinanceira[Mês Caixa],BaseFinanceira[Mês Comp.]),Q$6,
BaseFinanceira[Plano Contas],'DRE Financeira'!$C216,
BaseFinanceira[Centro Custo],IF($B$2=Configurações!$B$7,"&lt;&gt;""",'DRE Financeira'!$B$2))))</f>
        <v>0</v>
      </c>
      <c r="R216" s="26">
        <f>IF($B216="","",ABS(
SUMIFS(BaseFinanceira[Valor Realizado],
IF('DRE Financeira'!$B$3=Configurações!$D$7,BaseFinanceira[Mês Caixa],BaseFinanceira[Mês Comp.]),R$6,
BaseFinanceira[Plano Contas],'DRE Financeira'!$C216,
BaseFinanceira[Centro Custo],IF($B$2=Configurações!$B$7,"&lt;&gt;""",'DRE Financeira'!$B$2))))</f>
        <v>0</v>
      </c>
      <c r="S216" s="24">
        <f>IF($B216="","",ABS(
SUMIFS(BaseFinanceira[Valor Previsto],
IF('DRE Financeira'!$B$3=Configurações!$D$7,BaseFinanceira[Mês Caixa],BaseFinanceira[Mês Comp.]),S$6,
BaseFinanceira[Plano Contas],'DRE Financeira'!$C216,
BaseFinanceira[Centro Custo],IF($B$2=Configurações!$B$7,"&lt;&gt;""",'DRE Financeira'!$B$2))))</f>
        <v>0</v>
      </c>
      <c r="T216" s="26">
        <f>IF($B216="","",ABS(
SUMIFS(BaseFinanceira[Valor Realizado],
IF('DRE Financeira'!$B$3=Configurações!$D$7,BaseFinanceira[Mês Caixa],BaseFinanceira[Mês Comp.]),T$6,
BaseFinanceira[Plano Contas],'DRE Financeira'!$C216,
BaseFinanceira[Centro Custo],IF($B$2=Configurações!$B$7,"&lt;&gt;""",'DRE Financeira'!$B$2))))</f>
        <v>0</v>
      </c>
      <c r="U216" s="24">
        <f>IF($B216="","",ABS(
SUMIFS(BaseFinanceira[Valor Previsto],
IF('DRE Financeira'!$B$3=Configurações!$D$7,BaseFinanceira[Mês Caixa],BaseFinanceira[Mês Comp.]),U$6,
BaseFinanceira[Plano Contas],'DRE Financeira'!$C216,
BaseFinanceira[Centro Custo],IF($B$2=Configurações!$B$7,"&lt;&gt;""",'DRE Financeira'!$B$2))))</f>
        <v>0</v>
      </c>
      <c r="V216" s="26">
        <f>IF($B216="","",ABS(
SUMIFS(BaseFinanceira[Valor Realizado],
IF('DRE Financeira'!$B$3=Configurações!$D$7,BaseFinanceira[Mês Caixa],BaseFinanceira[Mês Comp.]),V$6,
BaseFinanceira[Plano Contas],'DRE Financeira'!$C216,
BaseFinanceira[Centro Custo],IF($B$2=Configurações!$B$7,"&lt;&gt;""",'DRE Financeira'!$B$2))))</f>
        <v>0</v>
      </c>
      <c r="W216" s="24">
        <f>IF($B216="","",ABS(
SUMIFS(BaseFinanceira[Valor Previsto],
IF('DRE Financeira'!$B$3=Configurações!$D$7,BaseFinanceira[Mês Caixa],BaseFinanceira[Mês Comp.]),W$6,
BaseFinanceira[Plano Contas],'DRE Financeira'!$C216,
BaseFinanceira[Centro Custo],IF($B$2=Configurações!$B$7,"&lt;&gt;""",'DRE Financeira'!$B$2))))</f>
        <v>0</v>
      </c>
      <c r="X216" s="26">
        <f>IF($B216="","",ABS(
SUMIFS(BaseFinanceira[Valor Realizado],
IF('DRE Financeira'!$B$3=Configurações!$D$7,BaseFinanceira[Mês Caixa],BaseFinanceira[Mês Comp.]),X$6,
BaseFinanceira[Plano Contas],'DRE Financeira'!$C216,
BaseFinanceira[Centro Custo],IF($B$2=Configurações!$B$7,"&lt;&gt;""",'DRE Financeira'!$B$2))))</f>
        <v>0</v>
      </c>
      <c r="Y216" s="24">
        <f>IF($B216="","",ABS(
SUMIFS(BaseFinanceira[Valor Previsto],
IF('DRE Financeira'!$B$3=Configurações!$D$7,BaseFinanceira[Mês Caixa],BaseFinanceira[Mês Comp.]),Y$6,
BaseFinanceira[Plano Contas],'DRE Financeira'!$C216,
BaseFinanceira[Centro Custo],IF($B$2=Configurações!$B$7,"&lt;&gt;""",'DRE Financeira'!$B$2))))</f>
        <v>0</v>
      </c>
      <c r="Z216" s="26">
        <f>IF($B216="","",ABS(
SUMIFS(BaseFinanceira[Valor Realizado],
IF('DRE Financeira'!$B$3=Configurações!$D$7,BaseFinanceira[Mês Caixa],BaseFinanceira[Mês Comp.]),Z$6,
BaseFinanceira[Plano Contas],'DRE Financeira'!$C216,
BaseFinanceira[Centro Custo],IF($B$2=Configurações!$B$7,"&lt;&gt;""",'DRE Financeira'!$B$2))))</f>
        <v>0</v>
      </c>
      <c r="AA216" s="24">
        <f>IF($B216="","",ABS(
SUMIFS(BaseFinanceira[Valor Previsto],
IF('DRE Financeira'!$B$3=Configurações!$D$7,BaseFinanceira[Mês Caixa],BaseFinanceira[Mês Comp.]),AA$6,
BaseFinanceira[Plano Contas],'DRE Financeira'!$C216,
BaseFinanceira[Centro Custo],IF($B$2=Configurações!$B$7,"&lt;&gt;""",'DRE Financeira'!$B$2))))</f>
        <v>0</v>
      </c>
      <c r="AB216" s="26">
        <f>IF($B216="","",ABS(
SUMIFS(BaseFinanceira[Valor Realizado],
IF('DRE Financeira'!$B$3=Configurações!$D$7,BaseFinanceira[Mês Caixa],BaseFinanceira[Mês Comp.]),AB$6,
BaseFinanceira[Plano Contas],'DRE Financeira'!$C216,
BaseFinanceira[Centro Custo],IF($B$2=Configurações!$B$7,"&lt;&gt;""",'DRE Financeira'!$B$2))))</f>
        <v>0</v>
      </c>
      <c r="AD216" s="24">
        <f t="shared" si="342"/>
        <v>0</v>
      </c>
      <c r="AE216" s="26">
        <f t="shared" si="342"/>
        <v>0</v>
      </c>
      <c r="AF216" s="39">
        <f t="shared" si="341"/>
        <v>0</v>
      </c>
      <c r="AH216" s="24">
        <f t="shared" si="343"/>
        <v>0</v>
      </c>
      <c r="AI216" s="26">
        <f t="shared" si="343"/>
        <v>0</v>
      </c>
    </row>
    <row r="217" spans="2:35" s="2" customFormat="1" ht="20.100000000000001" customHeight="1" x14ac:dyDescent="0.25">
      <c r="B217" s="23" t="str">
        <f>IF('Plano Contas'!N11="","",'Plano Contas'!N11)</f>
        <v>Tansporte</v>
      </c>
      <c r="C217" s="46" t="str">
        <f t="shared" si="344"/>
        <v>Despesas FixasAdministrativasTansporte</v>
      </c>
      <c r="D217" s="20"/>
      <c r="E217" s="24">
        <f>IF($B217="","",ABS(
SUMIFS(BaseFinanceira[Valor Previsto],
IF('DRE Financeira'!$B$3=Configurações!$D$7,BaseFinanceira[Mês Caixa],BaseFinanceira[Mês Comp.]),E$6,
BaseFinanceira[Plano Contas],'DRE Financeira'!$C217,
BaseFinanceira[Centro Custo],IF($B$2=Configurações!$B$7,"&lt;&gt;""",'DRE Financeira'!$B$2))))</f>
        <v>0</v>
      </c>
      <c r="F217" s="26">
        <f>IF($B217="","",ABS(
SUMIFS(BaseFinanceira[Valor Realizado],
IF('DRE Financeira'!$B$3=Configurações!$D$7,BaseFinanceira[Mês Caixa],BaseFinanceira[Mês Comp.]),F$6,
BaseFinanceira[Plano Contas],'DRE Financeira'!$C217,
BaseFinanceira[Centro Custo],IF($B$2=Configurações!$B$7,"&lt;&gt;""",'DRE Financeira'!$B$2))))</f>
        <v>0</v>
      </c>
      <c r="G217" s="24">
        <f>IF($B217="","",ABS(
SUMIFS(BaseFinanceira[Valor Previsto],
IF('DRE Financeira'!$B$3=Configurações!$D$7,BaseFinanceira[Mês Caixa],BaseFinanceira[Mês Comp.]),G$6,
BaseFinanceira[Plano Contas],'DRE Financeira'!$C217,
BaseFinanceira[Centro Custo],IF($B$2=Configurações!$B$7,"&lt;&gt;""",'DRE Financeira'!$B$2))))</f>
        <v>0</v>
      </c>
      <c r="H217" s="26">
        <f>IF($B217="","",ABS(
SUMIFS(BaseFinanceira[Valor Realizado],
IF('DRE Financeira'!$B$3=Configurações!$D$7,BaseFinanceira[Mês Caixa],BaseFinanceira[Mês Comp.]),H$6,
BaseFinanceira[Plano Contas],'DRE Financeira'!$C217,
BaseFinanceira[Centro Custo],IF($B$2=Configurações!$B$7,"&lt;&gt;""",'DRE Financeira'!$B$2))))</f>
        <v>0</v>
      </c>
      <c r="I217" s="24">
        <f>IF($B217="","",ABS(
SUMIFS(BaseFinanceira[Valor Previsto],
IF('DRE Financeira'!$B$3=Configurações!$D$7,BaseFinanceira[Mês Caixa],BaseFinanceira[Mês Comp.]),I$6,
BaseFinanceira[Plano Contas],'DRE Financeira'!$C217,
BaseFinanceira[Centro Custo],IF($B$2=Configurações!$B$7,"&lt;&gt;""",'DRE Financeira'!$B$2))))</f>
        <v>0</v>
      </c>
      <c r="J217" s="26">
        <f>IF($B217="","",ABS(
SUMIFS(BaseFinanceira[Valor Realizado],
IF('DRE Financeira'!$B$3=Configurações!$D$7,BaseFinanceira[Mês Caixa],BaseFinanceira[Mês Comp.]),J$6,
BaseFinanceira[Plano Contas],'DRE Financeira'!$C217,
BaseFinanceira[Centro Custo],IF($B$2=Configurações!$B$7,"&lt;&gt;""",'DRE Financeira'!$B$2))))</f>
        <v>0</v>
      </c>
      <c r="K217" s="24">
        <f>IF($B217="","",ABS(
SUMIFS(BaseFinanceira[Valor Previsto],
IF('DRE Financeira'!$B$3=Configurações!$D$7,BaseFinanceira[Mês Caixa],BaseFinanceira[Mês Comp.]),K$6,
BaseFinanceira[Plano Contas],'DRE Financeira'!$C217,
BaseFinanceira[Centro Custo],IF($B$2=Configurações!$B$7,"&lt;&gt;""",'DRE Financeira'!$B$2))))</f>
        <v>0</v>
      </c>
      <c r="L217" s="26">
        <f>IF($B217="","",ABS(
SUMIFS(BaseFinanceira[Valor Realizado],
IF('DRE Financeira'!$B$3=Configurações!$D$7,BaseFinanceira[Mês Caixa],BaseFinanceira[Mês Comp.]),L$6,
BaseFinanceira[Plano Contas],'DRE Financeira'!$C217,
BaseFinanceira[Centro Custo],IF($B$2=Configurações!$B$7,"&lt;&gt;""",'DRE Financeira'!$B$2))))</f>
        <v>0</v>
      </c>
      <c r="M217" s="24">
        <f>IF($B217="","",ABS(
SUMIFS(BaseFinanceira[Valor Previsto],
IF('DRE Financeira'!$B$3=Configurações!$D$7,BaseFinanceira[Mês Caixa],BaseFinanceira[Mês Comp.]),M$6,
BaseFinanceira[Plano Contas],'DRE Financeira'!$C217,
BaseFinanceira[Centro Custo],IF($B$2=Configurações!$B$7,"&lt;&gt;""",'DRE Financeira'!$B$2))))</f>
        <v>0</v>
      </c>
      <c r="N217" s="26">
        <f>IF($B217="","",ABS(
SUMIFS(BaseFinanceira[Valor Realizado],
IF('DRE Financeira'!$B$3=Configurações!$D$7,BaseFinanceira[Mês Caixa],BaseFinanceira[Mês Comp.]),N$6,
BaseFinanceira[Plano Contas],'DRE Financeira'!$C217,
BaseFinanceira[Centro Custo],IF($B$2=Configurações!$B$7,"&lt;&gt;""",'DRE Financeira'!$B$2))))</f>
        <v>0</v>
      </c>
      <c r="O217" s="24">
        <f>IF($B217="","",ABS(
SUMIFS(BaseFinanceira[Valor Previsto],
IF('DRE Financeira'!$B$3=Configurações!$D$7,BaseFinanceira[Mês Caixa],BaseFinanceira[Mês Comp.]),O$6,
BaseFinanceira[Plano Contas],'DRE Financeira'!$C217,
BaseFinanceira[Centro Custo],IF($B$2=Configurações!$B$7,"&lt;&gt;""",'DRE Financeira'!$B$2))))</f>
        <v>0</v>
      </c>
      <c r="P217" s="26">
        <f>IF($B217="","",ABS(
SUMIFS(BaseFinanceira[Valor Realizado],
IF('DRE Financeira'!$B$3=Configurações!$D$7,BaseFinanceira[Mês Caixa],BaseFinanceira[Mês Comp.]),P$6,
BaseFinanceira[Plano Contas],'DRE Financeira'!$C217,
BaseFinanceira[Centro Custo],IF($B$2=Configurações!$B$7,"&lt;&gt;""",'DRE Financeira'!$B$2))))</f>
        <v>0</v>
      </c>
      <c r="Q217" s="24">
        <f>IF($B217="","",ABS(
SUMIFS(BaseFinanceira[Valor Previsto],
IF('DRE Financeira'!$B$3=Configurações!$D$7,BaseFinanceira[Mês Caixa],BaseFinanceira[Mês Comp.]),Q$6,
BaseFinanceira[Plano Contas],'DRE Financeira'!$C217,
BaseFinanceira[Centro Custo],IF($B$2=Configurações!$B$7,"&lt;&gt;""",'DRE Financeira'!$B$2))))</f>
        <v>0</v>
      </c>
      <c r="R217" s="26">
        <f>IF($B217="","",ABS(
SUMIFS(BaseFinanceira[Valor Realizado],
IF('DRE Financeira'!$B$3=Configurações!$D$7,BaseFinanceira[Mês Caixa],BaseFinanceira[Mês Comp.]),R$6,
BaseFinanceira[Plano Contas],'DRE Financeira'!$C217,
BaseFinanceira[Centro Custo],IF($B$2=Configurações!$B$7,"&lt;&gt;""",'DRE Financeira'!$B$2))))</f>
        <v>0</v>
      </c>
      <c r="S217" s="24">
        <f>IF($B217="","",ABS(
SUMIFS(BaseFinanceira[Valor Previsto],
IF('DRE Financeira'!$B$3=Configurações!$D$7,BaseFinanceira[Mês Caixa],BaseFinanceira[Mês Comp.]),S$6,
BaseFinanceira[Plano Contas],'DRE Financeira'!$C217,
BaseFinanceira[Centro Custo],IF($B$2=Configurações!$B$7,"&lt;&gt;""",'DRE Financeira'!$B$2))))</f>
        <v>0</v>
      </c>
      <c r="T217" s="26">
        <f>IF($B217="","",ABS(
SUMIFS(BaseFinanceira[Valor Realizado],
IF('DRE Financeira'!$B$3=Configurações!$D$7,BaseFinanceira[Mês Caixa],BaseFinanceira[Mês Comp.]),T$6,
BaseFinanceira[Plano Contas],'DRE Financeira'!$C217,
BaseFinanceira[Centro Custo],IF($B$2=Configurações!$B$7,"&lt;&gt;""",'DRE Financeira'!$B$2))))</f>
        <v>0</v>
      </c>
      <c r="U217" s="24">
        <f>IF($B217="","",ABS(
SUMIFS(BaseFinanceira[Valor Previsto],
IF('DRE Financeira'!$B$3=Configurações!$D$7,BaseFinanceira[Mês Caixa],BaseFinanceira[Mês Comp.]),U$6,
BaseFinanceira[Plano Contas],'DRE Financeira'!$C217,
BaseFinanceira[Centro Custo],IF($B$2=Configurações!$B$7,"&lt;&gt;""",'DRE Financeira'!$B$2))))</f>
        <v>0</v>
      </c>
      <c r="V217" s="26">
        <f>IF($B217="","",ABS(
SUMIFS(BaseFinanceira[Valor Realizado],
IF('DRE Financeira'!$B$3=Configurações!$D$7,BaseFinanceira[Mês Caixa],BaseFinanceira[Mês Comp.]),V$6,
BaseFinanceira[Plano Contas],'DRE Financeira'!$C217,
BaseFinanceira[Centro Custo],IF($B$2=Configurações!$B$7,"&lt;&gt;""",'DRE Financeira'!$B$2))))</f>
        <v>0</v>
      </c>
      <c r="W217" s="24">
        <f>IF($B217="","",ABS(
SUMIFS(BaseFinanceira[Valor Previsto],
IF('DRE Financeira'!$B$3=Configurações!$D$7,BaseFinanceira[Mês Caixa],BaseFinanceira[Mês Comp.]),W$6,
BaseFinanceira[Plano Contas],'DRE Financeira'!$C217,
BaseFinanceira[Centro Custo],IF($B$2=Configurações!$B$7,"&lt;&gt;""",'DRE Financeira'!$B$2))))</f>
        <v>0</v>
      </c>
      <c r="X217" s="26">
        <f>IF($B217="","",ABS(
SUMIFS(BaseFinanceira[Valor Realizado],
IF('DRE Financeira'!$B$3=Configurações!$D$7,BaseFinanceira[Mês Caixa],BaseFinanceira[Mês Comp.]),X$6,
BaseFinanceira[Plano Contas],'DRE Financeira'!$C217,
BaseFinanceira[Centro Custo],IF($B$2=Configurações!$B$7,"&lt;&gt;""",'DRE Financeira'!$B$2))))</f>
        <v>0</v>
      </c>
      <c r="Y217" s="24">
        <f>IF($B217="","",ABS(
SUMIFS(BaseFinanceira[Valor Previsto],
IF('DRE Financeira'!$B$3=Configurações!$D$7,BaseFinanceira[Mês Caixa],BaseFinanceira[Mês Comp.]),Y$6,
BaseFinanceira[Plano Contas],'DRE Financeira'!$C217,
BaseFinanceira[Centro Custo],IF($B$2=Configurações!$B$7,"&lt;&gt;""",'DRE Financeira'!$B$2))))</f>
        <v>0</v>
      </c>
      <c r="Z217" s="26">
        <f>IF($B217="","",ABS(
SUMIFS(BaseFinanceira[Valor Realizado],
IF('DRE Financeira'!$B$3=Configurações!$D$7,BaseFinanceira[Mês Caixa],BaseFinanceira[Mês Comp.]),Z$6,
BaseFinanceira[Plano Contas],'DRE Financeira'!$C217,
BaseFinanceira[Centro Custo],IF($B$2=Configurações!$B$7,"&lt;&gt;""",'DRE Financeira'!$B$2))))</f>
        <v>0</v>
      </c>
      <c r="AA217" s="24">
        <f>IF($B217="","",ABS(
SUMIFS(BaseFinanceira[Valor Previsto],
IF('DRE Financeira'!$B$3=Configurações!$D$7,BaseFinanceira[Mês Caixa],BaseFinanceira[Mês Comp.]),AA$6,
BaseFinanceira[Plano Contas],'DRE Financeira'!$C217,
BaseFinanceira[Centro Custo],IF($B$2=Configurações!$B$7,"&lt;&gt;""",'DRE Financeira'!$B$2))))</f>
        <v>0</v>
      </c>
      <c r="AB217" s="26">
        <f>IF($B217="","",ABS(
SUMIFS(BaseFinanceira[Valor Realizado],
IF('DRE Financeira'!$B$3=Configurações!$D$7,BaseFinanceira[Mês Caixa],BaseFinanceira[Mês Comp.]),AB$6,
BaseFinanceira[Plano Contas],'DRE Financeira'!$C217,
BaseFinanceira[Centro Custo],IF($B$2=Configurações!$B$7,"&lt;&gt;""",'DRE Financeira'!$B$2))))</f>
        <v>0</v>
      </c>
      <c r="AD217" s="24">
        <f t="shared" si="342"/>
        <v>0</v>
      </c>
      <c r="AE217" s="26">
        <f t="shared" si="342"/>
        <v>0</v>
      </c>
      <c r="AF217" s="39">
        <f t="shared" si="341"/>
        <v>0</v>
      </c>
      <c r="AH217" s="24">
        <f t="shared" si="343"/>
        <v>0</v>
      </c>
      <c r="AI217" s="26">
        <f t="shared" si="343"/>
        <v>0</v>
      </c>
    </row>
    <row r="218" spans="2:35" s="2" customFormat="1" ht="20.100000000000001" customHeight="1" x14ac:dyDescent="0.25">
      <c r="B218" s="23" t="str">
        <f>IF('Plano Contas'!N12="","",'Plano Contas'!N12)</f>
        <v>Energia Elétrica</v>
      </c>
      <c r="C218" s="46" t="str">
        <f t="shared" si="344"/>
        <v>Despesas FixasAdministrativasEnergia Elétrica</v>
      </c>
      <c r="D218" s="20"/>
      <c r="E218" s="24">
        <f>IF($B218="","",ABS(
SUMIFS(BaseFinanceira[Valor Previsto],
IF('DRE Financeira'!$B$3=Configurações!$D$7,BaseFinanceira[Mês Caixa],BaseFinanceira[Mês Comp.]),E$6,
BaseFinanceira[Plano Contas],'DRE Financeira'!$C218,
BaseFinanceira[Centro Custo],IF($B$2=Configurações!$B$7,"&lt;&gt;""",'DRE Financeira'!$B$2))))</f>
        <v>0</v>
      </c>
      <c r="F218" s="26">
        <f>IF($B218="","",ABS(
SUMIFS(BaseFinanceira[Valor Realizado],
IF('DRE Financeira'!$B$3=Configurações!$D$7,BaseFinanceira[Mês Caixa],BaseFinanceira[Mês Comp.]),F$6,
BaseFinanceira[Plano Contas],'DRE Financeira'!$C218,
BaseFinanceira[Centro Custo],IF($B$2=Configurações!$B$7,"&lt;&gt;""",'DRE Financeira'!$B$2))))</f>
        <v>0</v>
      </c>
      <c r="G218" s="24">
        <f>IF($B218="","",ABS(
SUMIFS(BaseFinanceira[Valor Previsto],
IF('DRE Financeira'!$B$3=Configurações!$D$7,BaseFinanceira[Mês Caixa],BaseFinanceira[Mês Comp.]),G$6,
BaseFinanceira[Plano Contas],'DRE Financeira'!$C218,
BaseFinanceira[Centro Custo],IF($B$2=Configurações!$B$7,"&lt;&gt;""",'DRE Financeira'!$B$2))))</f>
        <v>0</v>
      </c>
      <c r="H218" s="26">
        <f>IF($B218="","",ABS(
SUMIFS(BaseFinanceira[Valor Realizado],
IF('DRE Financeira'!$B$3=Configurações!$D$7,BaseFinanceira[Mês Caixa],BaseFinanceira[Mês Comp.]),H$6,
BaseFinanceira[Plano Contas],'DRE Financeira'!$C218,
BaseFinanceira[Centro Custo],IF($B$2=Configurações!$B$7,"&lt;&gt;""",'DRE Financeira'!$B$2))))</f>
        <v>0</v>
      </c>
      <c r="I218" s="24">
        <f>IF($B218="","",ABS(
SUMIFS(BaseFinanceira[Valor Previsto],
IF('DRE Financeira'!$B$3=Configurações!$D$7,BaseFinanceira[Mês Caixa],BaseFinanceira[Mês Comp.]),I$6,
BaseFinanceira[Plano Contas],'DRE Financeira'!$C218,
BaseFinanceira[Centro Custo],IF($B$2=Configurações!$B$7,"&lt;&gt;""",'DRE Financeira'!$B$2))))</f>
        <v>0</v>
      </c>
      <c r="J218" s="26">
        <f>IF($B218="","",ABS(
SUMIFS(BaseFinanceira[Valor Realizado],
IF('DRE Financeira'!$B$3=Configurações!$D$7,BaseFinanceira[Mês Caixa],BaseFinanceira[Mês Comp.]),J$6,
BaseFinanceira[Plano Contas],'DRE Financeira'!$C218,
BaseFinanceira[Centro Custo],IF($B$2=Configurações!$B$7,"&lt;&gt;""",'DRE Financeira'!$B$2))))</f>
        <v>0</v>
      </c>
      <c r="K218" s="24">
        <f>IF($B218="","",ABS(
SUMIFS(BaseFinanceira[Valor Previsto],
IF('DRE Financeira'!$B$3=Configurações!$D$7,BaseFinanceira[Mês Caixa],BaseFinanceira[Mês Comp.]),K$6,
BaseFinanceira[Plano Contas],'DRE Financeira'!$C218,
BaseFinanceira[Centro Custo],IF($B$2=Configurações!$B$7,"&lt;&gt;""",'DRE Financeira'!$B$2))))</f>
        <v>0</v>
      </c>
      <c r="L218" s="26">
        <f>IF($B218="","",ABS(
SUMIFS(BaseFinanceira[Valor Realizado],
IF('DRE Financeira'!$B$3=Configurações!$D$7,BaseFinanceira[Mês Caixa],BaseFinanceira[Mês Comp.]),L$6,
BaseFinanceira[Plano Contas],'DRE Financeira'!$C218,
BaseFinanceira[Centro Custo],IF($B$2=Configurações!$B$7,"&lt;&gt;""",'DRE Financeira'!$B$2))))</f>
        <v>0</v>
      </c>
      <c r="M218" s="24">
        <f>IF($B218="","",ABS(
SUMIFS(BaseFinanceira[Valor Previsto],
IF('DRE Financeira'!$B$3=Configurações!$D$7,BaseFinanceira[Mês Caixa],BaseFinanceira[Mês Comp.]),M$6,
BaseFinanceira[Plano Contas],'DRE Financeira'!$C218,
BaseFinanceira[Centro Custo],IF($B$2=Configurações!$B$7,"&lt;&gt;""",'DRE Financeira'!$B$2))))</f>
        <v>0</v>
      </c>
      <c r="N218" s="26">
        <f>IF($B218="","",ABS(
SUMIFS(BaseFinanceira[Valor Realizado],
IF('DRE Financeira'!$B$3=Configurações!$D$7,BaseFinanceira[Mês Caixa],BaseFinanceira[Mês Comp.]),N$6,
BaseFinanceira[Plano Contas],'DRE Financeira'!$C218,
BaseFinanceira[Centro Custo],IF($B$2=Configurações!$B$7,"&lt;&gt;""",'DRE Financeira'!$B$2))))</f>
        <v>0</v>
      </c>
      <c r="O218" s="24">
        <f>IF($B218="","",ABS(
SUMIFS(BaseFinanceira[Valor Previsto],
IF('DRE Financeira'!$B$3=Configurações!$D$7,BaseFinanceira[Mês Caixa],BaseFinanceira[Mês Comp.]),O$6,
BaseFinanceira[Plano Contas],'DRE Financeira'!$C218,
BaseFinanceira[Centro Custo],IF($B$2=Configurações!$B$7,"&lt;&gt;""",'DRE Financeira'!$B$2))))</f>
        <v>0</v>
      </c>
      <c r="P218" s="26">
        <f>IF($B218="","",ABS(
SUMIFS(BaseFinanceira[Valor Realizado],
IF('DRE Financeira'!$B$3=Configurações!$D$7,BaseFinanceira[Mês Caixa],BaseFinanceira[Mês Comp.]),P$6,
BaseFinanceira[Plano Contas],'DRE Financeira'!$C218,
BaseFinanceira[Centro Custo],IF($B$2=Configurações!$B$7,"&lt;&gt;""",'DRE Financeira'!$B$2))))</f>
        <v>0</v>
      </c>
      <c r="Q218" s="24">
        <f>IF($B218="","",ABS(
SUMIFS(BaseFinanceira[Valor Previsto],
IF('DRE Financeira'!$B$3=Configurações!$D$7,BaseFinanceira[Mês Caixa],BaseFinanceira[Mês Comp.]),Q$6,
BaseFinanceira[Plano Contas],'DRE Financeira'!$C218,
BaseFinanceira[Centro Custo],IF($B$2=Configurações!$B$7,"&lt;&gt;""",'DRE Financeira'!$B$2))))</f>
        <v>0</v>
      </c>
      <c r="R218" s="26">
        <f>IF($B218="","",ABS(
SUMIFS(BaseFinanceira[Valor Realizado],
IF('DRE Financeira'!$B$3=Configurações!$D$7,BaseFinanceira[Mês Caixa],BaseFinanceira[Mês Comp.]),R$6,
BaseFinanceira[Plano Contas],'DRE Financeira'!$C218,
BaseFinanceira[Centro Custo],IF($B$2=Configurações!$B$7,"&lt;&gt;""",'DRE Financeira'!$B$2))))</f>
        <v>0</v>
      </c>
      <c r="S218" s="24">
        <f>IF($B218="","",ABS(
SUMIFS(BaseFinanceira[Valor Previsto],
IF('DRE Financeira'!$B$3=Configurações!$D$7,BaseFinanceira[Mês Caixa],BaseFinanceira[Mês Comp.]),S$6,
BaseFinanceira[Plano Contas],'DRE Financeira'!$C218,
BaseFinanceira[Centro Custo],IF($B$2=Configurações!$B$7,"&lt;&gt;""",'DRE Financeira'!$B$2))))</f>
        <v>0</v>
      </c>
      <c r="T218" s="26">
        <f>IF($B218="","",ABS(
SUMIFS(BaseFinanceira[Valor Realizado],
IF('DRE Financeira'!$B$3=Configurações!$D$7,BaseFinanceira[Mês Caixa],BaseFinanceira[Mês Comp.]),T$6,
BaseFinanceira[Plano Contas],'DRE Financeira'!$C218,
BaseFinanceira[Centro Custo],IF($B$2=Configurações!$B$7,"&lt;&gt;""",'DRE Financeira'!$B$2))))</f>
        <v>0</v>
      </c>
      <c r="U218" s="24">
        <f>IF($B218="","",ABS(
SUMIFS(BaseFinanceira[Valor Previsto],
IF('DRE Financeira'!$B$3=Configurações!$D$7,BaseFinanceira[Mês Caixa],BaseFinanceira[Mês Comp.]),U$6,
BaseFinanceira[Plano Contas],'DRE Financeira'!$C218,
BaseFinanceira[Centro Custo],IF($B$2=Configurações!$B$7,"&lt;&gt;""",'DRE Financeira'!$B$2))))</f>
        <v>0</v>
      </c>
      <c r="V218" s="26">
        <f>IF($B218="","",ABS(
SUMIFS(BaseFinanceira[Valor Realizado],
IF('DRE Financeira'!$B$3=Configurações!$D$7,BaseFinanceira[Mês Caixa],BaseFinanceira[Mês Comp.]),V$6,
BaseFinanceira[Plano Contas],'DRE Financeira'!$C218,
BaseFinanceira[Centro Custo],IF($B$2=Configurações!$B$7,"&lt;&gt;""",'DRE Financeira'!$B$2))))</f>
        <v>0</v>
      </c>
      <c r="W218" s="24">
        <f>IF($B218="","",ABS(
SUMIFS(BaseFinanceira[Valor Previsto],
IF('DRE Financeira'!$B$3=Configurações!$D$7,BaseFinanceira[Mês Caixa],BaseFinanceira[Mês Comp.]),W$6,
BaseFinanceira[Plano Contas],'DRE Financeira'!$C218,
BaseFinanceira[Centro Custo],IF($B$2=Configurações!$B$7,"&lt;&gt;""",'DRE Financeira'!$B$2))))</f>
        <v>0</v>
      </c>
      <c r="X218" s="26">
        <f>IF($B218="","",ABS(
SUMIFS(BaseFinanceira[Valor Realizado],
IF('DRE Financeira'!$B$3=Configurações!$D$7,BaseFinanceira[Mês Caixa],BaseFinanceira[Mês Comp.]),X$6,
BaseFinanceira[Plano Contas],'DRE Financeira'!$C218,
BaseFinanceira[Centro Custo],IF($B$2=Configurações!$B$7,"&lt;&gt;""",'DRE Financeira'!$B$2))))</f>
        <v>0</v>
      </c>
      <c r="Y218" s="24">
        <f>IF($B218="","",ABS(
SUMIFS(BaseFinanceira[Valor Previsto],
IF('DRE Financeira'!$B$3=Configurações!$D$7,BaseFinanceira[Mês Caixa],BaseFinanceira[Mês Comp.]),Y$6,
BaseFinanceira[Plano Contas],'DRE Financeira'!$C218,
BaseFinanceira[Centro Custo],IF($B$2=Configurações!$B$7,"&lt;&gt;""",'DRE Financeira'!$B$2))))</f>
        <v>0</v>
      </c>
      <c r="Z218" s="26">
        <f>IF($B218="","",ABS(
SUMIFS(BaseFinanceira[Valor Realizado],
IF('DRE Financeira'!$B$3=Configurações!$D$7,BaseFinanceira[Mês Caixa],BaseFinanceira[Mês Comp.]),Z$6,
BaseFinanceira[Plano Contas],'DRE Financeira'!$C218,
BaseFinanceira[Centro Custo],IF($B$2=Configurações!$B$7,"&lt;&gt;""",'DRE Financeira'!$B$2))))</f>
        <v>0</v>
      </c>
      <c r="AA218" s="24">
        <f>IF($B218="","",ABS(
SUMIFS(BaseFinanceira[Valor Previsto],
IF('DRE Financeira'!$B$3=Configurações!$D$7,BaseFinanceira[Mês Caixa],BaseFinanceira[Mês Comp.]),AA$6,
BaseFinanceira[Plano Contas],'DRE Financeira'!$C218,
BaseFinanceira[Centro Custo],IF($B$2=Configurações!$B$7,"&lt;&gt;""",'DRE Financeira'!$B$2))))</f>
        <v>0</v>
      </c>
      <c r="AB218" s="26">
        <f>IF($B218="","",ABS(
SUMIFS(BaseFinanceira[Valor Realizado],
IF('DRE Financeira'!$B$3=Configurações!$D$7,BaseFinanceira[Mês Caixa],BaseFinanceira[Mês Comp.]),AB$6,
BaseFinanceira[Plano Contas],'DRE Financeira'!$C218,
BaseFinanceira[Centro Custo],IF($B$2=Configurações!$B$7,"&lt;&gt;""",'DRE Financeira'!$B$2))))</f>
        <v>0</v>
      </c>
      <c r="AD218" s="24">
        <f t="shared" si="342"/>
        <v>0</v>
      </c>
      <c r="AE218" s="26">
        <f t="shared" si="342"/>
        <v>0</v>
      </c>
      <c r="AF218" s="39">
        <f t="shared" si="341"/>
        <v>0</v>
      </c>
      <c r="AH218" s="24">
        <f t="shared" si="343"/>
        <v>0</v>
      </c>
      <c r="AI218" s="26">
        <f t="shared" si="343"/>
        <v>0</v>
      </c>
    </row>
    <row r="219" spans="2:35" s="2" customFormat="1" ht="20.100000000000001" customHeight="1" x14ac:dyDescent="0.25">
      <c r="B219" s="23" t="str">
        <f>IF('Plano Contas'!N13="","",'Plano Contas'!N13)</f>
        <v>RH</v>
      </c>
      <c r="C219" s="46" t="str">
        <f t="shared" si="344"/>
        <v>Despesas FixasAdministrativasRH</v>
      </c>
      <c r="D219" s="20"/>
      <c r="E219" s="24">
        <f>IF($B219="","",ABS(
SUMIFS(BaseFinanceira[Valor Previsto],
IF('DRE Financeira'!$B$3=Configurações!$D$7,BaseFinanceira[Mês Caixa],BaseFinanceira[Mês Comp.]),E$6,
BaseFinanceira[Plano Contas],'DRE Financeira'!$C219,
BaseFinanceira[Centro Custo],IF($B$2=Configurações!$B$7,"&lt;&gt;""",'DRE Financeira'!$B$2))))</f>
        <v>0</v>
      </c>
      <c r="F219" s="26">
        <f>IF($B219="","",ABS(
SUMIFS(BaseFinanceira[Valor Realizado],
IF('DRE Financeira'!$B$3=Configurações!$D$7,BaseFinanceira[Mês Caixa],BaseFinanceira[Mês Comp.]),F$6,
BaseFinanceira[Plano Contas],'DRE Financeira'!$C219,
BaseFinanceira[Centro Custo],IF($B$2=Configurações!$B$7,"&lt;&gt;""",'DRE Financeira'!$B$2))))</f>
        <v>0</v>
      </c>
      <c r="G219" s="24">
        <f>IF($B219="","",ABS(
SUMIFS(BaseFinanceira[Valor Previsto],
IF('DRE Financeira'!$B$3=Configurações!$D$7,BaseFinanceira[Mês Caixa],BaseFinanceira[Mês Comp.]),G$6,
BaseFinanceira[Plano Contas],'DRE Financeira'!$C219,
BaseFinanceira[Centro Custo],IF($B$2=Configurações!$B$7,"&lt;&gt;""",'DRE Financeira'!$B$2))))</f>
        <v>0</v>
      </c>
      <c r="H219" s="26">
        <f>IF($B219="","",ABS(
SUMIFS(BaseFinanceira[Valor Realizado],
IF('DRE Financeira'!$B$3=Configurações!$D$7,BaseFinanceira[Mês Caixa],BaseFinanceira[Mês Comp.]),H$6,
BaseFinanceira[Plano Contas],'DRE Financeira'!$C219,
BaseFinanceira[Centro Custo],IF($B$2=Configurações!$B$7,"&lt;&gt;""",'DRE Financeira'!$B$2))))</f>
        <v>0</v>
      </c>
      <c r="I219" s="24">
        <f>IF($B219="","",ABS(
SUMIFS(BaseFinanceira[Valor Previsto],
IF('DRE Financeira'!$B$3=Configurações!$D$7,BaseFinanceira[Mês Caixa],BaseFinanceira[Mês Comp.]),I$6,
BaseFinanceira[Plano Contas],'DRE Financeira'!$C219,
BaseFinanceira[Centro Custo],IF($B$2=Configurações!$B$7,"&lt;&gt;""",'DRE Financeira'!$B$2))))</f>
        <v>0</v>
      </c>
      <c r="J219" s="26">
        <f>IF($B219="","",ABS(
SUMIFS(BaseFinanceira[Valor Realizado],
IF('DRE Financeira'!$B$3=Configurações!$D$7,BaseFinanceira[Mês Caixa],BaseFinanceira[Mês Comp.]),J$6,
BaseFinanceira[Plano Contas],'DRE Financeira'!$C219,
BaseFinanceira[Centro Custo],IF($B$2=Configurações!$B$7,"&lt;&gt;""",'DRE Financeira'!$B$2))))</f>
        <v>0</v>
      </c>
      <c r="K219" s="24">
        <f>IF($B219="","",ABS(
SUMIFS(BaseFinanceira[Valor Previsto],
IF('DRE Financeira'!$B$3=Configurações!$D$7,BaseFinanceira[Mês Caixa],BaseFinanceira[Mês Comp.]),K$6,
BaseFinanceira[Plano Contas],'DRE Financeira'!$C219,
BaseFinanceira[Centro Custo],IF($B$2=Configurações!$B$7,"&lt;&gt;""",'DRE Financeira'!$B$2))))</f>
        <v>0</v>
      </c>
      <c r="L219" s="26">
        <f>IF($B219="","",ABS(
SUMIFS(BaseFinanceira[Valor Realizado],
IF('DRE Financeira'!$B$3=Configurações!$D$7,BaseFinanceira[Mês Caixa],BaseFinanceira[Mês Comp.]),L$6,
BaseFinanceira[Plano Contas],'DRE Financeira'!$C219,
BaseFinanceira[Centro Custo],IF($B$2=Configurações!$B$7,"&lt;&gt;""",'DRE Financeira'!$B$2))))</f>
        <v>0</v>
      </c>
      <c r="M219" s="24">
        <f>IF($B219="","",ABS(
SUMIFS(BaseFinanceira[Valor Previsto],
IF('DRE Financeira'!$B$3=Configurações!$D$7,BaseFinanceira[Mês Caixa],BaseFinanceira[Mês Comp.]),M$6,
BaseFinanceira[Plano Contas],'DRE Financeira'!$C219,
BaseFinanceira[Centro Custo],IF($B$2=Configurações!$B$7,"&lt;&gt;""",'DRE Financeira'!$B$2))))</f>
        <v>0</v>
      </c>
      <c r="N219" s="26">
        <f>IF($B219="","",ABS(
SUMIFS(BaseFinanceira[Valor Realizado],
IF('DRE Financeira'!$B$3=Configurações!$D$7,BaseFinanceira[Mês Caixa],BaseFinanceira[Mês Comp.]),N$6,
BaseFinanceira[Plano Contas],'DRE Financeira'!$C219,
BaseFinanceira[Centro Custo],IF($B$2=Configurações!$B$7,"&lt;&gt;""",'DRE Financeira'!$B$2))))</f>
        <v>0</v>
      </c>
      <c r="O219" s="24">
        <f>IF($B219="","",ABS(
SUMIFS(BaseFinanceira[Valor Previsto],
IF('DRE Financeira'!$B$3=Configurações!$D$7,BaseFinanceira[Mês Caixa],BaseFinanceira[Mês Comp.]),O$6,
BaseFinanceira[Plano Contas],'DRE Financeira'!$C219,
BaseFinanceira[Centro Custo],IF($B$2=Configurações!$B$7,"&lt;&gt;""",'DRE Financeira'!$B$2))))</f>
        <v>0</v>
      </c>
      <c r="P219" s="26">
        <f>IF($B219="","",ABS(
SUMIFS(BaseFinanceira[Valor Realizado],
IF('DRE Financeira'!$B$3=Configurações!$D$7,BaseFinanceira[Mês Caixa],BaseFinanceira[Mês Comp.]),P$6,
BaseFinanceira[Plano Contas],'DRE Financeira'!$C219,
BaseFinanceira[Centro Custo],IF($B$2=Configurações!$B$7,"&lt;&gt;""",'DRE Financeira'!$B$2))))</f>
        <v>0</v>
      </c>
      <c r="Q219" s="24">
        <f>IF($B219="","",ABS(
SUMIFS(BaseFinanceira[Valor Previsto],
IF('DRE Financeira'!$B$3=Configurações!$D$7,BaseFinanceira[Mês Caixa],BaseFinanceira[Mês Comp.]),Q$6,
BaseFinanceira[Plano Contas],'DRE Financeira'!$C219,
BaseFinanceira[Centro Custo],IF($B$2=Configurações!$B$7,"&lt;&gt;""",'DRE Financeira'!$B$2))))</f>
        <v>0</v>
      </c>
      <c r="R219" s="26">
        <f>IF($B219="","",ABS(
SUMIFS(BaseFinanceira[Valor Realizado],
IF('DRE Financeira'!$B$3=Configurações!$D$7,BaseFinanceira[Mês Caixa],BaseFinanceira[Mês Comp.]),R$6,
BaseFinanceira[Plano Contas],'DRE Financeira'!$C219,
BaseFinanceira[Centro Custo],IF($B$2=Configurações!$B$7,"&lt;&gt;""",'DRE Financeira'!$B$2))))</f>
        <v>0</v>
      </c>
      <c r="S219" s="24">
        <f>IF($B219="","",ABS(
SUMIFS(BaseFinanceira[Valor Previsto],
IF('DRE Financeira'!$B$3=Configurações!$D$7,BaseFinanceira[Mês Caixa],BaseFinanceira[Mês Comp.]),S$6,
BaseFinanceira[Plano Contas],'DRE Financeira'!$C219,
BaseFinanceira[Centro Custo],IF($B$2=Configurações!$B$7,"&lt;&gt;""",'DRE Financeira'!$B$2))))</f>
        <v>0</v>
      </c>
      <c r="T219" s="26">
        <f>IF($B219="","",ABS(
SUMIFS(BaseFinanceira[Valor Realizado],
IF('DRE Financeira'!$B$3=Configurações!$D$7,BaseFinanceira[Mês Caixa],BaseFinanceira[Mês Comp.]),T$6,
BaseFinanceira[Plano Contas],'DRE Financeira'!$C219,
BaseFinanceira[Centro Custo],IF($B$2=Configurações!$B$7,"&lt;&gt;""",'DRE Financeira'!$B$2))))</f>
        <v>0</v>
      </c>
      <c r="U219" s="24">
        <f>IF($B219="","",ABS(
SUMIFS(BaseFinanceira[Valor Previsto],
IF('DRE Financeira'!$B$3=Configurações!$D$7,BaseFinanceira[Mês Caixa],BaseFinanceira[Mês Comp.]),U$6,
BaseFinanceira[Plano Contas],'DRE Financeira'!$C219,
BaseFinanceira[Centro Custo],IF($B$2=Configurações!$B$7,"&lt;&gt;""",'DRE Financeira'!$B$2))))</f>
        <v>0</v>
      </c>
      <c r="V219" s="26">
        <f>IF($B219="","",ABS(
SUMIFS(BaseFinanceira[Valor Realizado],
IF('DRE Financeira'!$B$3=Configurações!$D$7,BaseFinanceira[Mês Caixa],BaseFinanceira[Mês Comp.]),V$6,
BaseFinanceira[Plano Contas],'DRE Financeira'!$C219,
BaseFinanceira[Centro Custo],IF($B$2=Configurações!$B$7,"&lt;&gt;""",'DRE Financeira'!$B$2))))</f>
        <v>0</v>
      </c>
      <c r="W219" s="24">
        <f>IF($B219="","",ABS(
SUMIFS(BaseFinanceira[Valor Previsto],
IF('DRE Financeira'!$B$3=Configurações!$D$7,BaseFinanceira[Mês Caixa],BaseFinanceira[Mês Comp.]),W$6,
BaseFinanceira[Plano Contas],'DRE Financeira'!$C219,
BaseFinanceira[Centro Custo],IF($B$2=Configurações!$B$7,"&lt;&gt;""",'DRE Financeira'!$B$2))))</f>
        <v>0</v>
      </c>
      <c r="X219" s="26">
        <f>IF($B219="","",ABS(
SUMIFS(BaseFinanceira[Valor Realizado],
IF('DRE Financeira'!$B$3=Configurações!$D$7,BaseFinanceira[Mês Caixa],BaseFinanceira[Mês Comp.]),X$6,
BaseFinanceira[Plano Contas],'DRE Financeira'!$C219,
BaseFinanceira[Centro Custo],IF($B$2=Configurações!$B$7,"&lt;&gt;""",'DRE Financeira'!$B$2))))</f>
        <v>0</v>
      </c>
      <c r="Y219" s="24">
        <f>IF($B219="","",ABS(
SUMIFS(BaseFinanceira[Valor Previsto],
IF('DRE Financeira'!$B$3=Configurações!$D$7,BaseFinanceira[Mês Caixa],BaseFinanceira[Mês Comp.]),Y$6,
BaseFinanceira[Plano Contas],'DRE Financeira'!$C219,
BaseFinanceira[Centro Custo],IF($B$2=Configurações!$B$7,"&lt;&gt;""",'DRE Financeira'!$B$2))))</f>
        <v>0</v>
      </c>
      <c r="Z219" s="26">
        <f>IF($B219="","",ABS(
SUMIFS(BaseFinanceira[Valor Realizado],
IF('DRE Financeira'!$B$3=Configurações!$D$7,BaseFinanceira[Mês Caixa],BaseFinanceira[Mês Comp.]),Z$6,
BaseFinanceira[Plano Contas],'DRE Financeira'!$C219,
BaseFinanceira[Centro Custo],IF($B$2=Configurações!$B$7,"&lt;&gt;""",'DRE Financeira'!$B$2))))</f>
        <v>0</v>
      </c>
      <c r="AA219" s="24">
        <f>IF($B219="","",ABS(
SUMIFS(BaseFinanceira[Valor Previsto],
IF('DRE Financeira'!$B$3=Configurações!$D$7,BaseFinanceira[Mês Caixa],BaseFinanceira[Mês Comp.]),AA$6,
BaseFinanceira[Plano Contas],'DRE Financeira'!$C219,
BaseFinanceira[Centro Custo],IF($B$2=Configurações!$B$7,"&lt;&gt;""",'DRE Financeira'!$B$2))))</f>
        <v>0</v>
      </c>
      <c r="AB219" s="26">
        <f>IF($B219="","",ABS(
SUMIFS(BaseFinanceira[Valor Realizado],
IF('DRE Financeira'!$B$3=Configurações!$D$7,BaseFinanceira[Mês Caixa],BaseFinanceira[Mês Comp.]),AB$6,
BaseFinanceira[Plano Contas],'DRE Financeira'!$C219,
BaseFinanceira[Centro Custo],IF($B$2=Configurações!$B$7,"&lt;&gt;""",'DRE Financeira'!$B$2))))</f>
        <v>0</v>
      </c>
      <c r="AD219" s="24">
        <f t="shared" si="342"/>
        <v>0</v>
      </c>
      <c r="AE219" s="26">
        <f t="shared" si="342"/>
        <v>0</v>
      </c>
      <c r="AF219" s="39">
        <f t="shared" si="341"/>
        <v>0</v>
      </c>
      <c r="AH219" s="24">
        <f t="shared" si="343"/>
        <v>0</v>
      </c>
      <c r="AI219" s="26">
        <f t="shared" si="343"/>
        <v>0</v>
      </c>
    </row>
    <row r="220" spans="2:35" s="2" customFormat="1" ht="20.100000000000001" customHeight="1" x14ac:dyDescent="0.25">
      <c r="B220" s="23" t="str">
        <f>IF('Plano Contas'!N14="","",'Plano Contas'!N14)</f>
        <v>Aluguel/Condominio</v>
      </c>
      <c r="C220" s="46" t="str">
        <f t="shared" si="344"/>
        <v>Despesas FixasAdministrativasAluguel/Condominio</v>
      </c>
      <c r="D220" s="20"/>
      <c r="E220" s="24">
        <f>IF($B220="","",ABS(
SUMIFS(BaseFinanceira[Valor Previsto],
IF('DRE Financeira'!$B$3=Configurações!$D$7,BaseFinanceira[Mês Caixa],BaseFinanceira[Mês Comp.]),E$6,
BaseFinanceira[Plano Contas],'DRE Financeira'!$C220,
BaseFinanceira[Centro Custo],IF($B$2=Configurações!$B$7,"&lt;&gt;""",'DRE Financeira'!$B$2))))</f>
        <v>0</v>
      </c>
      <c r="F220" s="26">
        <f>IF($B220="","",ABS(
SUMIFS(BaseFinanceira[Valor Realizado],
IF('DRE Financeira'!$B$3=Configurações!$D$7,BaseFinanceira[Mês Caixa],BaseFinanceira[Mês Comp.]),F$6,
BaseFinanceira[Plano Contas],'DRE Financeira'!$C220,
BaseFinanceira[Centro Custo],IF($B$2=Configurações!$B$7,"&lt;&gt;""",'DRE Financeira'!$B$2))))</f>
        <v>0</v>
      </c>
      <c r="G220" s="24">
        <f>IF($B220="","",ABS(
SUMIFS(BaseFinanceira[Valor Previsto],
IF('DRE Financeira'!$B$3=Configurações!$D$7,BaseFinanceira[Mês Caixa],BaseFinanceira[Mês Comp.]),G$6,
BaseFinanceira[Plano Contas],'DRE Financeira'!$C220,
BaseFinanceira[Centro Custo],IF($B$2=Configurações!$B$7,"&lt;&gt;""",'DRE Financeira'!$B$2))))</f>
        <v>0</v>
      </c>
      <c r="H220" s="26">
        <f>IF($B220="","",ABS(
SUMIFS(BaseFinanceira[Valor Realizado],
IF('DRE Financeira'!$B$3=Configurações!$D$7,BaseFinanceira[Mês Caixa],BaseFinanceira[Mês Comp.]),H$6,
BaseFinanceira[Plano Contas],'DRE Financeira'!$C220,
BaseFinanceira[Centro Custo],IF($B$2=Configurações!$B$7,"&lt;&gt;""",'DRE Financeira'!$B$2))))</f>
        <v>0</v>
      </c>
      <c r="I220" s="24">
        <f>IF($B220="","",ABS(
SUMIFS(BaseFinanceira[Valor Previsto],
IF('DRE Financeira'!$B$3=Configurações!$D$7,BaseFinanceira[Mês Caixa],BaseFinanceira[Mês Comp.]),I$6,
BaseFinanceira[Plano Contas],'DRE Financeira'!$C220,
BaseFinanceira[Centro Custo],IF($B$2=Configurações!$B$7,"&lt;&gt;""",'DRE Financeira'!$B$2))))</f>
        <v>0</v>
      </c>
      <c r="J220" s="26">
        <f>IF($B220="","",ABS(
SUMIFS(BaseFinanceira[Valor Realizado],
IF('DRE Financeira'!$B$3=Configurações!$D$7,BaseFinanceira[Mês Caixa],BaseFinanceira[Mês Comp.]),J$6,
BaseFinanceira[Plano Contas],'DRE Financeira'!$C220,
BaseFinanceira[Centro Custo],IF($B$2=Configurações!$B$7,"&lt;&gt;""",'DRE Financeira'!$B$2))))</f>
        <v>0</v>
      </c>
      <c r="K220" s="24">
        <f>IF($B220="","",ABS(
SUMIFS(BaseFinanceira[Valor Previsto],
IF('DRE Financeira'!$B$3=Configurações!$D$7,BaseFinanceira[Mês Caixa],BaseFinanceira[Mês Comp.]),K$6,
BaseFinanceira[Plano Contas],'DRE Financeira'!$C220,
BaseFinanceira[Centro Custo],IF($B$2=Configurações!$B$7,"&lt;&gt;""",'DRE Financeira'!$B$2))))</f>
        <v>0</v>
      </c>
      <c r="L220" s="26">
        <f>IF($B220="","",ABS(
SUMIFS(BaseFinanceira[Valor Realizado],
IF('DRE Financeira'!$B$3=Configurações!$D$7,BaseFinanceira[Mês Caixa],BaseFinanceira[Mês Comp.]),L$6,
BaseFinanceira[Plano Contas],'DRE Financeira'!$C220,
BaseFinanceira[Centro Custo],IF($B$2=Configurações!$B$7,"&lt;&gt;""",'DRE Financeira'!$B$2))))</f>
        <v>0</v>
      </c>
      <c r="M220" s="24">
        <f>IF($B220="","",ABS(
SUMIFS(BaseFinanceira[Valor Previsto],
IF('DRE Financeira'!$B$3=Configurações!$D$7,BaseFinanceira[Mês Caixa],BaseFinanceira[Mês Comp.]),M$6,
BaseFinanceira[Plano Contas],'DRE Financeira'!$C220,
BaseFinanceira[Centro Custo],IF($B$2=Configurações!$B$7,"&lt;&gt;""",'DRE Financeira'!$B$2))))</f>
        <v>0</v>
      </c>
      <c r="N220" s="26">
        <f>IF($B220="","",ABS(
SUMIFS(BaseFinanceira[Valor Realizado],
IF('DRE Financeira'!$B$3=Configurações!$D$7,BaseFinanceira[Mês Caixa],BaseFinanceira[Mês Comp.]),N$6,
BaseFinanceira[Plano Contas],'DRE Financeira'!$C220,
BaseFinanceira[Centro Custo],IF($B$2=Configurações!$B$7,"&lt;&gt;""",'DRE Financeira'!$B$2))))</f>
        <v>0</v>
      </c>
      <c r="O220" s="24">
        <f>IF($B220="","",ABS(
SUMIFS(BaseFinanceira[Valor Previsto],
IF('DRE Financeira'!$B$3=Configurações!$D$7,BaseFinanceira[Mês Caixa],BaseFinanceira[Mês Comp.]),O$6,
BaseFinanceira[Plano Contas],'DRE Financeira'!$C220,
BaseFinanceira[Centro Custo],IF($B$2=Configurações!$B$7,"&lt;&gt;""",'DRE Financeira'!$B$2))))</f>
        <v>0</v>
      </c>
      <c r="P220" s="26">
        <f>IF($B220="","",ABS(
SUMIFS(BaseFinanceira[Valor Realizado],
IF('DRE Financeira'!$B$3=Configurações!$D$7,BaseFinanceira[Mês Caixa],BaseFinanceira[Mês Comp.]),P$6,
BaseFinanceira[Plano Contas],'DRE Financeira'!$C220,
BaseFinanceira[Centro Custo],IF($B$2=Configurações!$B$7,"&lt;&gt;""",'DRE Financeira'!$B$2))))</f>
        <v>0</v>
      </c>
      <c r="Q220" s="24">
        <f>IF($B220="","",ABS(
SUMIFS(BaseFinanceira[Valor Previsto],
IF('DRE Financeira'!$B$3=Configurações!$D$7,BaseFinanceira[Mês Caixa],BaseFinanceira[Mês Comp.]),Q$6,
BaseFinanceira[Plano Contas],'DRE Financeira'!$C220,
BaseFinanceira[Centro Custo],IF($B$2=Configurações!$B$7,"&lt;&gt;""",'DRE Financeira'!$B$2))))</f>
        <v>0</v>
      </c>
      <c r="R220" s="26">
        <f>IF($B220="","",ABS(
SUMIFS(BaseFinanceira[Valor Realizado],
IF('DRE Financeira'!$B$3=Configurações!$D$7,BaseFinanceira[Mês Caixa],BaseFinanceira[Mês Comp.]),R$6,
BaseFinanceira[Plano Contas],'DRE Financeira'!$C220,
BaseFinanceira[Centro Custo],IF($B$2=Configurações!$B$7,"&lt;&gt;""",'DRE Financeira'!$B$2))))</f>
        <v>0</v>
      </c>
      <c r="S220" s="24">
        <f>IF($B220="","",ABS(
SUMIFS(BaseFinanceira[Valor Previsto],
IF('DRE Financeira'!$B$3=Configurações!$D$7,BaseFinanceira[Mês Caixa],BaseFinanceira[Mês Comp.]),S$6,
BaseFinanceira[Plano Contas],'DRE Financeira'!$C220,
BaseFinanceira[Centro Custo],IF($B$2=Configurações!$B$7,"&lt;&gt;""",'DRE Financeira'!$B$2))))</f>
        <v>0</v>
      </c>
      <c r="T220" s="26">
        <f>IF($B220="","",ABS(
SUMIFS(BaseFinanceira[Valor Realizado],
IF('DRE Financeira'!$B$3=Configurações!$D$7,BaseFinanceira[Mês Caixa],BaseFinanceira[Mês Comp.]),T$6,
BaseFinanceira[Plano Contas],'DRE Financeira'!$C220,
BaseFinanceira[Centro Custo],IF($B$2=Configurações!$B$7,"&lt;&gt;""",'DRE Financeira'!$B$2))))</f>
        <v>0</v>
      </c>
      <c r="U220" s="24">
        <f>IF($B220="","",ABS(
SUMIFS(BaseFinanceira[Valor Previsto],
IF('DRE Financeira'!$B$3=Configurações!$D$7,BaseFinanceira[Mês Caixa],BaseFinanceira[Mês Comp.]),U$6,
BaseFinanceira[Plano Contas],'DRE Financeira'!$C220,
BaseFinanceira[Centro Custo],IF($B$2=Configurações!$B$7,"&lt;&gt;""",'DRE Financeira'!$B$2))))</f>
        <v>0</v>
      </c>
      <c r="V220" s="26">
        <f>IF($B220="","",ABS(
SUMIFS(BaseFinanceira[Valor Realizado],
IF('DRE Financeira'!$B$3=Configurações!$D$7,BaseFinanceira[Mês Caixa],BaseFinanceira[Mês Comp.]),V$6,
BaseFinanceira[Plano Contas],'DRE Financeira'!$C220,
BaseFinanceira[Centro Custo],IF($B$2=Configurações!$B$7,"&lt;&gt;""",'DRE Financeira'!$B$2))))</f>
        <v>0</v>
      </c>
      <c r="W220" s="24">
        <f>IF($B220="","",ABS(
SUMIFS(BaseFinanceira[Valor Previsto],
IF('DRE Financeira'!$B$3=Configurações!$D$7,BaseFinanceira[Mês Caixa],BaseFinanceira[Mês Comp.]),W$6,
BaseFinanceira[Plano Contas],'DRE Financeira'!$C220,
BaseFinanceira[Centro Custo],IF($B$2=Configurações!$B$7,"&lt;&gt;""",'DRE Financeira'!$B$2))))</f>
        <v>0</v>
      </c>
      <c r="X220" s="26">
        <f>IF($B220="","",ABS(
SUMIFS(BaseFinanceira[Valor Realizado],
IF('DRE Financeira'!$B$3=Configurações!$D$7,BaseFinanceira[Mês Caixa],BaseFinanceira[Mês Comp.]),X$6,
BaseFinanceira[Plano Contas],'DRE Financeira'!$C220,
BaseFinanceira[Centro Custo],IF($B$2=Configurações!$B$7,"&lt;&gt;""",'DRE Financeira'!$B$2))))</f>
        <v>0</v>
      </c>
      <c r="Y220" s="24">
        <f>IF($B220="","",ABS(
SUMIFS(BaseFinanceira[Valor Previsto],
IF('DRE Financeira'!$B$3=Configurações!$D$7,BaseFinanceira[Mês Caixa],BaseFinanceira[Mês Comp.]),Y$6,
BaseFinanceira[Plano Contas],'DRE Financeira'!$C220,
BaseFinanceira[Centro Custo],IF($B$2=Configurações!$B$7,"&lt;&gt;""",'DRE Financeira'!$B$2))))</f>
        <v>0</v>
      </c>
      <c r="Z220" s="26">
        <f>IF($B220="","",ABS(
SUMIFS(BaseFinanceira[Valor Realizado],
IF('DRE Financeira'!$B$3=Configurações!$D$7,BaseFinanceira[Mês Caixa],BaseFinanceira[Mês Comp.]),Z$6,
BaseFinanceira[Plano Contas],'DRE Financeira'!$C220,
BaseFinanceira[Centro Custo],IF($B$2=Configurações!$B$7,"&lt;&gt;""",'DRE Financeira'!$B$2))))</f>
        <v>0</v>
      </c>
      <c r="AA220" s="24">
        <f>IF($B220="","",ABS(
SUMIFS(BaseFinanceira[Valor Previsto],
IF('DRE Financeira'!$B$3=Configurações!$D$7,BaseFinanceira[Mês Caixa],BaseFinanceira[Mês Comp.]),AA$6,
BaseFinanceira[Plano Contas],'DRE Financeira'!$C220,
BaseFinanceira[Centro Custo],IF($B$2=Configurações!$B$7,"&lt;&gt;""",'DRE Financeira'!$B$2))))</f>
        <v>0</v>
      </c>
      <c r="AB220" s="26">
        <f>IF($B220="","",ABS(
SUMIFS(BaseFinanceira[Valor Realizado],
IF('DRE Financeira'!$B$3=Configurações!$D$7,BaseFinanceira[Mês Caixa],BaseFinanceira[Mês Comp.]),AB$6,
BaseFinanceira[Plano Contas],'DRE Financeira'!$C220,
BaseFinanceira[Centro Custo],IF($B$2=Configurações!$B$7,"&lt;&gt;""",'DRE Financeira'!$B$2))))</f>
        <v>0</v>
      </c>
      <c r="AD220" s="24">
        <f t="shared" si="342"/>
        <v>0</v>
      </c>
      <c r="AE220" s="26">
        <f t="shared" si="342"/>
        <v>0</v>
      </c>
      <c r="AF220" s="39">
        <f t="shared" si="341"/>
        <v>0</v>
      </c>
      <c r="AH220" s="24">
        <f t="shared" si="343"/>
        <v>0</v>
      </c>
      <c r="AI220" s="26">
        <f t="shared" si="343"/>
        <v>0</v>
      </c>
    </row>
    <row r="221" spans="2:35" s="2" customFormat="1" ht="20.100000000000001" customHeight="1" x14ac:dyDescent="0.25">
      <c r="B221" s="23" t="str">
        <f>IF('Plano Contas'!N15="","",'Plano Contas'!N15)</f>
        <v xml:space="preserve">Contabilidade </v>
      </c>
      <c r="C221" s="46" t="str">
        <f t="shared" si="344"/>
        <v xml:space="preserve">Despesas FixasAdministrativasContabilidade </v>
      </c>
      <c r="D221" s="20"/>
      <c r="E221" s="24">
        <f>IF($B221="","",ABS(
SUMIFS(BaseFinanceira[Valor Previsto],
IF('DRE Financeira'!$B$3=Configurações!$D$7,BaseFinanceira[Mês Caixa],BaseFinanceira[Mês Comp.]),E$6,
BaseFinanceira[Plano Contas],'DRE Financeira'!$C221,
BaseFinanceira[Centro Custo],IF($B$2=Configurações!$B$7,"&lt;&gt;""",'DRE Financeira'!$B$2))))</f>
        <v>0</v>
      </c>
      <c r="F221" s="26">
        <f>IF($B221="","",ABS(
SUMIFS(BaseFinanceira[Valor Realizado],
IF('DRE Financeira'!$B$3=Configurações!$D$7,BaseFinanceira[Mês Caixa],BaseFinanceira[Mês Comp.]),F$6,
BaseFinanceira[Plano Contas],'DRE Financeira'!$C221,
BaseFinanceira[Centro Custo],IF($B$2=Configurações!$B$7,"&lt;&gt;""",'DRE Financeira'!$B$2))))</f>
        <v>0</v>
      </c>
      <c r="G221" s="24">
        <f>IF($B221="","",ABS(
SUMIFS(BaseFinanceira[Valor Previsto],
IF('DRE Financeira'!$B$3=Configurações!$D$7,BaseFinanceira[Mês Caixa],BaseFinanceira[Mês Comp.]),G$6,
BaseFinanceira[Plano Contas],'DRE Financeira'!$C221,
BaseFinanceira[Centro Custo],IF($B$2=Configurações!$B$7,"&lt;&gt;""",'DRE Financeira'!$B$2))))</f>
        <v>0</v>
      </c>
      <c r="H221" s="26">
        <f>IF($B221="","",ABS(
SUMIFS(BaseFinanceira[Valor Realizado],
IF('DRE Financeira'!$B$3=Configurações!$D$7,BaseFinanceira[Mês Caixa],BaseFinanceira[Mês Comp.]),H$6,
BaseFinanceira[Plano Contas],'DRE Financeira'!$C221,
BaseFinanceira[Centro Custo],IF($B$2=Configurações!$B$7,"&lt;&gt;""",'DRE Financeira'!$B$2))))</f>
        <v>0</v>
      </c>
      <c r="I221" s="24">
        <f>IF($B221="","",ABS(
SUMIFS(BaseFinanceira[Valor Previsto],
IF('DRE Financeira'!$B$3=Configurações!$D$7,BaseFinanceira[Mês Caixa],BaseFinanceira[Mês Comp.]),I$6,
BaseFinanceira[Plano Contas],'DRE Financeira'!$C221,
BaseFinanceira[Centro Custo],IF($B$2=Configurações!$B$7,"&lt;&gt;""",'DRE Financeira'!$B$2))))</f>
        <v>0</v>
      </c>
      <c r="J221" s="26">
        <f>IF($B221="","",ABS(
SUMIFS(BaseFinanceira[Valor Realizado],
IF('DRE Financeira'!$B$3=Configurações!$D$7,BaseFinanceira[Mês Caixa],BaseFinanceira[Mês Comp.]),J$6,
BaseFinanceira[Plano Contas],'DRE Financeira'!$C221,
BaseFinanceira[Centro Custo],IF($B$2=Configurações!$B$7,"&lt;&gt;""",'DRE Financeira'!$B$2))))</f>
        <v>0</v>
      </c>
      <c r="K221" s="24">
        <f>IF($B221="","",ABS(
SUMIFS(BaseFinanceira[Valor Previsto],
IF('DRE Financeira'!$B$3=Configurações!$D$7,BaseFinanceira[Mês Caixa],BaseFinanceira[Mês Comp.]),K$6,
BaseFinanceira[Plano Contas],'DRE Financeira'!$C221,
BaseFinanceira[Centro Custo],IF($B$2=Configurações!$B$7,"&lt;&gt;""",'DRE Financeira'!$B$2))))</f>
        <v>0</v>
      </c>
      <c r="L221" s="26">
        <f>IF($B221="","",ABS(
SUMIFS(BaseFinanceira[Valor Realizado],
IF('DRE Financeira'!$B$3=Configurações!$D$7,BaseFinanceira[Mês Caixa],BaseFinanceira[Mês Comp.]),L$6,
BaseFinanceira[Plano Contas],'DRE Financeira'!$C221,
BaseFinanceira[Centro Custo],IF($B$2=Configurações!$B$7,"&lt;&gt;""",'DRE Financeira'!$B$2))))</f>
        <v>0</v>
      </c>
      <c r="M221" s="24">
        <f>IF($B221="","",ABS(
SUMIFS(BaseFinanceira[Valor Previsto],
IF('DRE Financeira'!$B$3=Configurações!$D$7,BaseFinanceira[Mês Caixa],BaseFinanceira[Mês Comp.]),M$6,
BaseFinanceira[Plano Contas],'DRE Financeira'!$C221,
BaseFinanceira[Centro Custo],IF($B$2=Configurações!$B$7,"&lt;&gt;""",'DRE Financeira'!$B$2))))</f>
        <v>0</v>
      </c>
      <c r="N221" s="26">
        <f>IF($B221="","",ABS(
SUMIFS(BaseFinanceira[Valor Realizado],
IF('DRE Financeira'!$B$3=Configurações!$D$7,BaseFinanceira[Mês Caixa],BaseFinanceira[Mês Comp.]),N$6,
BaseFinanceira[Plano Contas],'DRE Financeira'!$C221,
BaseFinanceira[Centro Custo],IF($B$2=Configurações!$B$7,"&lt;&gt;""",'DRE Financeira'!$B$2))))</f>
        <v>0</v>
      </c>
      <c r="O221" s="24">
        <f>IF($B221="","",ABS(
SUMIFS(BaseFinanceira[Valor Previsto],
IF('DRE Financeira'!$B$3=Configurações!$D$7,BaseFinanceira[Mês Caixa],BaseFinanceira[Mês Comp.]),O$6,
BaseFinanceira[Plano Contas],'DRE Financeira'!$C221,
BaseFinanceira[Centro Custo],IF($B$2=Configurações!$B$7,"&lt;&gt;""",'DRE Financeira'!$B$2))))</f>
        <v>0</v>
      </c>
      <c r="P221" s="26">
        <f>IF($B221="","",ABS(
SUMIFS(BaseFinanceira[Valor Realizado],
IF('DRE Financeira'!$B$3=Configurações!$D$7,BaseFinanceira[Mês Caixa],BaseFinanceira[Mês Comp.]),P$6,
BaseFinanceira[Plano Contas],'DRE Financeira'!$C221,
BaseFinanceira[Centro Custo],IF($B$2=Configurações!$B$7,"&lt;&gt;""",'DRE Financeira'!$B$2))))</f>
        <v>0</v>
      </c>
      <c r="Q221" s="24">
        <f>IF($B221="","",ABS(
SUMIFS(BaseFinanceira[Valor Previsto],
IF('DRE Financeira'!$B$3=Configurações!$D$7,BaseFinanceira[Mês Caixa],BaseFinanceira[Mês Comp.]),Q$6,
BaseFinanceira[Plano Contas],'DRE Financeira'!$C221,
BaseFinanceira[Centro Custo],IF($B$2=Configurações!$B$7,"&lt;&gt;""",'DRE Financeira'!$B$2))))</f>
        <v>0</v>
      </c>
      <c r="R221" s="26">
        <f>IF($B221="","",ABS(
SUMIFS(BaseFinanceira[Valor Realizado],
IF('DRE Financeira'!$B$3=Configurações!$D$7,BaseFinanceira[Mês Caixa],BaseFinanceira[Mês Comp.]),R$6,
BaseFinanceira[Plano Contas],'DRE Financeira'!$C221,
BaseFinanceira[Centro Custo],IF($B$2=Configurações!$B$7,"&lt;&gt;""",'DRE Financeira'!$B$2))))</f>
        <v>0</v>
      </c>
      <c r="S221" s="24">
        <f>IF($B221="","",ABS(
SUMIFS(BaseFinanceira[Valor Previsto],
IF('DRE Financeira'!$B$3=Configurações!$D$7,BaseFinanceira[Mês Caixa],BaseFinanceira[Mês Comp.]),S$6,
BaseFinanceira[Plano Contas],'DRE Financeira'!$C221,
BaseFinanceira[Centro Custo],IF($B$2=Configurações!$B$7,"&lt;&gt;""",'DRE Financeira'!$B$2))))</f>
        <v>0</v>
      </c>
      <c r="T221" s="26">
        <f>IF($B221="","",ABS(
SUMIFS(BaseFinanceira[Valor Realizado],
IF('DRE Financeira'!$B$3=Configurações!$D$7,BaseFinanceira[Mês Caixa],BaseFinanceira[Mês Comp.]),T$6,
BaseFinanceira[Plano Contas],'DRE Financeira'!$C221,
BaseFinanceira[Centro Custo],IF($B$2=Configurações!$B$7,"&lt;&gt;""",'DRE Financeira'!$B$2))))</f>
        <v>0</v>
      </c>
      <c r="U221" s="24">
        <f>IF($B221="","",ABS(
SUMIFS(BaseFinanceira[Valor Previsto],
IF('DRE Financeira'!$B$3=Configurações!$D$7,BaseFinanceira[Mês Caixa],BaseFinanceira[Mês Comp.]),U$6,
BaseFinanceira[Plano Contas],'DRE Financeira'!$C221,
BaseFinanceira[Centro Custo],IF($B$2=Configurações!$B$7,"&lt;&gt;""",'DRE Financeira'!$B$2))))</f>
        <v>0</v>
      </c>
      <c r="V221" s="26">
        <f>IF($B221="","",ABS(
SUMIFS(BaseFinanceira[Valor Realizado],
IF('DRE Financeira'!$B$3=Configurações!$D$7,BaseFinanceira[Mês Caixa],BaseFinanceira[Mês Comp.]),V$6,
BaseFinanceira[Plano Contas],'DRE Financeira'!$C221,
BaseFinanceira[Centro Custo],IF($B$2=Configurações!$B$7,"&lt;&gt;""",'DRE Financeira'!$B$2))))</f>
        <v>0</v>
      </c>
      <c r="W221" s="24">
        <f>IF($B221="","",ABS(
SUMIFS(BaseFinanceira[Valor Previsto],
IF('DRE Financeira'!$B$3=Configurações!$D$7,BaseFinanceira[Mês Caixa],BaseFinanceira[Mês Comp.]),W$6,
BaseFinanceira[Plano Contas],'DRE Financeira'!$C221,
BaseFinanceira[Centro Custo],IF($B$2=Configurações!$B$7,"&lt;&gt;""",'DRE Financeira'!$B$2))))</f>
        <v>0</v>
      </c>
      <c r="X221" s="26">
        <f>IF($B221="","",ABS(
SUMIFS(BaseFinanceira[Valor Realizado],
IF('DRE Financeira'!$B$3=Configurações!$D$7,BaseFinanceira[Mês Caixa],BaseFinanceira[Mês Comp.]),X$6,
BaseFinanceira[Plano Contas],'DRE Financeira'!$C221,
BaseFinanceira[Centro Custo],IF($B$2=Configurações!$B$7,"&lt;&gt;""",'DRE Financeira'!$B$2))))</f>
        <v>0</v>
      </c>
      <c r="Y221" s="24">
        <f>IF($B221="","",ABS(
SUMIFS(BaseFinanceira[Valor Previsto],
IF('DRE Financeira'!$B$3=Configurações!$D$7,BaseFinanceira[Mês Caixa],BaseFinanceira[Mês Comp.]),Y$6,
BaseFinanceira[Plano Contas],'DRE Financeira'!$C221,
BaseFinanceira[Centro Custo],IF($B$2=Configurações!$B$7,"&lt;&gt;""",'DRE Financeira'!$B$2))))</f>
        <v>0</v>
      </c>
      <c r="Z221" s="26">
        <f>IF($B221="","",ABS(
SUMIFS(BaseFinanceira[Valor Realizado],
IF('DRE Financeira'!$B$3=Configurações!$D$7,BaseFinanceira[Mês Caixa],BaseFinanceira[Mês Comp.]),Z$6,
BaseFinanceira[Plano Contas],'DRE Financeira'!$C221,
BaseFinanceira[Centro Custo],IF($B$2=Configurações!$B$7,"&lt;&gt;""",'DRE Financeira'!$B$2))))</f>
        <v>0</v>
      </c>
      <c r="AA221" s="24">
        <f>IF($B221="","",ABS(
SUMIFS(BaseFinanceira[Valor Previsto],
IF('DRE Financeira'!$B$3=Configurações!$D$7,BaseFinanceira[Mês Caixa],BaseFinanceira[Mês Comp.]),AA$6,
BaseFinanceira[Plano Contas],'DRE Financeira'!$C221,
BaseFinanceira[Centro Custo],IF($B$2=Configurações!$B$7,"&lt;&gt;""",'DRE Financeira'!$B$2))))</f>
        <v>0</v>
      </c>
      <c r="AB221" s="26">
        <f>IF($B221="","",ABS(
SUMIFS(BaseFinanceira[Valor Realizado],
IF('DRE Financeira'!$B$3=Configurações!$D$7,BaseFinanceira[Mês Caixa],BaseFinanceira[Mês Comp.]),AB$6,
BaseFinanceira[Plano Contas],'DRE Financeira'!$C221,
BaseFinanceira[Centro Custo],IF($B$2=Configurações!$B$7,"&lt;&gt;""",'DRE Financeira'!$B$2))))</f>
        <v>0</v>
      </c>
      <c r="AD221" s="24">
        <f t="shared" si="342"/>
        <v>0</v>
      </c>
      <c r="AE221" s="26">
        <f t="shared" si="342"/>
        <v>0</v>
      </c>
      <c r="AF221" s="39">
        <f t="shared" si="341"/>
        <v>0</v>
      </c>
      <c r="AH221" s="24">
        <f t="shared" si="343"/>
        <v>0</v>
      </c>
      <c r="AI221" s="26">
        <f t="shared" si="343"/>
        <v>0</v>
      </c>
    </row>
    <row r="222" spans="2:35" s="2" customFormat="1" ht="20.100000000000001" customHeight="1" x14ac:dyDescent="0.25">
      <c r="B222" s="23" t="str">
        <f>IF('Plano Contas'!N16="","",'Plano Contas'!N16)</f>
        <v>Advogado</v>
      </c>
      <c r="C222" s="46" t="str">
        <f t="shared" si="344"/>
        <v>Despesas FixasAdministrativasAdvogado</v>
      </c>
      <c r="D222" s="20"/>
      <c r="E222" s="24">
        <f>IF($B222="","",ABS(
SUMIFS(BaseFinanceira[Valor Previsto],
IF('DRE Financeira'!$B$3=Configurações!$D$7,BaseFinanceira[Mês Caixa],BaseFinanceira[Mês Comp.]),E$6,
BaseFinanceira[Plano Contas],'DRE Financeira'!$C222,
BaseFinanceira[Centro Custo],IF($B$2=Configurações!$B$7,"&lt;&gt;""",'DRE Financeira'!$B$2))))</f>
        <v>0</v>
      </c>
      <c r="F222" s="26">
        <f>IF($B222="","",ABS(
SUMIFS(BaseFinanceira[Valor Realizado],
IF('DRE Financeira'!$B$3=Configurações!$D$7,BaseFinanceira[Mês Caixa],BaseFinanceira[Mês Comp.]),F$6,
BaseFinanceira[Plano Contas],'DRE Financeira'!$C222,
BaseFinanceira[Centro Custo],IF($B$2=Configurações!$B$7,"&lt;&gt;""",'DRE Financeira'!$B$2))))</f>
        <v>0</v>
      </c>
      <c r="G222" s="24">
        <f>IF($B222="","",ABS(
SUMIFS(BaseFinanceira[Valor Previsto],
IF('DRE Financeira'!$B$3=Configurações!$D$7,BaseFinanceira[Mês Caixa],BaseFinanceira[Mês Comp.]),G$6,
BaseFinanceira[Plano Contas],'DRE Financeira'!$C222,
BaseFinanceira[Centro Custo],IF($B$2=Configurações!$B$7,"&lt;&gt;""",'DRE Financeira'!$B$2))))</f>
        <v>0</v>
      </c>
      <c r="H222" s="26">
        <f>IF($B222="","",ABS(
SUMIFS(BaseFinanceira[Valor Realizado],
IF('DRE Financeira'!$B$3=Configurações!$D$7,BaseFinanceira[Mês Caixa],BaseFinanceira[Mês Comp.]),H$6,
BaseFinanceira[Plano Contas],'DRE Financeira'!$C222,
BaseFinanceira[Centro Custo],IF($B$2=Configurações!$B$7,"&lt;&gt;""",'DRE Financeira'!$B$2))))</f>
        <v>0</v>
      </c>
      <c r="I222" s="24">
        <f>IF($B222="","",ABS(
SUMIFS(BaseFinanceira[Valor Previsto],
IF('DRE Financeira'!$B$3=Configurações!$D$7,BaseFinanceira[Mês Caixa],BaseFinanceira[Mês Comp.]),I$6,
BaseFinanceira[Plano Contas],'DRE Financeira'!$C222,
BaseFinanceira[Centro Custo],IF($B$2=Configurações!$B$7,"&lt;&gt;""",'DRE Financeira'!$B$2))))</f>
        <v>0</v>
      </c>
      <c r="J222" s="26">
        <f>IF($B222="","",ABS(
SUMIFS(BaseFinanceira[Valor Realizado],
IF('DRE Financeira'!$B$3=Configurações!$D$7,BaseFinanceira[Mês Caixa],BaseFinanceira[Mês Comp.]),J$6,
BaseFinanceira[Plano Contas],'DRE Financeira'!$C222,
BaseFinanceira[Centro Custo],IF($B$2=Configurações!$B$7,"&lt;&gt;""",'DRE Financeira'!$B$2))))</f>
        <v>0</v>
      </c>
      <c r="K222" s="24">
        <f>IF($B222="","",ABS(
SUMIFS(BaseFinanceira[Valor Previsto],
IF('DRE Financeira'!$B$3=Configurações!$D$7,BaseFinanceira[Mês Caixa],BaseFinanceira[Mês Comp.]),K$6,
BaseFinanceira[Plano Contas],'DRE Financeira'!$C222,
BaseFinanceira[Centro Custo],IF($B$2=Configurações!$B$7,"&lt;&gt;""",'DRE Financeira'!$B$2))))</f>
        <v>0</v>
      </c>
      <c r="L222" s="26">
        <f>IF($B222="","",ABS(
SUMIFS(BaseFinanceira[Valor Realizado],
IF('DRE Financeira'!$B$3=Configurações!$D$7,BaseFinanceira[Mês Caixa],BaseFinanceira[Mês Comp.]),L$6,
BaseFinanceira[Plano Contas],'DRE Financeira'!$C222,
BaseFinanceira[Centro Custo],IF($B$2=Configurações!$B$7,"&lt;&gt;""",'DRE Financeira'!$B$2))))</f>
        <v>0</v>
      </c>
      <c r="M222" s="24">
        <f>IF($B222="","",ABS(
SUMIFS(BaseFinanceira[Valor Previsto],
IF('DRE Financeira'!$B$3=Configurações!$D$7,BaseFinanceira[Mês Caixa],BaseFinanceira[Mês Comp.]),M$6,
BaseFinanceira[Plano Contas],'DRE Financeira'!$C222,
BaseFinanceira[Centro Custo],IF($B$2=Configurações!$B$7,"&lt;&gt;""",'DRE Financeira'!$B$2))))</f>
        <v>0</v>
      </c>
      <c r="N222" s="26">
        <f>IF($B222="","",ABS(
SUMIFS(BaseFinanceira[Valor Realizado],
IF('DRE Financeira'!$B$3=Configurações!$D$7,BaseFinanceira[Mês Caixa],BaseFinanceira[Mês Comp.]),N$6,
BaseFinanceira[Plano Contas],'DRE Financeira'!$C222,
BaseFinanceira[Centro Custo],IF($B$2=Configurações!$B$7,"&lt;&gt;""",'DRE Financeira'!$B$2))))</f>
        <v>0</v>
      </c>
      <c r="O222" s="24">
        <f>IF($B222="","",ABS(
SUMIFS(BaseFinanceira[Valor Previsto],
IF('DRE Financeira'!$B$3=Configurações!$D$7,BaseFinanceira[Mês Caixa],BaseFinanceira[Mês Comp.]),O$6,
BaseFinanceira[Plano Contas],'DRE Financeira'!$C222,
BaseFinanceira[Centro Custo],IF($B$2=Configurações!$B$7,"&lt;&gt;""",'DRE Financeira'!$B$2))))</f>
        <v>0</v>
      </c>
      <c r="P222" s="26">
        <f>IF($B222="","",ABS(
SUMIFS(BaseFinanceira[Valor Realizado],
IF('DRE Financeira'!$B$3=Configurações!$D$7,BaseFinanceira[Mês Caixa],BaseFinanceira[Mês Comp.]),P$6,
BaseFinanceira[Plano Contas],'DRE Financeira'!$C222,
BaseFinanceira[Centro Custo],IF($B$2=Configurações!$B$7,"&lt;&gt;""",'DRE Financeira'!$B$2))))</f>
        <v>0</v>
      </c>
      <c r="Q222" s="24">
        <f>IF($B222="","",ABS(
SUMIFS(BaseFinanceira[Valor Previsto],
IF('DRE Financeira'!$B$3=Configurações!$D$7,BaseFinanceira[Mês Caixa],BaseFinanceira[Mês Comp.]),Q$6,
BaseFinanceira[Plano Contas],'DRE Financeira'!$C222,
BaseFinanceira[Centro Custo],IF($B$2=Configurações!$B$7,"&lt;&gt;""",'DRE Financeira'!$B$2))))</f>
        <v>0</v>
      </c>
      <c r="R222" s="26">
        <f>IF($B222="","",ABS(
SUMIFS(BaseFinanceira[Valor Realizado],
IF('DRE Financeira'!$B$3=Configurações!$D$7,BaseFinanceira[Mês Caixa],BaseFinanceira[Mês Comp.]),R$6,
BaseFinanceira[Plano Contas],'DRE Financeira'!$C222,
BaseFinanceira[Centro Custo],IF($B$2=Configurações!$B$7,"&lt;&gt;""",'DRE Financeira'!$B$2))))</f>
        <v>0</v>
      </c>
      <c r="S222" s="24">
        <f>IF($B222="","",ABS(
SUMIFS(BaseFinanceira[Valor Previsto],
IF('DRE Financeira'!$B$3=Configurações!$D$7,BaseFinanceira[Mês Caixa],BaseFinanceira[Mês Comp.]),S$6,
BaseFinanceira[Plano Contas],'DRE Financeira'!$C222,
BaseFinanceira[Centro Custo],IF($B$2=Configurações!$B$7,"&lt;&gt;""",'DRE Financeira'!$B$2))))</f>
        <v>0</v>
      </c>
      <c r="T222" s="26">
        <f>IF($B222="","",ABS(
SUMIFS(BaseFinanceira[Valor Realizado],
IF('DRE Financeira'!$B$3=Configurações!$D$7,BaseFinanceira[Mês Caixa],BaseFinanceira[Mês Comp.]),T$6,
BaseFinanceira[Plano Contas],'DRE Financeira'!$C222,
BaseFinanceira[Centro Custo],IF($B$2=Configurações!$B$7,"&lt;&gt;""",'DRE Financeira'!$B$2))))</f>
        <v>0</v>
      </c>
      <c r="U222" s="24">
        <f>IF($B222="","",ABS(
SUMIFS(BaseFinanceira[Valor Previsto],
IF('DRE Financeira'!$B$3=Configurações!$D$7,BaseFinanceira[Mês Caixa],BaseFinanceira[Mês Comp.]),U$6,
BaseFinanceira[Plano Contas],'DRE Financeira'!$C222,
BaseFinanceira[Centro Custo],IF($B$2=Configurações!$B$7,"&lt;&gt;""",'DRE Financeira'!$B$2))))</f>
        <v>0</v>
      </c>
      <c r="V222" s="26">
        <f>IF($B222="","",ABS(
SUMIFS(BaseFinanceira[Valor Realizado],
IF('DRE Financeira'!$B$3=Configurações!$D$7,BaseFinanceira[Mês Caixa],BaseFinanceira[Mês Comp.]),V$6,
BaseFinanceira[Plano Contas],'DRE Financeira'!$C222,
BaseFinanceira[Centro Custo],IF($B$2=Configurações!$B$7,"&lt;&gt;""",'DRE Financeira'!$B$2))))</f>
        <v>0</v>
      </c>
      <c r="W222" s="24">
        <f>IF($B222="","",ABS(
SUMIFS(BaseFinanceira[Valor Previsto],
IF('DRE Financeira'!$B$3=Configurações!$D$7,BaseFinanceira[Mês Caixa],BaseFinanceira[Mês Comp.]),W$6,
BaseFinanceira[Plano Contas],'DRE Financeira'!$C222,
BaseFinanceira[Centro Custo],IF($B$2=Configurações!$B$7,"&lt;&gt;""",'DRE Financeira'!$B$2))))</f>
        <v>0</v>
      </c>
      <c r="X222" s="26">
        <f>IF($B222="","",ABS(
SUMIFS(BaseFinanceira[Valor Realizado],
IF('DRE Financeira'!$B$3=Configurações!$D$7,BaseFinanceira[Mês Caixa],BaseFinanceira[Mês Comp.]),X$6,
BaseFinanceira[Plano Contas],'DRE Financeira'!$C222,
BaseFinanceira[Centro Custo],IF($B$2=Configurações!$B$7,"&lt;&gt;""",'DRE Financeira'!$B$2))))</f>
        <v>0</v>
      </c>
      <c r="Y222" s="24">
        <f>IF($B222="","",ABS(
SUMIFS(BaseFinanceira[Valor Previsto],
IF('DRE Financeira'!$B$3=Configurações!$D$7,BaseFinanceira[Mês Caixa],BaseFinanceira[Mês Comp.]),Y$6,
BaseFinanceira[Plano Contas],'DRE Financeira'!$C222,
BaseFinanceira[Centro Custo],IF($B$2=Configurações!$B$7,"&lt;&gt;""",'DRE Financeira'!$B$2))))</f>
        <v>0</v>
      </c>
      <c r="Z222" s="26">
        <f>IF($B222="","",ABS(
SUMIFS(BaseFinanceira[Valor Realizado],
IF('DRE Financeira'!$B$3=Configurações!$D$7,BaseFinanceira[Mês Caixa],BaseFinanceira[Mês Comp.]),Z$6,
BaseFinanceira[Plano Contas],'DRE Financeira'!$C222,
BaseFinanceira[Centro Custo],IF($B$2=Configurações!$B$7,"&lt;&gt;""",'DRE Financeira'!$B$2))))</f>
        <v>0</v>
      </c>
      <c r="AA222" s="24">
        <f>IF($B222="","",ABS(
SUMIFS(BaseFinanceira[Valor Previsto],
IF('DRE Financeira'!$B$3=Configurações!$D$7,BaseFinanceira[Mês Caixa],BaseFinanceira[Mês Comp.]),AA$6,
BaseFinanceira[Plano Contas],'DRE Financeira'!$C222,
BaseFinanceira[Centro Custo],IF($B$2=Configurações!$B$7,"&lt;&gt;""",'DRE Financeira'!$B$2))))</f>
        <v>0</v>
      </c>
      <c r="AB222" s="26">
        <f>IF($B222="","",ABS(
SUMIFS(BaseFinanceira[Valor Realizado],
IF('DRE Financeira'!$B$3=Configurações!$D$7,BaseFinanceira[Mês Caixa],BaseFinanceira[Mês Comp.]),AB$6,
BaseFinanceira[Plano Contas],'DRE Financeira'!$C222,
BaseFinanceira[Centro Custo],IF($B$2=Configurações!$B$7,"&lt;&gt;""",'DRE Financeira'!$B$2))))</f>
        <v>0</v>
      </c>
      <c r="AD222" s="24">
        <f t="shared" si="342"/>
        <v>0</v>
      </c>
      <c r="AE222" s="26">
        <f t="shared" si="342"/>
        <v>0</v>
      </c>
      <c r="AF222" s="39">
        <f t="shared" si="341"/>
        <v>0</v>
      </c>
      <c r="AH222" s="24">
        <f t="shared" si="343"/>
        <v>0</v>
      </c>
      <c r="AI222" s="26">
        <f t="shared" si="343"/>
        <v>0</v>
      </c>
    </row>
    <row r="223" spans="2:35" s="2" customFormat="1" ht="20.100000000000001" customHeight="1" x14ac:dyDescent="0.25">
      <c r="B223" s="23" t="str">
        <f>IF('Plano Contas'!N17="","",'Plano Contas'!N17)</f>
        <v>Sistema Operacional</v>
      </c>
      <c r="C223" s="46" t="str">
        <f t="shared" si="344"/>
        <v>Despesas FixasAdministrativasSistema Operacional</v>
      </c>
      <c r="D223" s="20"/>
      <c r="E223" s="24">
        <f>IF($B223="","",ABS(
SUMIFS(BaseFinanceira[Valor Previsto],
IF('DRE Financeira'!$B$3=Configurações!$D$7,BaseFinanceira[Mês Caixa],BaseFinanceira[Mês Comp.]),E$6,
BaseFinanceira[Plano Contas],'DRE Financeira'!$C223,
BaseFinanceira[Centro Custo],IF($B$2=Configurações!$B$7,"&lt;&gt;""",'DRE Financeira'!$B$2))))</f>
        <v>0</v>
      </c>
      <c r="F223" s="26">
        <f>IF($B223="","",ABS(
SUMIFS(BaseFinanceira[Valor Realizado],
IF('DRE Financeira'!$B$3=Configurações!$D$7,BaseFinanceira[Mês Caixa],BaseFinanceira[Mês Comp.]),F$6,
BaseFinanceira[Plano Contas],'DRE Financeira'!$C223,
BaseFinanceira[Centro Custo],IF($B$2=Configurações!$B$7,"&lt;&gt;""",'DRE Financeira'!$B$2))))</f>
        <v>0</v>
      </c>
      <c r="G223" s="24">
        <f>IF($B223="","",ABS(
SUMIFS(BaseFinanceira[Valor Previsto],
IF('DRE Financeira'!$B$3=Configurações!$D$7,BaseFinanceira[Mês Caixa],BaseFinanceira[Mês Comp.]),G$6,
BaseFinanceira[Plano Contas],'DRE Financeira'!$C223,
BaseFinanceira[Centro Custo],IF($B$2=Configurações!$B$7,"&lt;&gt;""",'DRE Financeira'!$B$2))))</f>
        <v>0</v>
      </c>
      <c r="H223" s="26">
        <f>IF($B223="","",ABS(
SUMIFS(BaseFinanceira[Valor Realizado],
IF('DRE Financeira'!$B$3=Configurações!$D$7,BaseFinanceira[Mês Caixa],BaseFinanceira[Mês Comp.]),H$6,
BaseFinanceira[Plano Contas],'DRE Financeira'!$C223,
BaseFinanceira[Centro Custo],IF($B$2=Configurações!$B$7,"&lt;&gt;""",'DRE Financeira'!$B$2))))</f>
        <v>0</v>
      </c>
      <c r="I223" s="24">
        <f>IF($B223="","",ABS(
SUMIFS(BaseFinanceira[Valor Previsto],
IF('DRE Financeira'!$B$3=Configurações!$D$7,BaseFinanceira[Mês Caixa],BaseFinanceira[Mês Comp.]),I$6,
BaseFinanceira[Plano Contas],'DRE Financeira'!$C223,
BaseFinanceira[Centro Custo],IF($B$2=Configurações!$B$7,"&lt;&gt;""",'DRE Financeira'!$B$2))))</f>
        <v>0</v>
      </c>
      <c r="J223" s="26">
        <f>IF($B223="","",ABS(
SUMIFS(BaseFinanceira[Valor Realizado],
IF('DRE Financeira'!$B$3=Configurações!$D$7,BaseFinanceira[Mês Caixa],BaseFinanceira[Mês Comp.]),J$6,
BaseFinanceira[Plano Contas],'DRE Financeira'!$C223,
BaseFinanceira[Centro Custo],IF($B$2=Configurações!$B$7,"&lt;&gt;""",'DRE Financeira'!$B$2))))</f>
        <v>0</v>
      </c>
      <c r="K223" s="24">
        <f>IF($B223="","",ABS(
SUMIFS(BaseFinanceira[Valor Previsto],
IF('DRE Financeira'!$B$3=Configurações!$D$7,BaseFinanceira[Mês Caixa],BaseFinanceira[Mês Comp.]),K$6,
BaseFinanceira[Plano Contas],'DRE Financeira'!$C223,
BaseFinanceira[Centro Custo],IF($B$2=Configurações!$B$7,"&lt;&gt;""",'DRE Financeira'!$B$2))))</f>
        <v>0</v>
      </c>
      <c r="L223" s="26">
        <f>IF($B223="","",ABS(
SUMIFS(BaseFinanceira[Valor Realizado],
IF('DRE Financeira'!$B$3=Configurações!$D$7,BaseFinanceira[Mês Caixa],BaseFinanceira[Mês Comp.]),L$6,
BaseFinanceira[Plano Contas],'DRE Financeira'!$C223,
BaseFinanceira[Centro Custo],IF($B$2=Configurações!$B$7,"&lt;&gt;""",'DRE Financeira'!$B$2))))</f>
        <v>0</v>
      </c>
      <c r="M223" s="24">
        <f>IF($B223="","",ABS(
SUMIFS(BaseFinanceira[Valor Previsto],
IF('DRE Financeira'!$B$3=Configurações!$D$7,BaseFinanceira[Mês Caixa],BaseFinanceira[Mês Comp.]),M$6,
BaseFinanceira[Plano Contas],'DRE Financeira'!$C223,
BaseFinanceira[Centro Custo],IF($B$2=Configurações!$B$7,"&lt;&gt;""",'DRE Financeira'!$B$2))))</f>
        <v>0</v>
      </c>
      <c r="N223" s="26">
        <f>IF($B223="","",ABS(
SUMIFS(BaseFinanceira[Valor Realizado],
IF('DRE Financeira'!$B$3=Configurações!$D$7,BaseFinanceira[Mês Caixa],BaseFinanceira[Mês Comp.]),N$6,
BaseFinanceira[Plano Contas],'DRE Financeira'!$C223,
BaseFinanceira[Centro Custo],IF($B$2=Configurações!$B$7,"&lt;&gt;""",'DRE Financeira'!$B$2))))</f>
        <v>0</v>
      </c>
      <c r="O223" s="24">
        <f>IF($B223="","",ABS(
SUMIFS(BaseFinanceira[Valor Previsto],
IF('DRE Financeira'!$B$3=Configurações!$D$7,BaseFinanceira[Mês Caixa],BaseFinanceira[Mês Comp.]),O$6,
BaseFinanceira[Plano Contas],'DRE Financeira'!$C223,
BaseFinanceira[Centro Custo],IF($B$2=Configurações!$B$7,"&lt;&gt;""",'DRE Financeira'!$B$2))))</f>
        <v>0</v>
      </c>
      <c r="P223" s="26">
        <f>IF($B223="","",ABS(
SUMIFS(BaseFinanceira[Valor Realizado],
IF('DRE Financeira'!$B$3=Configurações!$D$7,BaseFinanceira[Mês Caixa],BaseFinanceira[Mês Comp.]),P$6,
BaseFinanceira[Plano Contas],'DRE Financeira'!$C223,
BaseFinanceira[Centro Custo],IF($B$2=Configurações!$B$7,"&lt;&gt;""",'DRE Financeira'!$B$2))))</f>
        <v>0</v>
      </c>
      <c r="Q223" s="24">
        <f>IF($B223="","",ABS(
SUMIFS(BaseFinanceira[Valor Previsto],
IF('DRE Financeira'!$B$3=Configurações!$D$7,BaseFinanceira[Mês Caixa],BaseFinanceira[Mês Comp.]),Q$6,
BaseFinanceira[Plano Contas],'DRE Financeira'!$C223,
BaseFinanceira[Centro Custo],IF($B$2=Configurações!$B$7,"&lt;&gt;""",'DRE Financeira'!$B$2))))</f>
        <v>0</v>
      </c>
      <c r="R223" s="26">
        <f>IF($B223="","",ABS(
SUMIFS(BaseFinanceira[Valor Realizado],
IF('DRE Financeira'!$B$3=Configurações!$D$7,BaseFinanceira[Mês Caixa],BaseFinanceira[Mês Comp.]),R$6,
BaseFinanceira[Plano Contas],'DRE Financeira'!$C223,
BaseFinanceira[Centro Custo],IF($B$2=Configurações!$B$7,"&lt;&gt;""",'DRE Financeira'!$B$2))))</f>
        <v>0</v>
      </c>
      <c r="S223" s="24">
        <f>IF($B223="","",ABS(
SUMIFS(BaseFinanceira[Valor Previsto],
IF('DRE Financeira'!$B$3=Configurações!$D$7,BaseFinanceira[Mês Caixa],BaseFinanceira[Mês Comp.]),S$6,
BaseFinanceira[Plano Contas],'DRE Financeira'!$C223,
BaseFinanceira[Centro Custo],IF($B$2=Configurações!$B$7,"&lt;&gt;""",'DRE Financeira'!$B$2))))</f>
        <v>0</v>
      </c>
      <c r="T223" s="26">
        <f>IF($B223="","",ABS(
SUMIFS(BaseFinanceira[Valor Realizado],
IF('DRE Financeira'!$B$3=Configurações!$D$7,BaseFinanceira[Mês Caixa],BaseFinanceira[Mês Comp.]),T$6,
BaseFinanceira[Plano Contas],'DRE Financeira'!$C223,
BaseFinanceira[Centro Custo],IF($B$2=Configurações!$B$7,"&lt;&gt;""",'DRE Financeira'!$B$2))))</f>
        <v>0</v>
      </c>
      <c r="U223" s="24">
        <f>IF($B223="","",ABS(
SUMIFS(BaseFinanceira[Valor Previsto],
IF('DRE Financeira'!$B$3=Configurações!$D$7,BaseFinanceira[Mês Caixa],BaseFinanceira[Mês Comp.]),U$6,
BaseFinanceira[Plano Contas],'DRE Financeira'!$C223,
BaseFinanceira[Centro Custo],IF($B$2=Configurações!$B$7,"&lt;&gt;""",'DRE Financeira'!$B$2))))</f>
        <v>0</v>
      </c>
      <c r="V223" s="26">
        <f>IF($B223="","",ABS(
SUMIFS(BaseFinanceira[Valor Realizado],
IF('DRE Financeira'!$B$3=Configurações!$D$7,BaseFinanceira[Mês Caixa],BaseFinanceira[Mês Comp.]),V$6,
BaseFinanceira[Plano Contas],'DRE Financeira'!$C223,
BaseFinanceira[Centro Custo],IF($B$2=Configurações!$B$7,"&lt;&gt;""",'DRE Financeira'!$B$2))))</f>
        <v>0</v>
      </c>
      <c r="W223" s="24">
        <f>IF($B223="","",ABS(
SUMIFS(BaseFinanceira[Valor Previsto],
IF('DRE Financeira'!$B$3=Configurações!$D$7,BaseFinanceira[Mês Caixa],BaseFinanceira[Mês Comp.]),W$6,
BaseFinanceira[Plano Contas],'DRE Financeira'!$C223,
BaseFinanceira[Centro Custo],IF($B$2=Configurações!$B$7,"&lt;&gt;""",'DRE Financeira'!$B$2))))</f>
        <v>0</v>
      </c>
      <c r="X223" s="26">
        <f>IF($B223="","",ABS(
SUMIFS(BaseFinanceira[Valor Realizado],
IF('DRE Financeira'!$B$3=Configurações!$D$7,BaseFinanceira[Mês Caixa],BaseFinanceira[Mês Comp.]),X$6,
BaseFinanceira[Plano Contas],'DRE Financeira'!$C223,
BaseFinanceira[Centro Custo],IF($B$2=Configurações!$B$7,"&lt;&gt;""",'DRE Financeira'!$B$2))))</f>
        <v>0</v>
      </c>
      <c r="Y223" s="24">
        <f>IF($B223="","",ABS(
SUMIFS(BaseFinanceira[Valor Previsto],
IF('DRE Financeira'!$B$3=Configurações!$D$7,BaseFinanceira[Mês Caixa],BaseFinanceira[Mês Comp.]),Y$6,
BaseFinanceira[Plano Contas],'DRE Financeira'!$C223,
BaseFinanceira[Centro Custo],IF($B$2=Configurações!$B$7,"&lt;&gt;""",'DRE Financeira'!$B$2))))</f>
        <v>0</v>
      </c>
      <c r="Z223" s="26">
        <f>IF($B223="","",ABS(
SUMIFS(BaseFinanceira[Valor Realizado],
IF('DRE Financeira'!$B$3=Configurações!$D$7,BaseFinanceira[Mês Caixa],BaseFinanceira[Mês Comp.]),Z$6,
BaseFinanceira[Plano Contas],'DRE Financeira'!$C223,
BaseFinanceira[Centro Custo],IF($B$2=Configurações!$B$7,"&lt;&gt;""",'DRE Financeira'!$B$2))))</f>
        <v>0</v>
      </c>
      <c r="AA223" s="24">
        <f>IF($B223="","",ABS(
SUMIFS(BaseFinanceira[Valor Previsto],
IF('DRE Financeira'!$B$3=Configurações!$D$7,BaseFinanceira[Mês Caixa],BaseFinanceira[Mês Comp.]),AA$6,
BaseFinanceira[Plano Contas],'DRE Financeira'!$C223,
BaseFinanceira[Centro Custo],IF($B$2=Configurações!$B$7,"&lt;&gt;""",'DRE Financeira'!$B$2))))</f>
        <v>0</v>
      </c>
      <c r="AB223" s="26">
        <f>IF($B223="","",ABS(
SUMIFS(BaseFinanceira[Valor Realizado],
IF('DRE Financeira'!$B$3=Configurações!$D$7,BaseFinanceira[Mês Caixa],BaseFinanceira[Mês Comp.]),AB$6,
BaseFinanceira[Plano Contas],'DRE Financeira'!$C223,
BaseFinanceira[Centro Custo],IF($B$2=Configurações!$B$7,"&lt;&gt;""",'DRE Financeira'!$B$2))))</f>
        <v>0</v>
      </c>
      <c r="AD223" s="24">
        <f t="shared" si="342"/>
        <v>0</v>
      </c>
      <c r="AE223" s="26">
        <f t="shared" si="342"/>
        <v>0</v>
      </c>
      <c r="AF223" s="39">
        <f t="shared" si="341"/>
        <v>0</v>
      </c>
      <c r="AH223" s="24">
        <f t="shared" si="343"/>
        <v>0</v>
      </c>
      <c r="AI223" s="26">
        <f t="shared" si="343"/>
        <v>0</v>
      </c>
    </row>
    <row r="224" spans="2:35" s="2" customFormat="1" ht="20.100000000000001" customHeight="1" x14ac:dyDescent="0.25">
      <c r="B224" s="23" t="str">
        <f>IF('Plano Contas'!N18="","",'Plano Contas'!N18)</f>
        <v>Material de Escritório</v>
      </c>
      <c r="C224" s="46" t="str">
        <f t="shared" si="344"/>
        <v>Despesas FixasAdministrativasMaterial de Escritório</v>
      </c>
      <c r="D224" s="20"/>
      <c r="E224" s="24">
        <f>IF($B224="","",ABS(
SUMIFS(BaseFinanceira[Valor Previsto],
IF('DRE Financeira'!$B$3=Configurações!$D$7,BaseFinanceira[Mês Caixa],BaseFinanceira[Mês Comp.]),E$6,
BaseFinanceira[Plano Contas],'DRE Financeira'!$C224,
BaseFinanceira[Centro Custo],IF($B$2=Configurações!$B$7,"&lt;&gt;""",'DRE Financeira'!$B$2))))</f>
        <v>0</v>
      </c>
      <c r="F224" s="26">
        <f>IF($B224="","",ABS(
SUMIFS(BaseFinanceira[Valor Realizado],
IF('DRE Financeira'!$B$3=Configurações!$D$7,BaseFinanceira[Mês Caixa],BaseFinanceira[Mês Comp.]),F$6,
BaseFinanceira[Plano Contas],'DRE Financeira'!$C224,
BaseFinanceira[Centro Custo],IF($B$2=Configurações!$B$7,"&lt;&gt;""",'DRE Financeira'!$B$2))))</f>
        <v>0</v>
      </c>
      <c r="G224" s="24">
        <f>IF($B224="","",ABS(
SUMIFS(BaseFinanceira[Valor Previsto],
IF('DRE Financeira'!$B$3=Configurações!$D$7,BaseFinanceira[Mês Caixa],BaseFinanceira[Mês Comp.]),G$6,
BaseFinanceira[Plano Contas],'DRE Financeira'!$C224,
BaseFinanceira[Centro Custo],IF($B$2=Configurações!$B$7,"&lt;&gt;""",'DRE Financeira'!$B$2))))</f>
        <v>0</v>
      </c>
      <c r="H224" s="26">
        <f>IF($B224="","",ABS(
SUMIFS(BaseFinanceira[Valor Realizado],
IF('DRE Financeira'!$B$3=Configurações!$D$7,BaseFinanceira[Mês Caixa],BaseFinanceira[Mês Comp.]),H$6,
BaseFinanceira[Plano Contas],'DRE Financeira'!$C224,
BaseFinanceira[Centro Custo],IF($B$2=Configurações!$B$7,"&lt;&gt;""",'DRE Financeira'!$B$2))))</f>
        <v>0</v>
      </c>
      <c r="I224" s="24">
        <f>IF($B224="","",ABS(
SUMIFS(BaseFinanceira[Valor Previsto],
IF('DRE Financeira'!$B$3=Configurações!$D$7,BaseFinanceira[Mês Caixa],BaseFinanceira[Mês Comp.]),I$6,
BaseFinanceira[Plano Contas],'DRE Financeira'!$C224,
BaseFinanceira[Centro Custo],IF($B$2=Configurações!$B$7,"&lt;&gt;""",'DRE Financeira'!$B$2))))</f>
        <v>0</v>
      </c>
      <c r="J224" s="26">
        <f>IF($B224="","",ABS(
SUMIFS(BaseFinanceira[Valor Realizado],
IF('DRE Financeira'!$B$3=Configurações!$D$7,BaseFinanceira[Mês Caixa],BaseFinanceira[Mês Comp.]),J$6,
BaseFinanceira[Plano Contas],'DRE Financeira'!$C224,
BaseFinanceira[Centro Custo],IF($B$2=Configurações!$B$7,"&lt;&gt;""",'DRE Financeira'!$B$2))))</f>
        <v>0</v>
      </c>
      <c r="K224" s="24">
        <f>IF($B224="","",ABS(
SUMIFS(BaseFinanceira[Valor Previsto],
IF('DRE Financeira'!$B$3=Configurações!$D$7,BaseFinanceira[Mês Caixa],BaseFinanceira[Mês Comp.]),K$6,
BaseFinanceira[Plano Contas],'DRE Financeira'!$C224,
BaseFinanceira[Centro Custo],IF($B$2=Configurações!$B$7,"&lt;&gt;""",'DRE Financeira'!$B$2))))</f>
        <v>0</v>
      </c>
      <c r="L224" s="26">
        <f>IF($B224="","",ABS(
SUMIFS(BaseFinanceira[Valor Realizado],
IF('DRE Financeira'!$B$3=Configurações!$D$7,BaseFinanceira[Mês Caixa],BaseFinanceira[Mês Comp.]),L$6,
BaseFinanceira[Plano Contas],'DRE Financeira'!$C224,
BaseFinanceira[Centro Custo],IF($B$2=Configurações!$B$7,"&lt;&gt;""",'DRE Financeira'!$B$2))))</f>
        <v>0</v>
      </c>
      <c r="M224" s="24">
        <f>IF($B224="","",ABS(
SUMIFS(BaseFinanceira[Valor Previsto],
IF('DRE Financeira'!$B$3=Configurações!$D$7,BaseFinanceira[Mês Caixa],BaseFinanceira[Mês Comp.]),M$6,
BaseFinanceira[Plano Contas],'DRE Financeira'!$C224,
BaseFinanceira[Centro Custo],IF($B$2=Configurações!$B$7,"&lt;&gt;""",'DRE Financeira'!$B$2))))</f>
        <v>0</v>
      </c>
      <c r="N224" s="26">
        <f>IF($B224="","",ABS(
SUMIFS(BaseFinanceira[Valor Realizado],
IF('DRE Financeira'!$B$3=Configurações!$D$7,BaseFinanceira[Mês Caixa],BaseFinanceira[Mês Comp.]),N$6,
BaseFinanceira[Plano Contas],'DRE Financeira'!$C224,
BaseFinanceira[Centro Custo],IF($B$2=Configurações!$B$7,"&lt;&gt;""",'DRE Financeira'!$B$2))))</f>
        <v>0</v>
      </c>
      <c r="O224" s="24">
        <f>IF($B224="","",ABS(
SUMIFS(BaseFinanceira[Valor Previsto],
IF('DRE Financeira'!$B$3=Configurações!$D$7,BaseFinanceira[Mês Caixa],BaseFinanceira[Mês Comp.]),O$6,
BaseFinanceira[Plano Contas],'DRE Financeira'!$C224,
BaseFinanceira[Centro Custo],IF($B$2=Configurações!$B$7,"&lt;&gt;""",'DRE Financeira'!$B$2))))</f>
        <v>0</v>
      </c>
      <c r="P224" s="26">
        <f>IF($B224="","",ABS(
SUMIFS(BaseFinanceira[Valor Realizado],
IF('DRE Financeira'!$B$3=Configurações!$D$7,BaseFinanceira[Mês Caixa],BaseFinanceira[Mês Comp.]),P$6,
BaseFinanceira[Plano Contas],'DRE Financeira'!$C224,
BaseFinanceira[Centro Custo],IF($B$2=Configurações!$B$7,"&lt;&gt;""",'DRE Financeira'!$B$2))))</f>
        <v>0</v>
      </c>
      <c r="Q224" s="24">
        <f>IF($B224="","",ABS(
SUMIFS(BaseFinanceira[Valor Previsto],
IF('DRE Financeira'!$B$3=Configurações!$D$7,BaseFinanceira[Mês Caixa],BaseFinanceira[Mês Comp.]),Q$6,
BaseFinanceira[Plano Contas],'DRE Financeira'!$C224,
BaseFinanceira[Centro Custo],IF($B$2=Configurações!$B$7,"&lt;&gt;""",'DRE Financeira'!$B$2))))</f>
        <v>0</v>
      </c>
      <c r="R224" s="26">
        <f>IF($B224="","",ABS(
SUMIFS(BaseFinanceira[Valor Realizado],
IF('DRE Financeira'!$B$3=Configurações!$D$7,BaseFinanceira[Mês Caixa],BaseFinanceira[Mês Comp.]),R$6,
BaseFinanceira[Plano Contas],'DRE Financeira'!$C224,
BaseFinanceira[Centro Custo],IF($B$2=Configurações!$B$7,"&lt;&gt;""",'DRE Financeira'!$B$2))))</f>
        <v>0</v>
      </c>
      <c r="S224" s="24">
        <f>IF($B224="","",ABS(
SUMIFS(BaseFinanceira[Valor Previsto],
IF('DRE Financeira'!$B$3=Configurações!$D$7,BaseFinanceira[Mês Caixa],BaseFinanceira[Mês Comp.]),S$6,
BaseFinanceira[Plano Contas],'DRE Financeira'!$C224,
BaseFinanceira[Centro Custo],IF($B$2=Configurações!$B$7,"&lt;&gt;""",'DRE Financeira'!$B$2))))</f>
        <v>0</v>
      </c>
      <c r="T224" s="26">
        <f>IF($B224="","",ABS(
SUMIFS(BaseFinanceira[Valor Realizado],
IF('DRE Financeira'!$B$3=Configurações!$D$7,BaseFinanceira[Mês Caixa],BaseFinanceira[Mês Comp.]),T$6,
BaseFinanceira[Plano Contas],'DRE Financeira'!$C224,
BaseFinanceira[Centro Custo],IF($B$2=Configurações!$B$7,"&lt;&gt;""",'DRE Financeira'!$B$2))))</f>
        <v>0</v>
      </c>
      <c r="U224" s="24">
        <f>IF($B224="","",ABS(
SUMIFS(BaseFinanceira[Valor Previsto],
IF('DRE Financeira'!$B$3=Configurações!$D$7,BaseFinanceira[Mês Caixa],BaseFinanceira[Mês Comp.]),U$6,
BaseFinanceira[Plano Contas],'DRE Financeira'!$C224,
BaseFinanceira[Centro Custo],IF($B$2=Configurações!$B$7,"&lt;&gt;""",'DRE Financeira'!$B$2))))</f>
        <v>0</v>
      </c>
      <c r="V224" s="26">
        <f>IF($B224="","",ABS(
SUMIFS(BaseFinanceira[Valor Realizado],
IF('DRE Financeira'!$B$3=Configurações!$D$7,BaseFinanceira[Mês Caixa],BaseFinanceira[Mês Comp.]),V$6,
BaseFinanceira[Plano Contas],'DRE Financeira'!$C224,
BaseFinanceira[Centro Custo],IF($B$2=Configurações!$B$7,"&lt;&gt;""",'DRE Financeira'!$B$2))))</f>
        <v>0</v>
      </c>
      <c r="W224" s="24">
        <f>IF($B224="","",ABS(
SUMIFS(BaseFinanceira[Valor Previsto],
IF('DRE Financeira'!$B$3=Configurações!$D$7,BaseFinanceira[Mês Caixa],BaseFinanceira[Mês Comp.]),W$6,
BaseFinanceira[Plano Contas],'DRE Financeira'!$C224,
BaseFinanceira[Centro Custo],IF($B$2=Configurações!$B$7,"&lt;&gt;""",'DRE Financeira'!$B$2))))</f>
        <v>0</v>
      </c>
      <c r="X224" s="26">
        <f>IF($B224="","",ABS(
SUMIFS(BaseFinanceira[Valor Realizado],
IF('DRE Financeira'!$B$3=Configurações!$D$7,BaseFinanceira[Mês Caixa],BaseFinanceira[Mês Comp.]),X$6,
BaseFinanceira[Plano Contas],'DRE Financeira'!$C224,
BaseFinanceira[Centro Custo],IF($B$2=Configurações!$B$7,"&lt;&gt;""",'DRE Financeira'!$B$2))))</f>
        <v>0</v>
      </c>
      <c r="Y224" s="24">
        <f>IF($B224="","",ABS(
SUMIFS(BaseFinanceira[Valor Previsto],
IF('DRE Financeira'!$B$3=Configurações!$D$7,BaseFinanceira[Mês Caixa],BaseFinanceira[Mês Comp.]),Y$6,
BaseFinanceira[Plano Contas],'DRE Financeira'!$C224,
BaseFinanceira[Centro Custo],IF($B$2=Configurações!$B$7,"&lt;&gt;""",'DRE Financeira'!$B$2))))</f>
        <v>0</v>
      </c>
      <c r="Z224" s="26">
        <f>IF($B224="","",ABS(
SUMIFS(BaseFinanceira[Valor Realizado],
IF('DRE Financeira'!$B$3=Configurações!$D$7,BaseFinanceira[Mês Caixa],BaseFinanceira[Mês Comp.]),Z$6,
BaseFinanceira[Plano Contas],'DRE Financeira'!$C224,
BaseFinanceira[Centro Custo],IF($B$2=Configurações!$B$7,"&lt;&gt;""",'DRE Financeira'!$B$2))))</f>
        <v>0</v>
      </c>
      <c r="AA224" s="24">
        <f>IF($B224="","",ABS(
SUMIFS(BaseFinanceira[Valor Previsto],
IF('DRE Financeira'!$B$3=Configurações!$D$7,BaseFinanceira[Mês Caixa],BaseFinanceira[Mês Comp.]),AA$6,
BaseFinanceira[Plano Contas],'DRE Financeira'!$C224,
BaseFinanceira[Centro Custo],IF($B$2=Configurações!$B$7,"&lt;&gt;""",'DRE Financeira'!$B$2))))</f>
        <v>0</v>
      </c>
      <c r="AB224" s="26">
        <f>IF($B224="","",ABS(
SUMIFS(BaseFinanceira[Valor Realizado],
IF('DRE Financeira'!$B$3=Configurações!$D$7,BaseFinanceira[Mês Caixa],BaseFinanceira[Mês Comp.]),AB$6,
BaseFinanceira[Plano Contas],'DRE Financeira'!$C224,
BaseFinanceira[Centro Custo],IF($B$2=Configurações!$B$7,"&lt;&gt;""",'DRE Financeira'!$B$2))))</f>
        <v>0</v>
      </c>
      <c r="AD224" s="24">
        <f t="shared" si="342"/>
        <v>0</v>
      </c>
      <c r="AE224" s="26">
        <f t="shared" si="342"/>
        <v>0</v>
      </c>
      <c r="AF224" s="39">
        <f t="shared" si="341"/>
        <v>0</v>
      </c>
      <c r="AH224" s="24">
        <f t="shared" si="343"/>
        <v>0</v>
      </c>
      <c r="AI224" s="26">
        <f t="shared" si="343"/>
        <v>0</v>
      </c>
    </row>
    <row r="225" spans="2:35" s="2" customFormat="1" ht="20.100000000000001" customHeight="1" x14ac:dyDescent="0.25">
      <c r="B225" s="23" t="str">
        <f>IF('Plano Contas'!N19="","",'Plano Contas'!N19)</f>
        <v>Cartão de Crédito</v>
      </c>
      <c r="C225" s="46" t="str">
        <f t="shared" si="344"/>
        <v>Despesas FixasAdministrativasCartão de Crédito</v>
      </c>
      <c r="D225" s="20"/>
      <c r="E225" s="24">
        <f>IF($B225="","",ABS(
SUMIFS(BaseFinanceira[Valor Previsto],
IF('DRE Financeira'!$B$3=Configurações!$D$7,BaseFinanceira[Mês Caixa],BaseFinanceira[Mês Comp.]),E$6,
BaseFinanceira[Plano Contas],'DRE Financeira'!$C225,
BaseFinanceira[Centro Custo],IF($B$2=Configurações!$B$7,"&lt;&gt;""",'DRE Financeira'!$B$2))))</f>
        <v>0</v>
      </c>
      <c r="F225" s="26">
        <f>IF($B225="","",ABS(
SUMIFS(BaseFinanceira[Valor Realizado],
IF('DRE Financeira'!$B$3=Configurações!$D$7,BaseFinanceira[Mês Caixa],BaseFinanceira[Mês Comp.]),F$6,
BaseFinanceira[Plano Contas],'DRE Financeira'!$C225,
BaseFinanceira[Centro Custo],IF($B$2=Configurações!$B$7,"&lt;&gt;""",'DRE Financeira'!$B$2))))</f>
        <v>0</v>
      </c>
      <c r="G225" s="24">
        <f>IF($B225="","",ABS(
SUMIFS(BaseFinanceira[Valor Previsto],
IF('DRE Financeira'!$B$3=Configurações!$D$7,BaseFinanceira[Mês Caixa],BaseFinanceira[Mês Comp.]),G$6,
BaseFinanceira[Plano Contas],'DRE Financeira'!$C225,
BaseFinanceira[Centro Custo],IF($B$2=Configurações!$B$7,"&lt;&gt;""",'DRE Financeira'!$B$2))))</f>
        <v>0</v>
      </c>
      <c r="H225" s="26">
        <f>IF($B225="","",ABS(
SUMIFS(BaseFinanceira[Valor Realizado],
IF('DRE Financeira'!$B$3=Configurações!$D$7,BaseFinanceira[Mês Caixa],BaseFinanceira[Mês Comp.]),H$6,
BaseFinanceira[Plano Contas],'DRE Financeira'!$C225,
BaseFinanceira[Centro Custo],IF($B$2=Configurações!$B$7,"&lt;&gt;""",'DRE Financeira'!$B$2))))</f>
        <v>0</v>
      </c>
      <c r="I225" s="24">
        <f>IF($B225="","",ABS(
SUMIFS(BaseFinanceira[Valor Previsto],
IF('DRE Financeira'!$B$3=Configurações!$D$7,BaseFinanceira[Mês Caixa],BaseFinanceira[Mês Comp.]),I$6,
BaseFinanceira[Plano Contas],'DRE Financeira'!$C225,
BaseFinanceira[Centro Custo],IF($B$2=Configurações!$B$7,"&lt;&gt;""",'DRE Financeira'!$B$2))))</f>
        <v>0</v>
      </c>
      <c r="J225" s="26">
        <f>IF($B225="","",ABS(
SUMIFS(BaseFinanceira[Valor Realizado],
IF('DRE Financeira'!$B$3=Configurações!$D$7,BaseFinanceira[Mês Caixa],BaseFinanceira[Mês Comp.]),J$6,
BaseFinanceira[Plano Contas],'DRE Financeira'!$C225,
BaseFinanceira[Centro Custo],IF($B$2=Configurações!$B$7,"&lt;&gt;""",'DRE Financeira'!$B$2))))</f>
        <v>0</v>
      </c>
      <c r="K225" s="24">
        <f>IF($B225="","",ABS(
SUMIFS(BaseFinanceira[Valor Previsto],
IF('DRE Financeira'!$B$3=Configurações!$D$7,BaseFinanceira[Mês Caixa],BaseFinanceira[Mês Comp.]),K$6,
BaseFinanceira[Plano Contas],'DRE Financeira'!$C225,
BaseFinanceira[Centro Custo],IF($B$2=Configurações!$B$7,"&lt;&gt;""",'DRE Financeira'!$B$2))))</f>
        <v>0</v>
      </c>
      <c r="L225" s="26">
        <f>IF($B225="","",ABS(
SUMIFS(BaseFinanceira[Valor Realizado],
IF('DRE Financeira'!$B$3=Configurações!$D$7,BaseFinanceira[Mês Caixa],BaseFinanceira[Mês Comp.]),L$6,
BaseFinanceira[Plano Contas],'DRE Financeira'!$C225,
BaseFinanceira[Centro Custo],IF($B$2=Configurações!$B$7,"&lt;&gt;""",'DRE Financeira'!$B$2))))</f>
        <v>0</v>
      </c>
      <c r="M225" s="24">
        <f>IF($B225="","",ABS(
SUMIFS(BaseFinanceira[Valor Previsto],
IF('DRE Financeira'!$B$3=Configurações!$D$7,BaseFinanceira[Mês Caixa],BaseFinanceira[Mês Comp.]),M$6,
BaseFinanceira[Plano Contas],'DRE Financeira'!$C225,
BaseFinanceira[Centro Custo],IF($B$2=Configurações!$B$7,"&lt;&gt;""",'DRE Financeira'!$B$2))))</f>
        <v>0</v>
      </c>
      <c r="N225" s="26">
        <f>IF($B225="","",ABS(
SUMIFS(BaseFinanceira[Valor Realizado],
IF('DRE Financeira'!$B$3=Configurações!$D$7,BaseFinanceira[Mês Caixa],BaseFinanceira[Mês Comp.]),N$6,
BaseFinanceira[Plano Contas],'DRE Financeira'!$C225,
BaseFinanceira[Centro Custo],IF($B$2=Configurações!$B$7,"&lt;&gt;""",'DRE Financeira'!$B$2))))</f>
        <v>0</v>
      </c>
      <c r="O225" s="24">
        <f>IF($B225="","",ABS(
SUMIFS(BaseFinanceira[Valor Previsto],
IF('DRE Financeira'!$B$3=Configurações!$D$7,BaseFinanceira[Mês Caixa],BaseFinanceira[Mês Comp.]),O$6,
BaseFinanceira[Plano Contas],'DRE Financeira'!$C225,
BaseFinanceira[Centro Custo],IF($B$2=Configurações!$B$7,"&lt;&gt;""",'DRE Financeira'!$B$2))))</f>
        <v>0</v>
      </c>
      <c r="P225" s="26">
        <f>IF($B225="","",ABS(
SUMIFS(BaseFinanceira[Valor Realizado],
IF('DRE Financeira'!$B$3=Configurações!$D$7,BaseFinanceira[Mês Caixa],BaseFinanceira[Mês Comp.]),P$6,
BaseFinanceira[Plano Contas],'DRE Financeira'!$C225,
BaseFinanceira[Centro Custo],IF($B$2=Configurações!$B$7,"&lt;&gt;""",'DRE Financeira'!$B$2))))</f>
        <v>0</v>
      </c>
      <c r="Q225" s="24">
        <f>IF($B225="","",ABS(
SUMIFS(BaseFinanceira[Valor Previsto],
IF('DRE Financeira'!$B$3=Configurações!$D$7,BaseFinanceira[Mês Caixa],BaseFinanceira[Mês Comp.]),Q$6,
BaseFinanceira[Plano Contas],'DRE Financeira'!$C225,
BaseFinanceira[Centro Custo],IF($B$2=Configurações!$B$7,"&lt;&gt;""",'DRE Financeira'!$B$2))))</f>
        <v>0</v>
      </c>
      <c r="R225" s="26">
        <f>IF($B225="","",ABS(
SUMIFS(BaseFinanceira[Valor Realizado],
IF('DRE Financeira'!$B$3=Configurações!$D$7,BaseFinanceira[Mês Caixa],BaseFinanceira[Mês Comp.]),R$6,
BaseFinanceira[Plano Contas],'DRE Financeira'!$C225,
BaseFinanceira[Centro Custo],IF($B$2=Configurações!$B$7,"&lt;&gt;""",'DRE Financeira'!$B$2))))</f>
        <v>0</v>
      </c>
      <c r="S225" s="24">
        <f>IF($B225="","",ABS(
SUMIFS(BaseFinanceira[Valor Previsto],
IF('DRE Financeira'!$B$3=Configurações!$D$7,BaseFinanceira[Mês Caixa],BaseFinanceira[Mês Comp.]),S$6,
BaseFinanceira[Plano Contas],'DRE Financeira'!$C225,
BaseFinanceira[Centro Custo],IF($B$2=Configurações!$B$7,"&lt;&gt;""",'DRE Financeira'!$B$2))))</f>
        <v>0</v>
      </c>
      <c r="T225" s="26">
        <f>IF($B225="","",ABS(
SUMIFS(BaseFinanceira[Valor Realizado],
IF('DRE Financeira'!$B$3=Configurações!$D$7,BaseFinanceira[Mês Caixa],BaseFinanceira[Mês Comp.]),T$6,
BaseFinanceira[Plano Contas],'DRE Financeira'!$C225,
BaseFinanceira[Centro Custo],IF($B$2=Configurações!$B$7,"&lt;&gt;""",'DRE Financeira'!$B$2))))</f>
        <v>0</v>
      </c>
      <c r="U225" s="24">
        <f>IF($B225="","",ABS(
SUMIFS(BaseFinanceira[Valor Previsto],
IF('DRE Financeira'!$B$3=Configurações!$D$7,BaseFinanceira[Mês Caixa],BaseFinanceira[Mês Comp.]),U$6,
BaseFinanceira[Plano Contas],'DRE Financeira'!$C225,
BaseFinanceira[Centro Custo],IF($B$2=Configurações!$B$7,"&lt;&gt;""",'DRE Financeira'!$B$2))))</f>
        <v>0</v>
      </c>
      <c r="V225" s="26">
        <f>IF($B225="","",ABS(
SUMIFS(BaseFinanceira[Valor Realizado],
IF('DRE Financeira'!$B$3=Configurações!$D$7,BaseFinanceira[Mês Caixa],BaseFinanceira[Mês Comp.]),V$6,
BaseFinanceira[Plano Contas],'DRE Financeira'!$C225,
BaseFinanceira[Centro Custo],IF($B$2=Configurações!$B$7,"&lt;&gt;""",'DRE Financeira'!$B$2))))</f>
        <v>0</v>
      </c>
      <c r="W225" s="24">
        <f>IF($B225="","",ABS(
SUMIFS(BaseFinanceira[Valor Previsto],
IF('DRE Financeira'!$B$3=Configurações!$D$7,BaseFinanceira[Mês Caixa],BaseFinanceira[Mês Comp.]),W$6,
BaseFinanceira[Plano Contas],'DRE Financeira'!$C225,
BaseFinanceira[Centro Custo],IF($B$2=Configurações!$B$7,"&lt;&gt;""",'DRE Financeira'!$B$2))))</f>
        <v>0</v>
      </c>
      <c r="X225" s="26">
        <f>IF($B225="","",ABS(
SUMIFS(BaseFinanceira[Valor Realizado],
IF('DRE Financeira'!$B$3=Configurações!$D$7,BaseFinanceira[Mês Caixa],BaseFinanceira[Mês Comp.]),X$6,
BaseFinanceira[Plano Contas],'DRE Financeira'!$C225,
BaseFinanceira[Centro Custo],IF($B$2=Configurações!$B$7,"&lt;&gt;""",'DRE Financeira'!$B$2))))</f>
        <v>0</v>
      </c>
      <c r="Y225" s="24">
        <f>IF($B225="","",ABS(
SUMIFS(BaseFinanceira[Valor Previsto],
IF('DRE Financeira'!$B$3=Configurações!$D$7,BaseFinanceira[Mês Caixa],BaseFinanceira[Mês Comp.]),Y$6,
BaseFinanceira[Plano Contas],'DRE Financeira'!$C225,
BaseFinanceira[Centro Custo],IF($B$2=Configurações!$B$7,"&lt;&gt;""",'DRE Financeira'!$B$2))))</f>
        <v>0</v>
      </c>
      <c r="Z225" s="26">
        <f>IF($B225="","",ABS(
SUMIFS(BaseFinanceira[Valor Realizado],
IF('DRE Financeira'!$B$3=Configurações!$D$7,BaseFinanceira[Mês Caixa],BaseFinanceira[Mês Comp.]),Z$6,
BaseFinanceira[Plano Contas],'DRE Financeira'!$C225,
BaseFinanceira[Centro Custo],IF($B$2=Configurações!$B$7,"&lt;&gt;""",'DRE Financeira'!$B$2))))</f>
        <v>0</v>
      </c>
      <c r="AA225" s="24">
        <f>IF($B225="","",ABS(
SUMIFS(BaseFinanceira[Valor Previsto],
IF('DRE Financeira'!$B$3=Configurações!$D$7,BaseFinanceira[Mês Caixa],BaseFinanceira[Mês Comp.]),AA$6,
BaseFinanceira[Plano Contas],'DRE Financeira'!$C225,
BaseFinanceira[Centro Custo],IF($B$2=Configurações!$B$7,"&lt;&gt;""",'DRE Financeira'!$B$2))))</f>
        <v>0</v>
      </c>
      <c r="AB225" s="26">
        <f>IF($B225="","",ABS(
SUMIFS(BaseFinanceira[Valor Realizado],
IF('DRE Financeira'!$B$3=Configurações!$D$7,BaseFinanceira[Mês Caixa],BaseFinanceira[Mês Comp.]),AB$6,
BaseFinanceira[Plano Contas],'DRE Financeira'!$C225,
BaseFinanceira[Centro Custo],IF($B$2=Configurações!$B$7,"&lt;&gt;""",'DRE Financeira'!$B$2))))</f>
        <v>0</v>
      </c>
      <c r="AD225" s="24">
        <f t="shared" si="342"/>
        <v>0</v>
      </c>
      <c r="AE225" s="26">
        <f t="shared" si="342"/>
        <v>0</v>
      </c>
      <c r="AF225" s="39">
        <f t="shared" si="341"/>
        <v>0</v>
      </c>
      <c r="AH225" s="24">
        <f t="shared" si="343"/>
        <v>0</v>
      </c>
      <c r="AI225" s="26">
        <f t="shared" si="343"/>
        <v>0</v>
      </c>
    </row>
    <row r="226" spans="2:35" s="2" customFormat="1" ht="20.100000000000001" customHeight="1" x14ac:dyDescent="0.25">
      <c r="B226" s="23" t="str">
        <f>IF('Plano Contas'!N20="","",'Plano Contas'!N20)</f>
        <v>Marketing</v>
      </c>
      <c r="C226" s="46" t="str">
        <f t="shared" si="344"/>
        <v>Despesas FixasAdministrativasMarketing</v>
      </c>
      <c r="D226" s="20"/>
      <c r="E226" s="24">
        <f>IF($B226="","",ABS(
SUMIFS(BaseFinanceira[Valor Previsto],
IF('DRE Financeira'!$B$3=Configurações!$D$7,BaseFinanceira[Mês Caixa],BaseFinanceira[Mês Comp.]),E$6,
BaseFinanceira[Plano Contas],'DRE Financeira'!$C226,
BaseFinanceira[Centro Custo],IF($B$2=Configurações!$B$7,"&lt;&gt;""",'DRE Financeira'!$B$2))))</f>
        <v>0</v>
      </c>
      <c r="F226" s="26">
        <f>IF($B226="","",ABS(
SUMIFS(BaseFinanceira[Valor Realizado],
IF('DRE Financeira'!$B$3=Configurações!$D$7,BaseFinanceira[Mês Caixa],BaseFinanceira[Mês Comp.]),F$6,
BaseFinanceira[Plano Contas],'DRE Financeira'!$C226,
BaseFinanceira[Centro Custo],IF($B$2=Configurações!$B$7,"&lt;&gt;""",'DRE Financeira'!$B$2))))</f>
        <v>0</v>
      </c>
      <c r="G226" s="24">
        <f>IF($B226="","",ABS(
SUMIFS(BaseFinanceira[Valor Previsto],
IF('DRE Financeira'!$B$3=Configurações!$D$7,BaseFinanceira[Mês Caixa],BaseFinanceira[Mês Comp.]),G$6,
BaseFinanceira[Plano Contas],'DRE Financeira'!$C226,
BaseFinanceira[Centro Custo],IF($B$2=Configurações!$B$7,"&lt;&gt;""",'DRE Financeira'!$B$2))))</f>
        <v>0</v>
      </c>
      <c r="H226" s="26">
        <f>IF($B226="","",ABS(
SUMIFS(BaseFinanceira[Valor Realizado],
IF('DRE Financeira'!$B$3=Configurações!$D$7,BaseFinanceira[Mês Caixa],BaseFinanceira[Mês Comp.]),H$6,
BaseFinanceira[Plano Contas],'DRE Financeira'!$C226,
BaseFinanceira[Centro Custo],IF($B$2=Configurações!$B$7,"&lt;&gt;""",'DRE Financeira'!$B$2))))</f>
        <v>0</v>
      </c>
      <c r="I226" s="24">
        <f>IF($B226="","",ABS(
SUMIFS(BaseFinanceira[Valor Previsto],
IF('DRE Financeira'!$B$3=Configurações!$D$7,BaseFinanceira[Mês Caixa],BaseFinanceira[Mês Comp.]),I$6,
BaseFinanceira[Plano Contas],'DRE Financeira'!$C226,
BaseFinanceira[Centro Custo],IF($B$2=Configurações!$B$7,"&lt;&gt;""",'DRE Financeira'!$B$2))))</f>
        <v>0</v>
      </c>
      <c r="J226" s="26">
        <f>IF($B226="","",ABS(
SUMIFS(BaseFinanceira[Valor Realizado],
IF('DRE Financeira'!$B$3=Configurações!$D$7,BaseFinanceira[Mês Caixa],BaseFinanceira[Mês Comp.]),J$6,
BaseFinanceira[Plano Contas],'DRE Financeira'!$C226,
BaseFinanceira[Centro Custo],IF($B$2=Configurações!$B$7,"&lt;&gt;""",'DRE Financeira'!$B$2))))</f>
        <v>0</v>
      </c>
      <c r="K226" s="24">
        <f>IF($B226="","",ABS(
SUMIFS(BaseFinanceira[Valor Previsto],
IF('DRE Financeira'!$B$3=Configurações!$D$7,BaseFinanceira[Mês Caixa],BaseFinanceira[Mês Comp.]),K$6,
BaseFinanceira[Plano Contas],'DRE Financeira'!$C226,
BaseFinanceira[Centro Custo],IF($B$2=Configurações!$B$7,"&lt;&gt;""",'DRE Financeira'!$B$2))))</f>
        <v>0</v>
      </c>
      <c r="L226" s="26">
        <f>IF($B226="","",ABS(
SUMIFS(BaseFinanceira[Valor Realizado],
IF('DRE Financeira'!$B$3=Configurações!$D$7,BaseFinanceira[Mês Caixa],BaseFinanceira[Mês Comp.]),L$6,
BaseFinanceira[Plano Contas],'DRE Financeira'!$C226,
BaseFinanceira[Centro Custo],IF($B$2=Configurações!$B$7,"&lt;&gt;""",'DRE Financeira'!$B$2))))</f>
        <v>0</v>
      </c>
      <c r="M226" s="24">
        <f>IF($B226="","",ABS(
SUMIFS(BaseFinanceira[Valor Previsto],
IF('DRE Financeira'!$B$3=Configurações!$D$7,BaseFinanceira[Mês Caixa],BaseFinanceira[Mês Comp.]),M$6,
BaseFinanceira[Plano Contas],'DRE Financeira'!$C226,
BaseFinanceira[Centro Custo],IF($B$2=Configurações!$B$7,"&lt;&gt;""",'DRE Financeira'!$B$2))))</f>
        <v>0</v>
      </c>
      <c r="N226" s="26">
        <f>IF($B226="","",ABS(
SUMIFS(BaseFinanceira[Valor Realizado],
IF('DRE Financeira'!$B$3=Configurações!$D$7,BaseFinanceira[Mês Caixa],BaseFinanceira[Mês Comp.]),N$6,
BaseFinanceira[Plano Contas],'DRE Financeira'!$C226,
BaseFinanceira[Centro Custo],IF($B$2=Configurações!$B$7,"&lt;&gt;""",'DRE Financeira'!$B$2))))</f>
        <v>0</v>
      </c>
      <c r="O226" s="24">
        <f>IF($B226="","",ABS(
SUMIFS(BaseFinanceira[Valor Previsto],
IF('DRE Financeira'!$B$3=Configurações!$D$7,BaseFinanceira[Mês Caixa],BaseFinanceira[Mês Comp.]),O$6,
BaseFinanceira[Plano Contas],'DRE Financeira'!$C226,
BaseFinanceira[Centro Custo],IF($B$2=Configurações!$B$7,"&lt;&gt;""",'DRE Financeira'!$B$2))))</f>
        <v>0</v>
      </c>
      <c r="P226" s="26">
        <f>IF($B226="","",ABS(
SUMIFS(BaseFinanceira[Valor Realizado],
IF('DRE Financeira'!$B$3=Configurações!$D$7,BaseFinanceira[Mês Caixa],BaseFinanceira[Mês Comp.]),P$6,
BaseFinanceira[Plano Contas],'DRE Financeira'!$C226,
BaseFinanceira[Centro Custo],IF($B$2=Configurações!$B$7,"&lt;&gt;""",'DRE Financeira'!$B$2))))</f>
        <v>0</v>
      </c>
      <c r="Q226" s="24">
        <f>IF($B226="","",ABS(
SUMIFS(BaseFinanceira[Valor Previsto],
IF('DRE Financeira'!$B$3=Configurações!$D$7,BaseFinanceira[Mês Caixa],BaseFinanceira[Mês Comp.]),Q$6,
BaseFinanceira[Plano Contas],'DRE Financeira'!$C226,
BaseFinanceira[Centro Custo],IF($B$2=Configurações!$B$7,"&lt;&gt;""",'DRE Financeira'!$B$2))))</f>
        <v>0</v>
      </c>
      <c r="R226" s="26">
        <f>IF($B226="","",ABS(
SUMIFS(BaseFinanceira[Valor Realizado],
IF('DRE Financeira'!$B$3=Configurações!$D$7,BaseFinanceira[Mês Caixa],BaseFinanceira[Mês Comp.]),R$6,
BaseFinanceira[Plano Contas],'DRE Financeira'!$C226,
BaseFinanceira[Centro Custo],IF($B$2=Configurações!$B$7,"&lt;&gt;""",'DRE Financeira'!$B$2))))</f>
        <v>0</v>
      </c>
      <c r="S226" s="24">
        <f>IF($B226="","",ABS(
SUMIFS(BaseFinanceira[Valor Previsto],
IF('DRE Financeira'!$B$3=Configurações!$D$7,BaseFinanceira[Mês Caixa],BaseFinanceira[Mês Comp.]),S$6,
BaseFinanceira[Plano Contas],'DRE Financeira'!$C226,
BaseFinanceira[Centro Custo],IF($B$2=Configurações!$B$7,"&lt;&gt;""",'DRE Financeira'!$B$2))))</f>
        <v>0</v>
      </c>
      <c r="T226" s="26">
        <f>IF($B226="","",ABS(
SUMIFS(BaseFinanceira[Valor Realizado],
IF('DRE Financeira'!$B$3=Configurações!$D$7,BaseFinanceira[Mês Caixa],BaseFinanceira[Mês Comp.]),T$6,
BaseFinanceira[Plano Contas],'DRE Financeira'!$C226,
BaseFinanceira[Centro Custo],IF($B$2=Configurações!$B$7,"&lt;&gt;""",'DRE Financeira'!$B$2))))</f>
        <v>0</v>
      </c>
      <c r="U226" s="24">
        <f>IF($B226="","",ABS(
SUMIFS(BaseFinanceira[Valor Previsto],
IF('DRE Financeira'!$B$3=Configurações!$D$7,BaseFinanceira[Mês Caixa],BaseFinanceira[Mês Comp.]),U$6,
BaseFinanceira[Plano Contas],'DRE Financeira'!$C226,
BaseFinanceira[Centro Custo],IF($B$2=Configurações!$B$7,"&lt;&gt;""",'DRE Financeira'!$B$2))))</f>
        <v>0</v>
      </c>
      <c r="V226" s="26">
        <f>IF($B226="","",ABS(
SUMIFS(BaseFinanceira[Valor Realizado],
IF('DRE Financeira'!$B$3=Configurações!$D$7,BaseFinanceira[Mês Caixa],BaseFinanceira[Mês Comp.]),V$6,
BaseFinanceira[Plano Contas],'DRE Financeira'!$C226,
BaseFinanceira[Centro Custo],IF($B$2=Configurações!$B$7,"&lt;&gt;""",'DRE Financeira'!$B$2))))</f>
        <v>0</v>
      </c>
      <c r="W226" s="24">
        <f>IF($B226="","",ABS(
SUMIFS(BaseFinanceira[Valor Previsto],
IF('DRE Financeira'!$B$3=Configurações!$D$7,BaseFinanceira[Mês Caixa],BaseFinanceira[Mês Comp.]),W$6,
BaseFinanceira[Plano Contas],'DRE Financeira'!$C226,
BaseFinanceira[Centro Custo],IF($B$2=Configurações!$B$7,"&lt;&gt;""",'DRE Financeira'!$B$2))))</f>
        <v>0</v>
      </c>
      <c r="X226" s="26">
        <f>IF($B226="","",ABS(
SUMIFS(BaseFinanceira[Valor Realizado],
IF('DRE Financeira'!$B$3=Configurações!$D$7,BaseFinanceira[Mês Caixa],BaseFinanceira[Mês Comp.]),X$6,
BaseFinanceira[Plano Contas],'DRE Financeira'!$C226,
BaseFinanceira[Centro Custo],IF($B$2=Configurações!$B$7,"&lt;&gt;""",'DRE Financeira'!$B$2))))</f>
        <v>0</v>
      </c>
      <c r="Y226" s="24">
        <f>IF($B226="","",ABS(
SUMIFS(BaseFinanceira[Valor Previsto],
IF('DRE Financeira'!$B$3=Configurações!$D$7,BaseFinanceira[Mês Caixa],BaseFinanceira[Mês Comp.]),Y$6,
BaseFinanceira[Plano Contas],'DRE Financeira'!$C226,
BaseFinanceira[Centro Custo],IF($B$2=Configurações!$B$7,"&lt;&gt;""",'DRE Financeira'!$B$2))))</f>
        <v>0</v>
      </c>
      <c r="Z226" s="26">
        <f>IF($B226="","",ABS(
SUMIFS(BaseFinanceira[Valor Realizado],
IF('DRE Financeira'!$B$3=Configurações!$D$7,BaseFinanceira[Mês Caixa],BaseFinanceira[Mês Comp.]),Z$6,
BaseFinanceira[Plano Contas],'DRE Financeira'!$C226,
BaseFinanceira[Centro Custo],IF($B$2=Configurações!$B$7,"&lt;&gt;""",'DRE Financeira'!$B$2))))</f>
        <v>0</v>
      </c>
      <c r="AA226" s="24">
        <f>IF($B226="","",ABS(
SUMIFS(BaseFinanceira[Valor Previsto],
IF('DRE Financeira'!$B$3=Configurações!$D$7,BaseFinanceira[Mês Caixa],BaseFinanceira[Mês Comp.]),AA$6,
BaseFinanceira[Plano Contas],'DRE Financeira'!$C226,
BaseFinanceira[Centro Custo],IF($B$2=Configurações!$B$7,"&lt;&gt;""",'DRE Financeira'!$B$2))))</f>
        <v>0</v>
      </c>
      <c r="AB226" s="26">
        <f>IF($B226="","",ABS(
SUMIFS(BaseFinanceira[Valor Realizado],
IF('DRE Financeira'!$B$3=Configurações!$D$7,BaseFinanceira[Mês Caixa],BaseFinanceira[Mês Comp.]),AB$6,
BaseFinanceira[Plano Contas],'DRE Financeira'!$C226,
BaseFinanceira[Centro Custo],IF($B$2=Configurações!$B$7,"&lt;&gt;""",'DRE Financeira'!$B$2))))</f>
        <v>0</v>
      </c>
      <c r="AD226" s="24">
        <f t="shared" si="342"/>
        <v>0</v>
      </c>
      <c r="AE226" s="26">
        <f t="shared" si="342"/>
        <v>0</v>
      </c>
      <c r="AF226" s="39">
        <f t="shared" si="341"/>
        <v>0</v>
      </c>
      <c r="AH226" s="24">
        <f t="shared" si="343"/>
        <v>0</v>
      </c>
      <c r="AI226" s="26">
        <f t="shared" si="343"/>
        <v>0</v>
      </c>
    </row>
    <row r="227" spans="2:35" s="2" customFormat="1" ht="20.100000000000001" customHeight="1" x14ac:dyDescent="0.25">
      <c r="B227" s="23" t="str">
        <f>IF('Plano Contas'!N21="","",'Plano Contas'!N21)</f>
        <v>Reembolso</v>
      </c>
      <c r="C227" s="46" t="str">
        <f t="shared" si="344"/>
        <v>Despesas FixasAdministrativasReembolso</v>
      </c>
      <c r="D227" s="20"/>
      <c r="E227" s="24">
        <f>IF($B227="","",ABS(
SUMIFS(BaseFinanceira[Valor Previsto],
IF('DRE Financeira'!$B$3=Configurações!$D$7,BaseFinanceira[Mês Caixa],BaseFinanceira[Mês Comp.]),E$6,
BaseFinanceira[Plano Contas],'DRE Financeira'!$C227,
BaseFinanceira[Centro Custo],IF($B$2=Configurações!$B$7,"&lt;&gt;""",'DRE Financeira'!$B$2))))</f>
        <v>0</v>
      </c>
      <c r="F227" s="26">
        <f>IF($B227="","",ABS(
SUMIFS(BaseFinanceira[Valor Realizado],
IF('DRE Financeira'!$B$3=Configurações!$D$7,BaseFinanceira[Mês Caixa],BaseFinanceira[Mês Comp.]),F$6,
BaseFinanceira[Plano Contas],'DRE Financeira'!$C227,
BaseFinanceira[Centro Custo],IF($B$2=Configurações!$B$7,"&lt;&gt;""",'DRE Financeira'!$B$2))))</f>
        <v>0</v>
      </c>
      <c r="G227" s="24">
        <f>IF($B227="","",ABS(
SUMIFS(BaseFinanceira[Valor Previsto],
IF('DRE Financeira'!$B$3=Configurações!$D$7,BaseFinanceira[Mês Caixa],BaseFinanceira[Mês Comp.]),G$6,
BaseFinanceira[Plano Contas],'DRE Financeira'!$C227,
BaseFinanceira[Centro Custo],IF($B$2=Configurações!$B$7,"&lt;&gt;""",'DRE Financeira'!$B$2))))</f>
        <v>0</v>
      </c>
      <c r="H227" s="26">
        <f>IF($B227="","",ABS(
SUMIFS(BaseFinanceira[Valor Realizado],
IF('DRE Financeira'!$B$3=Configurações!$D$7,BaseFinanceira[Mês Caixa],BaseFinanceira[Mês Comp.]),H$6,
BaseFinanceira[Plano Contas],'DRE Financeira'!$C227,
BaseFinanceira[Centro Custo],IF($B$2=Configurações!$B$7,"&lt;&gt;""",'DRE Financeira'!$B$2))))</f>
        <v>0</v>
      </c>
      <c r="I227" s="24">
        <f>IF($B227="","",ABS(
SUMIFS(BaseFinanceira[Valor Previsto],
IF('DRE Financeira'!$B$3=Configurações!$D$7,BaseFinanceira[Mês Caixa],BaseFinanceira[Mês Comp.]),I$6,
BaseFinanceira[Plano Contas],'DRE Financeira'!$C227,
BaseFinanceira[Centro Custo],IF($B$2=Configurações!$B$7,"&lt;&gt;""",'DRE Financeira'!$B$2))))</f>
        <v>0</v>
      </c>
      <c r="J227" s="26">
        <f>IF($B227="","",ABS(
SUMIFS(BaseFinanceira[Valor Realizado],
IF('DRE Financeira'!$B$3=Configurações!$D$7,BaseFinanceira[Mês Caixa],BaseFinanceira[Mês Comp.]),J$6,
BaseFinanceira[Plano Contas],'DRE Financeira'!$C227,
BaseFinanceira[Centro Custo],IF($B$2=Configurações!$B$7,"&lt;&gt;""",'DRE Financeira'!$B$2))))</f>
        <v>0</v>
      </c>
      <c r="K227" s="24">
        <f>IF($B227="","",ABS(
SUMIFS(BaseFinanceira[Valor Previsto],
IF('DRE Financeira'!$B$3=Configurações!$D$7,BaseFinanceira[Mês Caixa],BaseFinanceira[Mês Comp.]),K$6,
BaseFinanceira[Plano Contas],'DRE Financeira'!$C227,
BaseFinanceira[Centro Custo],IF($B$2=Configurações!$B$7,"&lt;&gt;""",'DRE Financeira'!$B$2))))</f>
        <v>0</v>
      </c>
      <c r="L227" s="26">
        <f>IF($B227="","",ABS(
SUMIFS(BaseFinanceira[Valor Realizado],
IF('DRE Financeira'!$B$3=Configurações!$D$7,BaseFinanceira[Mês Caixa],BaseFinanceira[Mês Comp.]),L$6,
BaseFinanceira[Plano Contas],'DRE Financeira'!$C227,
BaseFinanceira[Centro Custo],IF($B$2=Configurações!$B$7,"&lt;&gt;""",'DRE Financeira'!$B$2))))</f>
        <v>0</v>
      </c>
      <c r="M227" s="24">
        <f>IF($B227="","",ABS(
SUMIFS(BaseFinanceira[Valor Previsto],
IF('DRE Financeira'!$B$3=Configurações!$D$7,BaseFinanceira[Mês Caixa],BaseFinanceira[Mês Comp.]),M$6,
BaseFinanceira[Plano Contas],'DRE Financeira'!$C227,
BaseFinanceira[Centro Custo],IF($B$2=Configurações!$B$7,"&lt;&gt;""",'DRE Financeira'!$B$2))))</f>
        <v>0</v>
      </c>
      <c r="N227" s="26">
        <f>IF($B227="","",ABS(
SUMIFS(BaseFinanceira[Valor Realizado],
IF('DRE Financeira'!$B$3=Configurações!$D$7,BaseFinanceira[Mês Caixa],BaseFinanceira[Mês Comp.]),N$6,
BaseFinanceira[Plano Contas],'DRE Financeira'!$C227,
BaseFinanceira[Centro Custo],IF($B$2=Configurações!$B$7,"&lt;&gt;""",'DRE Financeira'!$B$2))))</f>
        <v>0</v>
      </c>
      <c r="O227" s="24">
        <f>IF($B227="","",ABS(
SUMIFS(BaseFinanceira[Valor Previsto],
IF('DRE Financeira'!$B$3=Configurações!$D$7,BaseFinanceira[Mês Caixa],BaseFinanceira[Mês Comp.]),O$6,
BaseFinanceira[Plano Contas],'DRE Financeira'!$C227,
BaseFinanceira[Centro Custo],IF($B$2=Configurações!$B$7,"&lt;&gt;""",'DRE Financeira'!$B$2))))</f>
        <v>0</v>
      </c>
      <c r="P227" s="26">
        <f>IF($B227="","",ABS(
SUMIFS(BaseFinanceira[Valor Realizado],
IF('DRE Financeira'!$B$3=Configurações!$D$7,BaseFinanceira[Mês Caixa],BaseFinanceira[Mês Comp.]),P$6,
BaseFinanceira[Plano Contas],'DRE Financeira'!$C227,
BaseFinanceira[Centro Custo],IF($B$2=Configurações!$B$7,"&lt;&gt;""",'DRE Financeira'!$B$2))))</f>
        <v>0</v>
      </c>
      <c r="Q227" s="24">
        <f>IF($B227="","",ABS(
SUMIFS(BaseFinanceira[Valor Previsto],
IF('DRE Financeira'!$B$3=Configurações!$D$7,BaseFinanceira[Mês Caixa],BaseFinanceira[Mês Comp.]),Q$6,
BaseFinanceira[Plano Contas],'DRE Financeira'!$C227,
BaseFinanceira[Centro Custo],IF($B$2=Configurações!$B$7,"&lt;&gt;""",'DRE Financeira'!$B$2))))</f>
        <v>0</v>
      </c>
      <c r="R227" s="26">
        <f>IF($B227="","",ABS(
SUMIFS(BaseFinanceira[Valor Realizado],
IF('DRE Financeira'!$B$3=Configurações!$D$7,BaseFinanceira[Mês Caixa],BaseFinanceira[Mês Comp.]),R$6,
BaseFinanceira[Plano Contas],'DRE Financeira'!$C227,
BaseFinanceira[Centro Custo],IF($B$2=Configurações!$B$7,"&lt;&gt;""",'DRE Financeira'!$B$2))))</f>
        <v>0</v>
      </c>
      <c r="S227" s="24">
        <f>IF($B227="","",ABS(
SUMIFS(BaseFinanceira[Valor Previsto],
IF('DRE Financeira'!$B$3=Configurações!$D$7,BaseFinanceira[Mês Caixa],BaseFinanceira[Mês Comp.]),S$6,
BaseFinanceira[Plano Contas],'DRE Financeira'!$C227,
BaseFinanceira[Centro Custo],IF($B$2=Configurações!$B$7,"&lt;&gt;""",'DRE Financeira'!$B$2))))</f>
        <v>0</v>
      </c>
      <c r="T227" s="26">
        <f>IF($B227="","",ABS(
SUMIFS(BaseFinanceira[Valor Realizado],
IF('DRE Financeira'!$B$3=Configurações!$D$7,BaseFinanceira[Mês Caixa],BaseFinanceira[Mês Comp.]),T$6,
BaseFinanceira[Plano Contas],'DRE Financeira'!$C227,
BaseFinanceira[Centro Custo],IF($B$2=Configurações!$B$7,"&lt;&gt;""",'DRE Financeira'!$B$2))))</f>
        <v>0</v>
      </c>
      <c r="U227" s="24">
        <f>IF($B227="","",ABS(
SUMIFS(BaseFinanceira[Valor Previsto],
IF('DRE Financeira'!$B$3=Configurações!$D$7,BaseFinanceira[Mês Caixa],BaseFinanceira[Mês Comp.]),U$6,
BaseFinanceira[Plano Contas],'DRE Financeira'!$C227,
BaseFinanceira[Centro Custo],IF($B$2=Configurações!$B$7,"&lt;&gt;""",'DRE Financeira'!$B$2))))</f>
        <v>0</v>
      </c>
      <c r="V227" s="26">
        <f>IF($B227="","",ABS(
SUMIFS(BaseFinanceira[Valor Realizado],
IF('DRE Financeira'!$B$3=Configurações!$D$7,BaseFinanceira[Mês Caixa],BaseFinanceira[Mês Comp.]),V$6,
BaseFinanceira[Plano Contas],'DRE Financeira'!$C227,
BaseFinanceira[Centro Custo],IF($B$2=Configurações!$B$7,"&lt;&gt;""",'DRE Financeira'!$B$2))))</f>
        <v>0</v>
      </c>
      <c r="W227" s="24">
        <f>IF($B227="","",ABS(
SUMIFS(BaseFinanceira[Valor Previsto],
IF('DRE Financeira'!$B$3=Configurações!$D$7,BaseFinanceira[Mês Caixa],BaseFinanceira[Mês Comp.]),W$6,
BaseFinanceira[Plano Contas],'DRE Financeira'!$C227,
BaseFinanceira[Centro Custo],IF($B$2=Configurações!$B$7,"&lt;&gt;""",'DRE Financeira'!$B$2))))</f>
        <v>0</v>
      </c>
      <c r="X227" s="26">
        <f>IF($B227="","",ABS(
SUMIFS(BaseFinanceira[Valor Realizado],
IF('DRE Financeira'!$B$3=Configurações!$D$7,BaseFinanceira[Mês Caixa],BaseFinanceira[Mês Comp.]),X$6,
BaseFinanceira[Plano Contas],'DRE Financeira'!$C227,
BaseFinanceira[Centro Custo],IF($B$2=Configurações!$B$7,"&lt;&gt;""",'DRE Financeira'!$B$2))))</f>
        <v>0</v>
      </c>
      <c r="Y227" s="24">
        <f>IF($B227="","",ABS(
SUMIFS(BaseFinanceira[Valor Previsto],
IF('DRE Financeira'!$B$3=Configurações!$D$7,BaseFinanceira[Mês Caixa],BaseFinanceira[Mês Comp.]),Y$6,
BaseFinanceira[Plano Contas],'DRE Financeira'!$C227,
BaseFinanceira[Centro Custo],IF($B$2=Configurações!$B$7,"&lt;&gt;""",'DRE Financeira'!$B$2))))</f>
        <v>0</v>
      </c>
      <c r="Z227" s="26">
        <f>IF($B227="","",ABS(
SUMIFS(BaseFinanceira[Valor Realizado],
IF('DRE Financeira'!$B$3=Configurações!$D$7,BaseFinanceira[Mês Caixa],BaseFinanceira[Mês Comp.]),Z$6,
BaseFinanceira[Plano Contas],'DRE Financeira'!$C227,
BaseFinanceira[Centro Custo],IF($B$2=Configurações!$B$7,"&lt;&gt;""",'DRE Financeira'!$B$2))))</f>
        <v>0</v>
      </c>
      <c r="AA227" s="24">
        <f>IF($B227="","",ABS(
SUMIFS(BaseFinanceira[Valor Previsto],
IF('DRE Financeira'!$B$3=Configurações!$D$7,BaseFinanceira[Mês Caixa],BaseFinanceira[Mês Comp.]),AA$6,
BaseFinanceira[Plano Contas],'DRE Financeira'!$C227,
BaseFinanceira[Centro Custo],IF($B$2=Configurações!$B$7,"&lt;&gt;""",'DRE Financeira'!$B$2))))</f>
        <v>0</v>
      </c>
      <c r="AB227" s="26">
        <f>IF($B227="","",ABS(
SUMIFS(BaseFinanceira[Valor Realizado],
IF('DRE Financeira'!$B$3=Configurações!$D$7,BaseFinanceira[Mês Caixa],BaseFinanceira[Mês Comp.]),AB$6,
BaseFinanceira[Plano Contas],'DRE Financeira'!$C227,
BaseFinanceira[Centro Custo],IF($B$2=Configurações!$B$7,"&lt;&gt;""",'DRE Financeira'!$B$2))))</f>
        <v>0</v>
      </c>
      <c r="AD227" s="24">
        <f t="shared" si="342"/>
        <v>0</v>
      </c>
      <c r="AE227" s="26">
        <f t="shared" si="342"/>
        <v>0</v>
      </c>
      <c r="AF227" s="39">
        <f t="shared" si="341"/>
        <v>0</v>
      </c>
      <c r="AH227" s="24">
        <f t="shared" si="343"/>
        <v>0</v>
      </c>
      <c r="AI227" s="26">
        <f t="shared" si="343"/>
        <v>0</v>
      </c>
    </row>
    <row r="228" spans="2:35" s="2" customFormat="1" ht="20.100000000000001" customHeight="1" x14ac:dyDescent="0.25">
      <c r="B228" s="23" t="str">
        <f>IF('Plano Contas'!N22="","",'Plano Contas'!N22)</f>
        <v>Prestação de serviço</v>
      </c>
      <c r="C228" s="46" t="str">
        <f t="shared" si="344"/>
        <v>Despesas FixasAdministrativasPrestação de serviço</v>
      </c>
      <c r="D228" s="20"/>
      <c r="E228" s="24">
        <f>IF($B228="","",ABS(
SUMIFS(BaseFinanceira[Valor Previsto],
IF('DRE Financeira'!$B$3=Configurações!$D$7,BaseFinanceira[Mês Caixa],BaseFinanceira[Mês Comp.]),E$6,
BaseFinanceira[Plano Contas],'DRE Financeira'!$C228,
BaseFinanceira[Centro Custo],IF($B$2=Configurações!$B$7,"&lt;&gt;""",'DRE Financeira'!$B$2))))</f>
        <v>0</v>
      </c>
      <c r="F228" s="26">
        <f>IF($B228="","",ABS(
SUMIFS(BaseFinanceira[Valor Realizado],
IF('DRE Financeira'!$B$3=Configurações!$D$7,BaseFinanceira[Mês Caixa],BaseFinanceira[Mês Comp.]),F$6,
BaseFinanceira[Plano Contas],'DRE Financeira'!$C228,
BaseFinanceira[Centro Custo],IF($B$2=Configurações!$B$7,"&lt;&gt;""",'DRE Financeira'!$B$2))))</f>
        <v>0</v>
      </c>
      <c r="G228" s="24">
        <f>IF($B228="","",ABS(
SUMIFS(BaseFinanceira[Valor Previsto],
IF('DRE Financeira'!$B$3=Configurações!$D$7,BaseFinanceira[Mês Caixa],BaseFinanceira[Mês Comp.]),G$6,
BaseFinanceira[Plano Contas],'DRE Financeira'!$C228,
BaseFinanceira[Centro Custo],IF($B$2=Configurações!$B$7,"&lt;&gt;""",'DRE Financeira'!$B$2))))</f>
        <v>0</v>
      </c>
      <c r="H228" s="26">
        <f>IF($B228="","",ABS(
SUMIFS(BaseFinanceira[Valor Realizado],
IF('DRE Financeira'!$B$3=Configurações!$D$7,BaseFinanceira[Mês Caixa],BaseFinanceira[Mês Comp.]),H$6,
BaseFinanceira[Plano Contas],'DRE Financeira'!$C228,
BaseFinanceira[Centro Custo],IF($B$2=Configurações!$B$7,"&lt;&gt;""",'DRE Financeira'!$B$2))))</f>
        <v>0</v>
      </c>
      <c r="I228" s="24">
        <f>IF($B228="","",ABS(
SUMIFS(BaseFinanceira[Valor Previsto],
IF('DRE Financeira'!$B$3=Configurações!$D$7,BaseFinanceira[Mês Caixa],BaseFinanceira[Mês Comp.]),I$6,
BaseFinanceira[Plano Contas],'DRE Financeira'!$C228,
BaseFinanceira[Centro Custo],IF($B$2=Configurações!$B$7,"&lt;&gt;""",'DRE Financeira'!$B$2))))</f>
        <v>0</v>
      </c>
      <c r="J228" s="26">
        <f>IF($B228="","",ABS(
SUMIFS(BaseFinanceira[Valor Realizado],
IF('DRE Financeira'!$B$3=Configurações!$D$7,BaseFinanceira[Mês Caixa],BaseFinanceira[Mês Comp.]),J$6,
BaseFinanceira[Plano Contas],'DRE Financeira'!$C228,
BaseFinanceira[Centro Custo],IF($B$2=Configurações!$B$7,"&lt;&gt;""",'DRE Financeira'!$B$2))))</f>
        <v>0</v>
      </c>
      <c r="K228" s="24">
        <f>IF($B228="","",ABS(
SUMIFS(BaseFinanceira[Valor Previsto],
IF('DRE Financeira'!$B$3=Configurações!$D$7,BaseFinanceira[Mês Caixa],BaseFinanceira[Mês Comp.]),K$6,
BaseFinanceira[Plano Contas],'DRE Financeira'!$C228,
BaseFinanceira[Centro Custo],IF($B$2=Configurações!$B$7,"&lt;&gt;""",'DRE Financeira'!$B$2))))</f>
        <v>0</v>
      </c>
      <c r="L228" s="26">
        <f>IF($B228="","",ABS(
SUMIFS(BaseFinanceira[Valor Realizado],
IF('DRE Financeira'!$B$3=Configurações!$D$7,BaseFinanceira[Mês Caixa],BaseFinanceira[Mês Comp.]),L$6,
BaseFinanceira[Plano Contas],'DRE Financeira'!$C228,
BaseFinanceira[Centro Custo],IF($B$2=Configurações!$B$7,"&lt;&gt;""",'DRE Financeira'!$B$2))))</f>
        <v>0</v>
      </c>
      <c r="M228" s="24">
        <f>IF($B228="","",ABS(
SUMIFS(BaseFinanceira[Valor Previsto],
IF('DRE Financeira'!$B$3=Configurações!$D$7,BaseFinanceira[Mês Caixa],BaseFinanceira[Mês Comp.]),M$6,
BaseFinanceira[Plano Contas],'DRE Financeira'!$C228,
BaseFinanceira[Centro Custo],IF($B$2=Configurações!$B$7,"&lt;&gt;""",'DRE Financeira'!$B$2))))</f>
        <v>0</v>
      </c>
      <c r="N228" s="26">
        <f>IF($B228="","",ABS(
SUMIFS(BaseFinanceira[Valor Realizado],
IF('DRE Financeira'!$B$3=Configurações!$D$7,BaseFinanceira[Mês Caixa],BaseFinanceira[Mês Comp.]),N$6,
BaseFinanceira[Plano Contas],'DRE Financeira'!$C228,
BaseFinanceira[Centro Custo],IF($B$2=Configurações!$B$7,"&lt;&gt;""",'DRE Financeira'!$B$2))))</f>
        <v>0</v>
      </c>
      <c r="O228" s="24">
        <f>IF($B228="","",ABS(
SUMIFS(BaseFinanceira[Valor Previsto],
IF('DRE Financeira'!$B$3=Configurações!$D$7,BaseFinanceira[Mês Caixa],BaseFinanceira[Mês Comp.]),O$6,
BaseFinanceira[Plano Contas],'DRE Financeira'!$C228,
BaseFinanceira[Centro Custo],IF($B$2=Configurações!$B$7,"&lt;&gt;""",'DRE Financeira'!$B$2))))</f>
        <v>0</v>
      </c>
      <c r="P228" s="26">
        <f>IF($B228="","",ABS(
SUMIFS(BaseFinanceira[Valor Realizado],
IF('DRE Financeira'!$B$3=Configurações!$D$7,BaseFinanceira[Mês Caixa],BaseFinanceira[Mês Comp.]),P$6,
BaseFinanceira[Plano Contas],'DRE Financeira'!$C228,
BaseFinanceira[Centro Custo],IF($B$2=Configurações!$B$7,"&lt;&gt;""",'DRE Financeira'!$B$2))))</f>
        <v>0</v>
      </c>
      <c r="Q228" s="24">
        <f>IF($B228="","",ABS(
SUMIFS(BaseFinanceira[Valor Previsto],
IF('DRE Financeira'!$B$3=Configurações!$D$7,BaseFinanceira[Mês Caixa],BaseFinanceira[Mês Comp.]),Q$6,
BaseFinanceira[Plano Contas],'DRE Financeira'!$C228,
BaseFinanceira[Centro Custo],IF($B$2=Configurações!$B$7,"&lt;&gt;""",'DRE Financeira'!$B$2))))</f>
        <v>0</v>
      </c>
      <c r="R228" s="26">
        <f>IF($B228="","",ABS(
SUMIFS(BaseFinanceira[Valor Realizado],
IF('DRE Financeira'!$B$3=Configurações!$D$7,BaseFinanceira[Mês Caixa],BaseFinanceira[Mês Comp.]),R$6,
BaseFinanceira[Plano Contas],'DRE Financeira'!$C228,
BaseFinanceira[Centro Custo],IF($B$2=Configurações!$B$7,"&lt;&gt;""",'DRE Financeira'!$B$2))))</f>
        <v>0</v>
      </c>
      <c r="S228" s="24">
        <f>IF($B228="","",ABS(
SUMIFS(BaseFinanceira[Valor Previsto],
IF('DRE Financeira'!$B$3=Configurações!$D$7,BaseFinanceira[Mês Caixa],BaseFinanceira[Mês Comp.]),S$6,
BaseFinanceira[Plano Contas],'DRE Financeira'!$C228,
BaseFinanceira[Centro Custo],IF($B$2=Configurações!$B$7,"&lt;&gt;""",'DRE Financeira'!$B$2))))</f>
        <v>0</v>
      </c>
      <c r="T228" s="26">
        <f>IF($B228="","",ABS(
SUMIFS(BaseFinanceira[Valor Realizado],
IF('DRE Financeira'!$B$3=Configurações!$D$7,BaseFinanceira[Mês Caixa],BaseFinanceira[Mês Comp.]),T$6,
BaseFinanceira[Plano Contas],'DRE Financeira'!$C228,
BaseFinanceira[Centro Custo],IF($B$2=Configurações!$B$7,"&lt;&gt;""",'DRE Financeira'!$B$2))))</f>
        <v>0</v>
      </c>
      <c r="U228" s="24">
        <f>IF($B228="","",ABS(
SUMIFS(BaseFinanceira[Valor Previsto],
IF('DRE Financeira'!$B$3=Configurações!$D$7,BaseFinanceira[Mês Caixa],BaseFinanceira[Mês Comp.]),U$6,
BaseFinanceira[Plano Contas],'DRE Financeira'!$C228,
BaseFinanceira[Centro Custo],IF($B$2=Configurações!$B$7,"&lt;&gt;""",'DRE Financeira'!$B$2))))</f>
        <v>0</v>
      </c>
      <c r="V228" s="26">
        <f>IF($B228="","",ABS(
SUMIFS(BaseFinanceira[Valor Realizado],
IF('DRE Financeira'!$B$3=Configurações!$D$7,BaseFinanceira[Mês Caixa],BaseFinanceira[Mês Comp.]),V$6,
BaseFinanceira[Plano Contas],'DRE Financeira'!$C228,
BaseFinanceira[Centro Custo],IF($B$2=Configurações!$B$7,"&lt;&gt;""",'DRE Financeira'!$B$2))))</f>
        <v>0</v>
      </c>
      <c r="W228" s="24">
        <f>IF($B228="","",ABS(
SUMIFS(BaseFinanceira[Valor Previsto],
IF('DRE Financeira'!$B$3=Configurações!$D$7,BaseFinanceira[Mês Caixa],BaseFinanceira[Mês Comp.]),W$6,
BaseFinanceira[Plano Contas],'DRE Financeira'!$C228,
BaseFinanceira[Centro Custo],IF($B$2=Configurações!$B$7,"&lt;&gt;""",'DRE Financeira'!$B$2))))</f>
        <v>0</v>
      </c>
      <c r="X228" s="26">
        <f>IF($B228="","",ABS(
SUMIFS(BaseFinanceira[Valor Realizado],
IF('DRE Financeira'!$B$3=Configurações!$D$7,BaseFinanceira[Mês Caixa],BaseFinanceira[Mês Comp.]),X$6,
BaseFinanceira[Plano Contas],'DRE Financeira'!$C228,
BaseFinanceira[Centro Custo],IF($B$2=Configurações!$B$7,"&lt;&gt;""",'DRE Financeira'!$B$2))))</f>
        <v>0</v>
      </c>
      <c r="Y228" s="24">
        <f>IF($B228="","",ABS(
SUMIFS(BaseFinanceira[Valor Previsto],
IF('DRE Financeira'!$B$3=Configurações!$D$7,BaseFinanceira[Mês Caixa],BaseFinanceira[Mês Comp.]),Y$6,
BaseFinanceira[Plano Contas],'DRE Financeira'!$C228,
BaseFinanceira[Centro Custo],IF($B$2=Configurações!$B$7,"&lt;&gt;""",'DRE Financeira'!$B$2))))</f>
        <v>0</v>
      </c>
      <c r="Z228" s="26">
        <f>IF($B228="","",ABS(
SUMIFS(BaseFinanceira[Valor Realizado],
IF('DRE Financeira'!$B$3=Configurações!$D$7,BaseFinanceira[Mês Caixa],BaseFinanceira[Mês Comp.]),Z$6,
BaseFinanceira[Plano Contas],'DRE Financeira'!$C228,
BaseFinanceira[Centro Custo],IF($B$2=Configurações!$B$7,"&lt;&gt;""",'DRE Financeira'!$B$2))))</f>
        <v>0</v>
      </c>
      <c r="AA228" s="24">
        <f>IF($B228="","",ABS(
SUMIFS(BaseFinanceira[Valor Previsto],
IF('DRE Financeira'!$B$3=Configurações!$D$7,BaseFinanceira[Mês Caixa],BaseFinanceira[Mês Comp.]),AA$6,
BaseFinanceira[Plano Contas],'DRE Financeira'!$C228,
BaseFinanceira[Centro Custo],IF($B$2=Configurações!$B$7,"&lt;&gt;""",'DRE Financeira'!$B$2))))</f>
        <v>0</v>
      </c>
      <c r="AB228" s="26">
        <f>IF($B228="","",ABS(
SUMIFS(BaseFinanceira[Valor Realizado],
IF('DRE Financeira'!$B$3=Configurações!$D$7,BaseFinanceira[Mês Caixa],BaseFinanceira[Mês Comp.]),AB$6,
BaseFinanceira[Plano Contas],'DRE Financeira'!$C228,
BaseFinanceira[Centro Custo],IF($B$2=Configurações!$B$7,"&lt;&gt;""",'DRE Financeira'!$B$2))))</f>
        <v>0</v>
      </c>
      <c r="AD228" s="24">
        <f t="shared" si="342"/>
        <v>0</v>
      </c>
      <c r="AE228" s="26">
        <f t="shared" si="342"/>
        <v>0</v>
      </c>
      <c r="AF228" s="39">
        <f t="shared" si="341"/>
        <v>0</v>
      </c>
      <c r="AH228" s="24">
        <f t="shared" si="343"/>
        <v>0</v>
      </c>
      <c r="AI228" s="26">
        <f t="shared" si="343"/>
        <v>0</v>
      </c>
    </row>
    <row r="229" spans="2:35" s="2" customFormat="1" ht="20.100000000000001" customHeight="1" x14ac:dyDescent="0.25">
      <c r="B229" s="23" t="str">
        <f>IF('Plano Contas'!N23="","",'Plano Contas'!N23)</f>
        <v/>
      </c>
      <c r="C229" s="46" t="str">
        <f t="shared" si="344"/>
        <v>Despesas FixasAdministrativas</v>
      </c>
      <c r="D229" s="20"/>
      <c r="E229" s="24" t="str">
        <f>IF($B229="","",ABS(
SUMIFS(BaseFinanceira[Valor Previsto],
IF('DRE Financeira'!$B$3=Configurações!$D$7,BaseFinanceira[Mês Caixa],BaseFinanceira[Mês Comp.]),E$6,
BaseFinanceira[Plano Contas],'DRE Financeira'!$C229,
BaseFinanceira[Centro Custo],IF($B$2=Configurações!$B$7,"&lt;&gt;""",'DRE Financeira'!$B$2))))</f>
        <v/>
      </c>
      <c r="F229" s="26" t="str">
        <f>IF($B229="","",ABS(
SUMIFS(BaseFinanceira[Valor Realizado],
IF('DRE Financeira'!$B$3=Configurações!$D$7,BaseFinanceira[Mês Caixa],BaseFinanceira[Mês Comp.]),F$6,
BaseFinanceira[Plano Contas],'DRE Financeira'!$C229,
BaseFinanceira[Centro Custo],IF($B$2=Configurações!$B$7,"&lt;&gt;""",'DRE Financeira'!$B$2))))</f>
        <v/>
      </c>
      <c r="G229" s="24" t="str">
        <f>IF($B229="","",ABS(
SUMIFS(BaseFinanceira[Valor Previsto],
IF('DRE Financeira'!$B$3=Configurações!$D$7,BaseFinanceira[Mês Caixa],BaseFinanceira[Mês Comp.]),G$6,
BaseFinanceira[Plano Contas],'DRE Financeira'!$C229,
BaseFinanceira[Centro Custo],IF($B$2=Configurações!$B$7,"&lt;&gt;""",'DRE Financeira'!$B$2))))</f>
        <v/>
      </c>
      <c r="H229" s="26" t="str">
        <f>IF($B229="","",ABS(
SUMIFS(BaseFinanceira[Valor Realizado],
IF('DRE Financeira'!$B$3=Configurações!$D$7,BaseFinanceira[Mês Caixa],BaseFinanceira[Mês Comp.]),H$6,
BaseFinanceira[Plano Contas],'DRE Financeira'!$C229,
BaseFinanceira[Centro Custo],IF($B$2=Configurações!$B$7,"&lt;&gt;""",'DRE Financeira'!$B$2))))</f>
        <v/>
      </c>
      <c r="I229" s="24" t="str">
        <f>IF($B229="","",ABS(
SUMIFS(BaseFinanceira[Valor Previsto],
IF('DRE Financeira'!$B$3=Configurações!$D$7,BaseFinanceira[Mês Caixa],BaseFinanceira[Mês Comp.]),I$6,
BaseFinanceira[Plano Contas],'DRE Financeira'!$C229,
BaseFinanceira[Centro Custo],IF($B$2=Configurações!$B$7,"&lt;&gt;""",'DRE Financeira'!$B$2))))</f>
        <v/>
      </c>
      <c r="J229" s="26" t="str">
        <f>IF($B229="","",ABS(
SUMIFS(BaseFinanceira[Valor Realizado],
IF('DRE Financeira'!$B$3=Configurações!$D$7,BaseFinanceira[Mês Caixa],BaseFinanceira[Mês Comp.]),J$6,
BaseFinanceira[Plano Contas],'DRE Financeira'!$C229,
BaseFinanceira[Centro Custo],IF($B$2=Configurações!$B$7,"&lt;&gt;""",'DRE Financeira'!$B$2))))</f>
        <v/>
      </c>
      <c r="K229" s="24" t="str">
        <f>IF($B229="","",ABS(
SUMIFS(BaseFinanceira[Valor Previsto],
IF('DRE Financeira'!$B$3=Configurações!$D$7,BaseFinanceira[Mês Caixa],BaseFinanceira[Mês Comp.]),K$6,
BaseFinanceira[Plano Contas],'DRE Financeira'!$C229,
BaseFinanceira[Centro Custo],IF($B$2=Configurações!$B$7,"&lt;&gt;""",'DRE Financeira'!$B$2))))</f>
        <v/>
      </c>
      <c r="L229" s="26" t="str">
        <f>IF($B229="","",ABS(
SUMIFS(BaseFinanceira[Valor Realizado],
IF('DRE Financeira'!$B$3=Configurações!$D$7,BaseFinanceira[Mês Caixa],BaseFinanceira[Mês Comp.]),L$6,
BaseFinanceira[Plano Contas],'DRE Financeira'!$C229,
BaseFinanceira[Centro Custo],IF($B$2=Configurações!$B$7,"&lt;&gt;""",'DRE Financeira'!$B$2))))</f>
        <v/>
      </c>
      <c r="M229" s="24" t="str">
        <f>IF($B229="","",ABS(
SUMIFS(BaseFinanceira[Valor Previsto],
IF('DRE Financeira'!$B$3=Configurações!$D$7,BaseFinanceira[Mês Caixa],BaseFinanceira[Mês Comp.]),M$6,
BaseFinanceira[Plano Contas],'DRE Financeira'!$C229,
BaseFinanceira[Centro Custo],IF($B$2=Configurações!$B$7,"&lt;&gt;""",'DRE Financeira'!$B$2))))</f>
        <v/>
      </c>
      <c r="N229" s="26" t="str">
        <f>IF($B229="","",ABS(
SUMIFS(BaseFinanceira[Valor Realizado],
IF('DRE Financeira'!$B$3=Configurações!$D$7,BaseFinanceira[Mês Caixa],BaseFinanceira[Mês Comp.]),N$6,
BaseFinanceira[Plano Contas],'DRE Financeira'!$C229,
BaseFinanceira[Centro Custo],IF($B$2=Configurações!$B$7,"&lt;&gt;""",'DRE Financeira'!$B$2))))</f>
        <v/>
      </c>
      <c r="O229" s="24" t="str">
        <f>IF($B229="","",ABS(
SUMIFS(BaseFinanceira[Valor Previsto],
IF('DRE Financeira'!$B$3=Configurações!$D$7,BaseFinanceira[Mês Caixa],BaseFinanceira[Mês Comp.]),O$6,
BaseFinanceira[Plano Contas],'DRE Financeira'!$C229,
BaseFinanceira[Centro Custo],IF($B$2=Configurações!$B$7,"&lt;&gt;""",'DRE Financeira'!$B$2))))</f>
        <v/>
      </c>
      <c r="P229" s="26" t="str">
        <f>IF($B229="","",ABS(
SUMIFS(BaseFinanceira[Valor Realizado],
IF('DRE Financeira'!$B$3=Configurações!$D$7,BaseFinanceira[Mês Caixa],BaseFinanceira[Mês Comp.]),P$6,
BaseFinanceira[Plano Contas],'DRE Financeira'!$C229,
BaseFinanceira[Centro Custo],IF($B$2=Configurações!$B$7,"&lt;&gt;""",'DRE Financeira'!$B$2))))</f>
        <v/>
      </c>
      <c r="Q229" s="24" t="str">
        <f>IF($B229="","",ABS(
SUMIFS(BaseFinanceira[Valor Previsto],
IF('DRE Financeira'!$B$3=Configurações!$D$7,BaseFinanceira[Mês Caixa],BaseFinanceira[Mês Comp.]),Q$6,
BaseFinanceira[Plano Contas],'DRE Financeira'!$C229,
BaseFinanceira[Centro Custo],IF($B$2=Configurações!$B$7,"&lt;&gt;""",'DRE Financeira'!$B$2))))</f>
        <v/>
      </c>
      <c r="R229" s="26" t="str">
        <f>IF($B229="","",ABS(
SUMIFS(BaseFinanceira[Valor Realizado],
IF('DRE Financeira'!$B$3=Configurações!$D$7,BaseFinanceira[Mês Caixa],BaseFinanceira[Mês Comp.]),R$6,
BaseFinanceira[Plano Contas],'DRE Financeira'!$C229,
BaseFinanceira[Centro Custo],IF($B$2=Configurações!$B$7,"&lt;&gt;""",'DRE Financeira'!$B$2))))</f>
        <v/>
      </c>
      <c r="S229" s="24" t="str">
        <f>IF($B229="","",ABS(
SUMIFS(BaseFinanceira[Valor Previsto],
IF('DRE Financeira'!$B$3=Configurações!$D$7,BaseFinanceira[Mês Caixa],BaseFinanceira[Mês Comp.]),S$6,
BaseFinanceira[Plano Contas],'DRE Financeira'!$C229,
BaseFinanceira[Centro Custo],IF($B$2=Configurações!$B$7,"&lt;&gt;""",'DRE Financeira'!$B$2))))</f>
        <v/>
      </c>
      <c r="T229" s="26" t="str">
        <f>IF($B229="","",ABS(
SUMIFS(BaseFinanceira[Valor Realizado],
IF('DRE Financeira'!$B$3=Configurações!$D$7,BaseFinanceira[Mês Caixa],BaseFinanceira[Mês Comp.]),T$6,
BaseFinanceira[Plano Contas],'DRE Financeira'!$C229,
BaseFinanceira[Centro Custo],IF($B$2=Configurações!$B$7,"&lt;&gt;""",'DRE Financeira'!$B$2))))</f>
        <v/>
      </c>
      <c r="U229" s="24" t="str">
        <f>IF($B229="","",ABS(
SUMIFS(BaseFinanceira[Valor Previsto],
IF('DRE Financeira'!$B$3=Configurações!$D$7,BaseFinanceira[Mês Caixa],BaseFinanceira[Mês Comp.]),U$6,
BaseFinanceira[Plano Contas],'DRE Financeira'!$C229,
BaseFinanceira[Centro Custo],IF($B$2=Configurações!$B$7,"&lt;&gt;""",'DRE Financeira'!$B$2))))</f>
        <v/>
      </c>
      <c r="V229" s="26" t="str">
        <f>IF($B229="","",ABS(
SUMIFS(BaseFinanceira[Valor Realizado],
IF('DRE Financeira'!$B$3=Configurações!$D$7,BaseFinanceira[Mês Caixa],BaseFinanceira[Mês Comp.]),V$6,
BaseFinanceira[Plano Contas],'DRE Financeira'!$C229,
BaseFinanceira[Centro Custo],IF($B$2=Configurações!$B$7,"&lt;&gt;""",'DRE Financeira'!$B$2))))</f>
        <v/>
      </c>
      <c r="W229" s="24" t="str">
        <f>IF($B229="","",ABS(
SUMIFS(BaseFinanceira[Valor Previsto],
IF('DRE Financeira'!$B$3=Configurações!$D$7,BaseFinanceira[Mês Caixa],BaseFinanceira[Mês Comp.]),W$6,
BaseFinanceira[Plano Contas],'DRE Financeira'!$C229,
BaseFinanceira[Centro Custo],IF($B$2=Configurações!$B$7,"&lt;&gt;""",'DRE Financeira'!$B$2))))</f>
        <v/>
      </c>
      <c r="X229" s="26" t="str">
        <f>IF($B229="","",ABS(
SUMIFS(BaseFinanceira[Valor Realizado],
IF('DRE Financeira'!$B$3=Configurações!$D$7,BaseFinanceira[Mês Caixa],BaseFinanceira[Mês Comp.]),X$6,
BaseFinanceira[Plano Contas],'DRE Financeira'!$C229,
BaseFinanceira[Centro Custo],IF($B$2=Configurações!$B$7,"&lt;&gt;""",'DRE Financeira'!$B$2))))</f>
        <v/>
      </c>
      <c r="Y229" s="24" t="str">
        <f>IF($B229="","",ABS(
SUMIFS(BaseFinanceira[Valor Previsto],
IF('DRE Financeira'!$B$3=Configurações!$D$7,BaseFinanceira[Mês Caixa],BaseFinanceira[Mês Comp.]),Y$6,
BaseFinanceira[Plano Contas],'DRE Financeira'!$C229,
BaseFinanceira[Centro Custo],IF($B$2=Configurações!$B$7,"&lt;&gt;""",'DRE Financeira'!$B$2))))</f>
        <v/>
      </c>
      <c r="Z229" s="26" t="str">
        <f>IF($B229="","",ABS(
SUMIFS(BaseFinanceira[Valor Realizado],
IF('DRE Financeira'!$B$3=Configurações!$D$7,BaseFinanceira[Mês Caixa],BaseFinanceira[Mês Comp.]),Z$6,
BaseFinanceira[Plano Contas],'DRE Financeira'!$C229,
BaseFinanceira[Centro Custo],IF($B$2=Configurações!$B$7,"&lt;&gt;""",'DRE Financeira'!$B$2))))</f>
        <v/>
      </c>
      <c r="AA229" s="24" t="str">
        <f>IF($B229="","",ABS(
SUMIFS(BaseFinanceira[Valor Previsto],
IF('DRE Financeira'!$B$3=Configurações!$D$7,BaseFinanceira[Mês Caixa],BaseFinanceira[Mês Comp.]),AA$6,
BaseFinanceira[Plano Contas],'DRE Financeira'!$C229,
BaseFinanceira[Centro Custo],IF($B$2=Configurações!$B$7,"&lt;&gt;""",'DRE Financeira'!$B$2))))</f>
        <v/>
      </c>
      <c r="AB229" s="26" t="str">
        <f>IF($B229="","",ABS(
SUMIFS(BaseFinanceira[Valor Realizado],
IF('DRE Financeira'!$B$3=Configurações!$D$7,BaseFinanceira[Mês Caixa],BaseFinanceira[Mês Comp.]),AB$6,
BaseFinanceira[Plano Contas],'DRE Financeira'!$C229,
BaseFinanceira[Centro Custo],IF($B$2=Configurações!$B$7,"&lt;&gt;""",'DRE Financeira'!$B$2))))</f>
        <v/>
      </c>
      <c r="AD229" s="24">
        <f t="shared" si="342"/>
        <v>0</v>
      </c>
      <c r="AE229" s="26">
        <f t="shared" si="342"/>
        <v>0</v>
      </c>
      <c r="AF229" s="39">
        <f t="shared" si="341"/>
        <v>0</v>
      </c>
      <c r="AH229" s="24">
        <f t="shared" si="343"/>
        <v>0</v>
      </c>
      <c r="AI229" s="26">
        <f t="shared" si="343"/>
        <v>0</v>
      </c>
    </row>
    <row r="230" spans="2:35" s="2" customFormat="1" ht="20.100000000000001" customHeight="1" x14ac:dyDescent="0.25">
      <c r="B230" s="23" t="str">
        <f>IF('Plano Contas'!N24="","",'Plano Contas'!N24)</f>
        <v/>
      </c>
      <c r="C230" s="46" t="str">
        <f t="shared" si="344"/>
        <v>Despesas FixasAdministrativas</v>
      </c>
      <c r="D230" s="20"/>
      <c r="E230" s="24" t="str">
        <f>IF($B230="","",ABS(
SUMIFS(BaseFinanceira[Valor Previsto],
IF('DRE Financeira'!$B$3=Configurações!$D$7,BaseFinanceira[Mês Caixa],BaseFinanceira[Mês Comp.]),E$6,
BaseFinanceira[Plano Contas],'DRE Financeira'!$C230,
BaseFinanceira[Centro Custo],IF($B$2=Configurações!$B$7,"&lt;&gt;""",'DRE Financeira'!$B$2))))</f>
        <v/>
      </c>
      <c r="F230" s="26" t="str">
        <f>IF($B230="","",ABS(
SUMIFS(BaseFinanceira[Valor Realizado],
IF('DRE Financeira'!$B$3=Configurações!$D$7,BaseFinanceira[Mês Caixa],BaseFinanceira[Mês Comp.]),F$6,
BaseFinanceira[Plano Contas],'DRE Financeira'!$C230,
BaseFinanceira[Centro Custo],IF($B$2=Configurações!$B$7,"&lt;&gt;""",'DRE Financeira'!$B$2))))</f>
        <v/>
      </c>
      <c r="G230" s="24" t="str">
        <f>IF($B230="","",ABS(
SUMIFS(BaseFinanceira[Valor Previsto],
IF('DRE Financeira'!$B$3=Configurações!$D$7,BaseFinanceira[Mês Caixa],BaseFinanceira[Mês Comp.]),G$6,
BaseFinanceira[Plano Contas],'DRE Financeira'!$C230,
BaseFinanceira[Centro Custo],IF($B$2=Configurações!$B$7,"&lt;&gt;""",'DRE Financeira'!$B$2))))</f>
        <v/>
      </c>
      <c r="H230" s="26" t="str">
        <f>IF($B230="","",ABS(
SUMIFS(BaseFinanceira[Valor Realizado],
IF('DRE Financeira'!$B$3=Configurações!$D$7,BaseFinanceira[Mês Caixa],BaseFinanceira[Mês Comp.]),H$6,
BaseFinanceira[Plano Contas],'DRE Financeira'!$C230,
BaseFinanceira[Centro Custo],IF($B$2=Configurações!$B$7,"&lt;&gt;""",'DRE Financeira'!$B$2))))</f>
        <v/>
      </c>
      <c r="I230" s="24" t="str">
        <f>IF($B230="","",ABS(
SUMIFS(BaseFinanceira[Valor Previsto],
IF('DRE Financeira'!$B$3=Configurações!$D$7,BaseFinanceira[Mês Caixa],BaseFinanceira[Mês Comp.]),I$6,
BaseFinanceira[Plano Contas],'DRE Financeira'!$C230,
BaseFinanceira[Centro Custo],IF($B$2=Configurações!$B$7,"&lt;&gt;""",'DRE Financeira'!$B$2))))</f>
        <v/>
      </c>
      <c r="J230" s="26" t="str">
        <f>IF($B230="","",ABS(
SUMIFS(BaseFinanceira[Valor Realizado],
IF('DRE Financeira'!$B$3=Configurações!$D$7,BaseFinanceira[Mês Caixa],BaseFinanceira[Mês Comp.]),J$6,
BaseFinanceira[Plano Contas],'DRE Financeira'!$C230,
BaseFinanceira[Centro Custo],IF($B$2=Configurações!$B$7,"&lt;&gt;""",'DRE Financeira'!$B$2))))</f>
        <v/>
      </c>
      <c r="K230" s="24" t="str">
        <f>IF($B230="","",ABS(
SUMIFS(BaseFinanceira[Valor Previsto],
IF('DRE Financeira'!$B$3=Configurações!$D$7,BaseFinanceira[Mês Caixa],BaseFinanceira[Mês Comp.]),K$6,
BaseFinanceira[Plano Contas],'DRE Financeira'!$C230,
BaseFinanceira[Centro Custo],IF($B$2=Configurações!$B$7,"&lt;&gt;""",'DRE Financeira'!$B$2))))</f>
        <v/>
      </c>
      <c r="L230" s="26" t="str">
        <f>IF($B230="","",ABS(
SUMIFS(BaseFinanceira[Valor Realizado],
IF('DRE Financeira'!$B$3=Configurações!$D$7,BaseFinanceira[Mês Caixa],BaseFinanceira[Mês Comp.]),L$6,
BaseFinanceira[Plano Contas],'DRE Financeira'!$C230,
BaseFinanceira[Centro Custo],IF($B$2=Configurações!$B$7,"&lt;&gt;""",'DRE Financeira'!$B$2))))</f>
        <v/>
      </c>
      <c r="M230" s="24" t="str">
        <f>IF($B230="","",ABS(
SUMIFS(BaseFinanceira[Valor Previsto],
IF('DRE Financeira'!$B$3=Configurações!$D$7,BaseFinanceira[Mês Caixa],BaseFinanceira[Mês Comp.]),M$6,
BaseFinanceira[Plano Contas],'DRE Financeira'!$C230,
BaseFinanceira[Centro Custo],IF($B$2=Configurações!$B$7,"&lt;&gt;""",'DRE Financeira'!$B$2))))</f>
        <v/>
      </c>
      <c r="N230" s="26" t="str">
        <f>IF($B230="","",ABS(
SUMIFS(BaseFinanceira[Valor Realizado],
IF('DRE Financeira'!$B$3=Configurações!$D$7,BaseFinanceira[Mês Caixa],BaseFinanceira[Mês Comp.]),N$6,
BaseFinanceira[Plano Contas],'DRE Financeira'!$C230,
BaseFinanceira[Centro Custo],IF($B$2=Configurações!$B$7,"&lt;&gt;""",'DRE Financeira'!$B$2))))</f>
        <v/>
      </c>
      <c r="O230" s="24" t="str">
        <f>IF($B230="","",ABS(
SUMIFS(BaseFinanceira[Valor Previsto],
IF('DRE Financeira'!$B$3=Configurações!$D$7,BaseFinanceira[Mês Caixa],BaseFinanceira[Mês Comp.]),O$6,
BaseFinanceira[Plano Contas],'DRE Financeira'!$C230,
BaseFinanceira[Centro Custo],IF($B$2=Configurações!$B$7,"&lt;&gt;""",'DRE Financeira'!$B$2))))</f>
        <v/>
      </c>
      <c r="P230" s="26" t="str">
        <f>IF($B230="","",ABS(
SUMIFS(BaseFinanceira[Valor Realizado],
IF('DRE Financeira'!$B$3=Configurações!$D$7,BaseFinanceira[Mês Caixa],BaseFinanceira[Mês Comp.]),P$6,
BaseFinanceira[Plano Contas],'DRE Financeira'!$C230,
BaseFinanceira[Centro Custo],IF($B$2=Configurações!$B$7,"&lt;&gt;""",'DRE Financeira'!$B$2))))</f>
        <v/>
      </c>
      <c r="Q230" s="24" t="str">
        <f>IF($B230="","",ABS(
SUMIFS(BaseFinanceira[Valor Previsto],
IF('DRE Financeira'!$B$3=Configurações!$D$7,BaseFinanceira[Mês Caixa],BaseFinanceira[Mês Comp.]),Q$6,
BaseFinanceira[Plano Contas],'DRE Financeira'!$C230,
BaseFinanceira[Centro Custo],IF($B$2=Configurações!$B$7,"&lt;&gt;""",'DRE Financeira'!$B$2))))</f>
        <v/>
      </c>
      <c r="R230" s="26" t="str">
        <f>IF($B230="","",ABS(
SUMIFS(BaseFinanceira[Valor Realizado],
IF('DRE Financeira'!$B$3=Configurações!$D$7,BaseFinanceira[Mês Caixa],BaseFinanceira[Mês Comp.]),R$6,
BaseFinanceira[Plano Contas],'DRE Financeira'!$C230,
BaseFinanceira[Centro Custo],IF($B$2=Configurações!$B$7,"&lt;&gt;""",'DRE Financeira'!$B$2))))</f>
        <v/>
      </c>
      <c r="S230" s="24" t="str">
        <f>IF($B230="","",ABS(
SUMIFS(BaseFinanceira[Valor Previsto],
IF('DRE Financeira'!$B$3=Configurações!$D$7,BaseFinanceira[Mês Caixa],BaseFinanceira[Mês Comp.]),S$6,
BaseFinanceira[Plano Contas],'DRE Financeira'!$C230,
BaseFinanceira[Centro Custo],IF($B$2=Configurações!$B$7,"&lt;&gt;""",'DRE Financeira'!$B$2))))</f>
        <v/>
      </c>
      <c r="T230" s="26" t="str">
        <f>IF($B230="","",ABS(
SUMIFS(BaseFinanceira[Valor Realizado],
IF('DRE Financeira'!$B$3=Configurações!$D$7,BaseFinanceira[Mês Caixa],BaseFinanceira[Mês Comp.]),T$6,
BaseFinanceira[Plano Contas],'DRE Financeira'!$C230,
BaseFinanceira[Centro Custo],IF($B$2=Configurações!$B$7,"&lt;&gt;""",'DRE Financeira'!$B$2))))</f>
        <v/>
      </c>
      <c r="U230" s="24" t="str">
        <f>IF($B230="","",ABS(
SUMIFS(BaseFinanceira[Valor Previsto],
IF('DRE Financeira'!$B$3=Configurações!$D$7,BaseFinanceira[Mês Caixa],BaseFinanceira[Mês Comp.]),U$6,
BaseFinanceira[Plano Contas],'DRE Financeira'!$C230,
BaseFinanceira[Centro Custo],IF($B$2=Configurações!$B$7,"&lt;&gt;""",'DRE Financeira'!$B$2))))</f>
        <v/>
      </c>
      <c r="V230" s="26" t="str">
        <f>IF($B230="","",ABS(
SUMIFS(BaseFinanceira[Valor Realizado],
IF('DRE Financeira'!$B$3=Configurações!$D$7,BaseFinanceira[Mês Caixa],BaseFinanceira[Mês Comp.]),V$6,
BaseFinanceira[Plano Contas],'DRE Financeira'!$C230,
BaseFinanceira[Centro Custo],IF($B$2=Configurações!$B$7,"&lt;&gt;""",'DRE Financeira'!$B$2))))</f>
        <v/>
      </c>
      <c r="W230" s="24" t="str">
        <f>IF($B230="","",ABS(
SUMIFS(BaseFinanceira[Valor Previsto],
IF('DRE Financeira'!$B$3=Configurações!$D$7,BaseFinanceira[Mês Caixa],BaseFinanceira[Mês Comp.]),W$6,
BaseFinanceira[Plano Contas],'DRE Financeira'!$C230,
BaseFinanceira[Centro Custo],IF($B$2=Configurações!$B$7,"&lt;&gt;""",'DRE Financeira'!$B$2))))</f>
        <v/>
      </c>
      <c r="X230" s="26" t="str">
        <f>IF($B230="","",ABS(
SUMIFS(BaseFinanceira[Valor Realizado],
IF('DRE Financeira'!$B$3=Configurações!$D$7,BaseFinanceira[Mês Caixa],BaseFinanceira[Mês Comp.]),X$6,
BaseFinanceira[Plano Contas],'DRE Financeira'!$C230,
BaseFinanceira[Centro Custo],IF($B$2=Configurações!$B$7,"&lt;&gt;""",'DRE Financeira'!$B$2))))</f>
        <v/>
      </c>
      <c r="Y230" s="24" t="str">
        <f>IF($B230="","",ABS(
SUMIFS(BaseFinanceira[Valor Previsto],
IF('DRE Financeira'!$B$3=Configurações!$D$7,BaseFinanceira[Mês Caixa],BaseFinanceira[Mês Comp.]),Y$6,
BaseFinanceira[Plano Contas],'DRE Financeira'!$C230,
BaseFinanceira[Centro Custo],IF($B$2=Configurações!$B$7,"&lt;&gt;""",'DRE Financeira'!$B$2))))</f>
        <v/>
      </c>
      <c r="Z230" s="26" t="str">
        <f>IF($B230="","",ABS(
SUMIFS(BaseFinanceira[Valor Realizado],
IF('DRE Financeira'!$B$3=Configurações!$D$7,BaseFinanceira[Mês Caixa],BaseFinanceira[Mês Comp.]),Z$6,
BaseFinanceira[Plano Contas],'DRE Financeira'!$C230,
BaseFinanceira[Centro Custo],IF($B$2=Configurações!$B$7,"&lt;&gt;""",'DRE Financeira'!$B$2))))</f>
        <v/>
      </c>
      <c r="AA230" s="24" t="str">
        <f>IF($B230="","",ABS(
SUMIFS(BaseFinanceira[Valor Previsto],
IF('DRE Financeira'!$B$3=Configurações!$D$7,BaseFinanceira[Mês Caixa],BaseFinanceira[Mês Comp.]),AA$6,
BaseFinanceira[Plano Contas],'DRE Financeira'!$C230,
BaseFinanceira[Centro Custo],IF($B$2=Configurações!$B$7,"&lt;&gt;""",'DRE Financeira'!$B$2))))</f>
        <v/>
      </c>
      <c r="AB230" s="26" t="str">
        <f>IF($B230="","",ABS(
SUMIFS(BaseFinanceira[Valor Realizado],
IF('DRE Financeira'!$B$3=Configurações!$D$7,BaseFinanceira[Mês Caixa],BaseFinanceira[Mês Comp.]),AB$6,
BaseFinanceira[Plano Contas],'DRE Financeira'!$C230,
BaseFinanceira[Centro Custo],IF($B$2=Configurações!$B$7,"&lt;&gt;""",'DRE Financeira'!$B$2))))</f>
        <v/>
      </c>
      <c r="AD230" s="24">
        <f t="shared" si="342"/>
        <v>0</v>
      </c>
      <c r="AE230" s="26">
        <f t="shared" si="342"/>
        <v>0</v>
      </c>
      <c r="AF230" s="39">
        <f t="shared" si="341"/>
        <v>0</v>
      </c>
      <c r="AH230" s="24">
        <f t="shared" si="343"/>
        <v>0</v>
      </c>
      <c r="AI230" s="26">
        <f t="shared" si="343"/>
        <v>0</v>
      </c>
    </row>
    <row r="231" spans="2:35" s="2" customFormat="1" ht="20.100000000000001" customHeight="1" x14ac:dyDescent="0.25">
      <c r="B231" s="23" t="str">
        <f>IF('Plano Contas'!N25="","",'Plano Contas'!N25)</f>
        <v/>
      </c>
      <c r="C231" s="46" t="str">
        <f t="shared" si="344"/>
        <v>Despesas FixasAdministrativas</v>
      </c>
      <c r="D231" s="20"/>
      <c r="E231" s="24" t="str">
        <f>IF($B231="","",ABS(
SUMIFS(BaseFinanceira[Valor Previsto],
IF('DRE Financeira'!$B$3=Configurações!$D$7,BaseFinanceira[Mês Caixa],BaseFinanceira[Mês Comp.]),E$6,
BaseFinanceira[Plano Contas],'DRE Financeira'!$C231,
BaseFinanceira[Centro Custo],IF($B$2=Configurações!$B$7,"&lt;&gt;""",'DRE Financeira'!$B$2))))</f>
        <v/>
      </c>
      <c r="F231" s="26" t="str">
        <f>IF($B231="","",ABS(
SUMIFS(BaseFinanceira[Valor Realizado],
IF('DRE Financeira'!$B$3=Configurações!$D$7,BaseFinanceira[Mês Caixa],BaseFinanceira[Mês Comp.]),F$6,
BaseFinanceira[Plano Contas],'DRE Financeira'!$C231,
BaseFinanceira[Centro Custo],IF($B$2=Configurações!$B$7,"&lt;&gt;""",'DRE Financeira'!$B$2))))</f>
        <v/>
      </c>
      <c r="G231" s="24" t="str">
        <f>IF($B231="","",ABS(
SUMIFS(BaseFinanceira[Valor Previsto],
IF('DRE Financeira'!$B$3=Configurações!$D$7,BaseFinanceira[Mês Caixa],BaseFinanceira[Mês Comp.]),G$6,
BaseFinanceira[Plano Contas],'DRE Financeira'!$C231,
BaseFinanceira[Centro Custo],IF($B$2=Configurações!$B$7,"&lt;&gt;""",'DRE Financeira'!$B$2))))</f>
        <v/>
      </c>
      <c r="H231" s="26" t="str">
        <f>IF($B231="","",ABS(
SUMIFS(BaseFinanceira[Valor Realizado],
IF('DRE Financeira'!$B$3=Configurações!$D$7,BaseFinanceira[Mês Caixa],BaseFinanceira[Mês Comp.]),H$6,
BaseFinanceira[Plano Contas],'DRE Financeira'!$C231,
BaseFinanceira[Centro Custo],IF($B$2=Configurações!$B$7,"&lt;&gt;""",'DRE Financeira'!$B$2))))</f>
        <v/>
      </c>
      <c r="I231" s="24" t="str">
        <f>IF($B231="","",ABS(
SUMIFS(BaseFinanceira[Valor Previsto],
IF('DRE Financeira'!$B$3=Configurações!$D$7,BaseFinanceira[Mês Caixa],BaseFinanceira[Mês Comp.]),I$6,
BaseFinanceira[Plano Contas],'DRE Financeira'!$C231,
BaseFinanceira[Centro Custo],IF($B$2=Configurações!$B$7,"&lt;&gt;""",'DRE Financeira'!$B$2))))</f>
        <v/>
      </c>
      <c r="J231" s="26" t="str">
        <f>IF($B231="","",ABS(
SUMIFS(BaseFinanceira[Valor Realizado],
IF('DRE Financeira'!$B$3=Configurações!$D$7,BaseFinanceira[Mês Caixa],BaseFinanceira[Mês Comp.]),J$6,
BaseFinanceira[Plano Contas],'DRE Financeira'!$C231,
BaseFinanceira[Centro Custo],IF($B$2=Configurações!$B$7,"&lt;&gt;""",'DRE Financeira'!$B$2))))</f>
        <v/>
      </c>
      <c r="K231" s="24" t="str">
        <f>IF($B231="","",ABS(
SUMIFS(BaseFinanceira[Valor Previsto],
IF('DRE Financeira'!$B$3=Configurações!$D$7,BaseFinanceira[Mês Caixa],BaseFinanceira[Mês Comp.]),K$6,
BaseFinanceira[Plano Contas],'DRE Financeira'!$C231,
BaseFinanceira[Centro Custo],IF($B$2=Configurações!$B$7,"&lt;&gt;""",'DRE Financeira'!$B$2))))</f>
        <v/>
      </c>
      <c r="L231" s="26" t="str">
        <f>IF($B231="","",ABS(
SUMIFS(BaseFinanceira[Valor Realizado],
IF('DRE Financeira'!$B$3=Configurações!$D$7,BaseFinanceira[Mês Caixa],BaseFinanceira[Mês Comp.]),L$6,
BaseFinanceira[Plano Contas],'DRE Financeira'!$C231,
BaseFinanceira[Centro Custo],IF($B$2=Configurações!$B$7,"&lt;&gt;""",'DRE Financeira'!$B$2))))</f>
        <v/>
      </c>
      <c r="M231" s="24" t="str">
        <f>IF($B231="","",ABS(
SUMIFS(BaseFinanceira[Valor Previsto],
IF('DRE Financeira'!$B$3=Configurações!$D$7,BaseFinanceira[Mês Caixa],BaseFinanceira[Mês Comp.]),M$6,
BaseFinanceira[Plano Contas],'DRE Financeira'!$C231,
BaseFinanceira[Centro Custo],IF($B$2=Configurações!$B$7,"&lt;&gt;""",'DRE Financeira'!$B$2))))</f>
        <v/>
      </c>
      <c r="N231" s="26" t="str">
        <f>IF($B231="","",ABS(
SUMIFS(BaseFinanceira[Valor Realizado],
IF('DRE Financeira'!$B$3=Configurações!$D$7,BaseFinanceira[Mês Caixa],BaseFinanceira[Mês Comp.]),N$6,
BaseFinanceira[Plano Contas],'DRE Financeira'!$C231,
BaseFinanceira[Centro Custo],IF($B$2=Configurações!$B$7,"&lt;&gt;""",'DRE Financeira'!$B$2))))</f>
        <v/>
      </c>
      <c r="O231" s="24" t="str">
        <f>IF($B231="","",ABS(
SUMIFS(BaseFinanceira[Valor Previsto],
IF('DRE Financeira'!$B$3=Configurações!$D$7,BaseFinanceira[Mês Caixa],BaseFinanceira[Mês Comp.]),O$6,
BaseFinanceira[Plano Contas],'DRE Financeira'!$C231,
BaseFinanceira[Centro Custo],IF($B$2=Configurações!$B$7,"&lt;&gt;""",'DRE Financeira'!$B$2))))</f>
        <v/>
      </c>
      <c r="P231" s="26" t="str">
        <f>IF($B231="","",ABS(
SUMIFS(BaseFinanceira[Valor Realizado],
IF('DRE Financeira'!$B$3=Configurações!$D$7,BaseFinanceira[Mês Caixa],BaseFinanceira[Mês Comp.]),P$6,
BaseFinanceira[Plano Contas],'DRE Financeira'!$C231,
BaseFinanceira[Centro Custo],IF($B$2=Configurações!$B$7,"&lt;&gt;""",'DRE Financeira'!$B$2))))</f>
        <v/>
      </c>
      <c r="Q231" s="24" t="str">
        <f>IF($B231="","",ABS(
SUMIFS(BaseFinanceira[Valor Previsto],
IF('DRE Financeira'!$B$3=Configurações!$D$7,BaseFinanceira[Mês Caixa],BaseFinanceira[Mês Comp.]),Q$6,
BaseFinanceira[Plano Contas],'DRE Financeira'!$C231,
BaseFinanceira[Centro Custo],IF($B$2=Configurações!$B$7,"&lt;&gt;""",'DRE Financeira'!$B$2))))</f>
        <v/>
      </c>
      <c r="R231" s="26" t="str">
        <f>IF($B231="","",ABS(
SUMIFS(BaseFinanceira[Valor Realizado],
IF('DRE Financeira'!$B$3=Configurações!$D$7,BaseFinanceira[Mês Caixa],BaseFinanceira[Mês Comp.]),R$6,
BaseFinanceira[Plano Contas],'DRE Financeira'!$C231,
BaseFinanceira[Centro Custo],IF($B$2=Configurações!$B$7,"&lt;&gt;""",'DRE Financeira'!$B$2))))</f>
        <v/>
      </c>
      <c r="S231" s="24" t="str">
        <f>IF($B231="","",ABS(
SUMIFS(BaseFinanceira[Valor Previsto],
IF('DRE Financeira'!$B$3=Configurações!$D$7,BaseFinanceira[Mês Caixa],BaseFinanceira[Mês Comp.]),S$6,
BaseFinanceira[Plano Contas],'DRE Financeira'!$C231,
BaseFinanceira[Centro Custo],IF($B$2=Configurações!$B$7,"&lt;&gt;""",'DRE Financeira'!$B$2))))</f>
        <v/>
      </c>
      <c r="T231" s="26" t="str">
        <f>IF($B231="","",ABS(
SUMIFS(BaseFinanceira[Valor Realizado],
IF('DRE Financeira'!$B$3=Configurações!$D$7,BaseFinanceira[Mês Caixa],BaseFinanceira[Mês Comp.]),T$6,
BaseFinanceira[Plano Contas],'DRE Financeira'!$C231,
BaseFinanceira[Centro Custo],IF($B$2=Configurações!$B$7,"&lt;&gt;""",'DRE Financeira'!$B$2))))</f>
        <v/>
      </c>
      <c r="U231" s="24" t="str">
        <f>IF($B231="","",ABS(
SUMIFS(BaseFinanceira[Valor Previsto],
IF('DRE Financeira'!$B$3=Configurações!$D$7,BaseFinanceira[Mês Caixa],BaseFinanceira[Mês Comp.]),U$6,
BaseFinanceira[Plano Contas],'DRE Financeira'!$C231,
BaseFinanceira[Centro Custo],IF($B$2=Configurações!$B$7,"&lt;&gt;""",'DRE Financeira'!$B$2))))</f>
        <v/>
      </c>
      <c r="V231" s="26" t="str">
        <f>IF($B231="","",ABS(
SUMIFS(BaseFinanceira[Valor Realizado],
IF('DRE Financeira'!$B$3=Configurações!$D$7,BaseFinanceira[Mês Caixa],BaseFinanceira[Mês Comp.]),V$6,
BaseFinanceira[Plano Contas],'DRE Financeira'!$C231,
BaseFinanceira[Centro Custo],IF($B$2=Configurações!$B$7,"&lt;&gt;""",'DRE Financeira'!$B$2))))</f>
        <v/>
      </c>
      <c r="W231" s="24" t="str">
        <f>IF($B231="","",ABS(
SUMIFS(BaseFinanceira[Valor Previsto],
IF('DRE Financeira'!$B$3=Configurações!$D$7,BaseFinanceira[Mês Caixa],BaseFinanceira[Mês Comp.]),W$6,
BaseFinanceira[Plano Contas],'DRE Financeira'!$C231,
BaseFinanceira[Centro Custo],IF($B$2=Configurações!$B$7,"&lt;&gt;""",'DRE Financeira'!$B$2))))</f>
        <v/>
      </c>
      <c r="X231" s="26" t="str">
        <f>IF($B231="","",ABS(
SUMIFS(BaseFinanceira[Valor Realizado],
IF('DRE Financeira'!$B$3=Configurações!$D$7,BaseFinanceira[Mês Caixa],BaseFinanceira[Mês Comp.]),X$6,
BaseFinanceira[Plano Contas],'DRE Financeira'!$C231,
BaseFinanceira[Centro Custo],IF($B$2=Configurações!$B$7,"&lt;&gt;""",'DRE Financeira'!$B$2))))</f>
        <v/>
      </c>
      <c r="Y231" s="24" t="str">
        <f>IF($B231="","",ABS(
SUMIFS(BaseFinanceira[Valor Previsto],
IF('DRE Financeira'!$B$3=Configurações!$D$7,BaseFinanceira[Mês Caixa],BaseFinanceira[Mês Comp.]),Y$6,
BaseFinanceira[Plano Contas],'DRE Financeira'!$C231,
BaseFinanceira[Centro Custo],IF($B$2=Configurações!$B$7,"&lt;&gt;""",'DRE Financeira'!$B$2))))</f>
        <v/>
      </c>
      <c r="Z231" s="26" t="str">
        <f>IF($B231="","",ABS(
SUMIFS(BaseFinanceira[Valor Realizado],
IF('DRE Financeira'!$B$3=Configurações!$D$7,BaseFinanceira[Mês Caixa],BaseFinanceira[Mês Comp.]),Z$6,
BaseFinanceira[Plano Contas],'DRE Financeira'!$C231,
BaseFinanceira[Centro Custo],IF($B$2=Configurações!$B$7,"&lt;&gt;""",'DRE Financeira'!$B$2))))</f>
        <v/>
      </c>
      <c r="AA231" s="24" t="str">
        <f>IF($B231="","",ABS(
SUMIFS(BaseFinanceira[Valor Previsto],
IF('DRE Financeira'!$B$3=Configurações!$D$7,BaseFinanceira[Mês Caixa],BaseFinanceira[Mês Comp.]),AA$6,
BaseFinanceira[Plano Contas],'DRE Financeira'!$C231,
BaseFinanceira[Centro Custo],IF($B$2=Configurações!$B$7,"&lt;&gt;""",'DRE Financeira'!$B$2))))</f>
        <v/>
      </c>
      <c r="AB231" s="26" t="str">
        <f>IF($B231="","",ABS(
SUMIFS(BaseFinanceira[Valor Realizado],
IF('DRE Financeira'!$B$3=Configurações!$D$7,BaseFinanceira[Mês Caixa],BaseFinanceira[Mês Comp.]),AB$6,
BaseFinanceira[Plano Contas],'DRE Financeira'!$C231,
BaseFinanceira[Centro Custo],IF($B$2=Configurações!$B$7,"&lt;&gt;""",'DRE Financeira'!$B$2))))</f>
        <v/>
      </c>
      <c r="AD231" s="24">
        <f t="shared" ref="AD231:AE234" si="345">SUMIF($E$3:$AB$3,AD$3,$E231:$AB231)</f>
        <v>0</v>
      </c>
      <c r="AE231" s="26">
        <f t="shared" si="345"/>
        <v>0</v>
      </c>
      <c r="AF231" s="39">
        <f t="shared" si="341"/>
        <v>0</v>
      </c>
      <c r="AH231" s="24">
        <f t="shared" ref="AH231:AI234" si="346">IFERROR(SUMIF($E$3:$AB$3,AH$3,$E231:$AB231)/COUNTIFS($E231:$AB231,"&gt;0",$E$3:$AB$3,AH$3),0)</f>
        <v>0</v>
      </c>
      <c r="AI231" s="26">
        <f t="shared" si="346"/>
        <v>0</v>
      </c>
    </row>
    <row r="232" spans="2:35" s="2" customFormat="1" ht="20.100000000000001" customHeight="1" x14ac:dyDescent="0.25">
      <c r="B232" s="23" t="str">
        <f>IF('Plano Contas'!N26="","",'Plano Contas'!N26)</f>
        <v/>
      </c>
      <c r="C232" s="46" t="str">
        <f t="shared" si="344"/>
        <v>Despesas FixasAdministrativas</v>
      </c>
      <c r="D232" s="20"/>
      <c r="E232" s="24" t="str">
        <f>IF($B232="","",ABS(
SUMIFS(BaseFinanceira[Valor Previsto],
IF('DRE Financeira'!$B$3=Configurações!$D$7,BaseFinanceira[Mês Caixa],BaseFinanceira[Mês Comp.]),E$6,
BaseFinanceira[Plano Contas],'DRE Financeira'!$C232,
BaseFinanceira[Centro Custo],IF($B$2=Configurações!$B$7,"&lt;&gt;""",'DRE Financeira'!$B$2))))</f>
        <v/>
      </c>
      <c r="F232" s="26" t="str">
        <f>IF($B232="","",ABS(
SUMIFS(BaseFinanceira[Valor Realizado],
IF('DRE Financeira'!$B$3=Configurações!$D$7,BaseFinanceira[Mês Caixa],BaseFinanceira[Mês Comp.]),F$6,
BaseFinanceira[Plano Contas],'DRE Financeira'!$C232,
BaseFinanceira[Centro Custo],IF($B$2=Configurações!$B$7,"&lt;&gt;""",'DRE Financeira'!$B$2))))</f>
        <v/>
      </c>
      <c r="G232" s="24" t="str">
        <f>IF($B232="","",ABS(
SUMIFS(BaseFinanceira[Valor Previsto],
IF('DRE Financeira'!$B$3=Configurações!$D$7,BaseFinanceira[Mês Caixa],BaseFinanceira[Mês Comp.]),G$6,
BaseFinanceira[Plano Contas],'DRE Financeira'!$C232,
BaseFinanceira[Centro Custo],IF($B$2=Configurações!$B$7,"&lt;&gt;""",'DRE Financeira'!$B$2))))</f>
        <v/>
      </c>
      <c r="H232" s="26" t="str">
        <f>IF($B232="","",ABS(
SUMIFS(BaseFinanceira[Valor Realizado],
IF('DRE Financeira'!$B$3=Configurações!$D$7,BaseFinanceira[Mês Caixa],BaseFinanceira[Mês Comp.]),H$6,
BaseFinanceira[Plano Contas],'DRE Financeira'!$C232,
BaseFinanceira[Centro Custo],IF($B$2=Configurações!$B$7,"&lt;&gt;""",'DRE Financeira'!$B$2))))</f>
        <v/>
      </c>
      <c r="I232" s="24" t="str">
        <f>IF($B232="","",ABS(
SUMIFS(BaseFinanceira[Valor Previsto],
IF('DRE Financeira'!$B$3=Configurações!$D$7,BaseFinanceira[Mês Caixa],BaseFinanceira[Mês Comp.]),I$6,
BaseFinanceira[Plano Contas],'DRE Financeira'!$C232,
BaseFinanceira[Centro Custo],IF($B$2=Configurações!$B$7,"&lt;&gt;""",'DRE Financeira'!$B$2))))</f>
        <v/>
      </c>
      <c r="J232" s="26" t="str">
        <f>IF($B232="","",ABS(
SUMIFS(BaseFinanceira[Valor Realizado],
IF('DRE Financeira'!$B$3=Configurações!$D$7,BaseFinanceira[Mês Caixa],BaseFinanceira[Mês Comp.]),J$6,
BaseFinanceira[Plano Contas],'DRE Financeira'!$C232,
BaseFinanceira[Centro Custo],IF($B$2=Configurações!$B$7,"&lt;&gt;""",'DRE Financeira'!$B$2))))</f>
        <v/>
      </c>
      <c r="K232" s="24" t="str">
        <f>IF($B232="","",ABS(
SUMIFS(BaseFinanceira[Valor Previsto],
IF('DRE Financeira'!$B$3=Configurações!$D$7,BaseFinanceira[Mês Caixa],BaseFinanceira[Mês Comp.]),K$6,
BaseFinanceira[Plano Contas],'DRE Financeira'!$C232,
BaseFinanceira[Centro Custo],IF($B$2=Configurações!$B$7,"&lt;&gt;""",'DRE Financeira'!$B$2))))</f>
        <v/>
      </c>
      <c r="L232" s="26" t="str">
        <f>IF($B232="","",ABS(
SUMIFS(BaseFinanceira[Valor Realizado],
IF('DRE Financeira'!$B$3=Configurações!$D$7,BaseFinanceira[Mês Caixa],BaseFinanceira[Mês Comp.]),L$6,
BaseFinanceira[Plano Contas],'DRE Financeira'!$C232,
BaseFinanceira[Centro Custo],IF($B$2=Configurações!$B$7,"&lt;&gt;""",'DRE Financeira'!$B$2))))</f>
        <v/>
      </c>
      <c r="M232" s="24" t="str">
        <f>IF($B232="","",ABS(
SUMIFS(BaseFinanceira[Valor Previsto],
IF('DRE Financeira'!$B$3=Configurações!$D$7,BaseFinanceira[Mês Caixa],BaseFinanceira[Mês Comp.]),M$6,
BaseFinanceira[Plano Contas],'DRE Financeira'!$C232,
BaseFinanceira[Centro Custo],IF($B$2=Configurações!$B$7,"&lt;&gt;""",'DRE Financeira'!$B$2))))</f>
        <v/>
      </c>
      <c r="N232" s="26" t="str">
        <f>IF($B232="","",ABS(
SUMIFS(BaseFinanceira[Valor Realizado],
IF('DRE Financeira'!$B$3=Configurações!$D$7,BaseFinanceira[Mês Caixa],BaseFinanceira[Mês Comp.]),N$6,
BaseFinanceira[Plano Contas],'DRE Financeira'!$C232,
BaseFinanceira[Centro Custo],IF($B$2=Configurações!$B$7,"&lt;&gt;""",'DRE Financeira'!$B$2))))</f>
        <v/>
      </c>
      <c r="O232" s="24" t="str">
        <f>IF($B232="","",ABS(
SUMIFS(BaseFinanceira[Valor Previsto],
IF('DRE Financeira'!$B$3=Configurações!$D$7,BaseFinanceira[Mês Caixa],BaseFinanceira[Mês Comp.]),O$6,
BaseFinanceira[Plano Contas],'DRE Financeira'!$C232,
BaseFinanceira[Centro Custo],IF($B$2=Configurações!$B$7,"&lt;&gt;""",'DRE Financeira'!$B$2))))</f>
        <v/>
      </c>
      <c r="P232" s="26" t="str">
        <f>IF($B232="","",ABS(
SUMIFS(BaseFinanceira[Valor Realizado],
IF('DRE Financeira'!$B$3=Configurações!$D$7,BaseFinanceira[Mês Caixa],BaseFinanceira[Mês Comp.]),P$6,
BaseFinanceira[Plano Contas],'DRE Financeira'!$C232,
BaseFinanceira[Centro Custo],IF($B$2=Configurações!$B$7,"&lt;&gt;""",'DRE Financeira'!$B$2))))</f>
        <v/>
      </c>
      <c r="Q232" s="24" t="str">
        <f>IF($B232="","",ABS(
SUMIFS(BaseFinanceira[Valor Previsto],
IF('DRE Financeira'!$B$3=Configurações!$D$7,BaseFinanceira[Mês Caixa],BaseFinanceira[Mês Comp.]),Q$6,
BaseFinanceira[Plano Contas],'DRE Financeira'!$C232,
BaseFinanceira[Centro Custo],IF($B$2=Configurações!$B$7,"&lt;&gt;""",'DRE Financeira'!$B$2))))</f>
        <v/>
      </c>
      <c r="R232" s="26" t="str">
        <f>IF($B232="","",ABS(
SUMIFS(BaseFinanceira[Valor Realizado],
IF('DRE Financeira'!$B$3=Configurações!$D$7,BaseFinanceira[Mês Caixa],BaseFinanceira[Mês Comp.]),R$6,
BaseFinanceira[Plano Contas],'DRE Financeira'!$C232,
BaseFinanceira[Centro Custo],IF($B$2=Configurações!$B$7,"&lt;&gt;""",'DRE Financeira'!$B$2))))</f>
        <v/>
      </c>
      <c r="S232" s="24" t="str">
        <f>IF($B232="","",ABS(
SUMIFS(BaseFinanceira[Valor Previsto],
IF('DRE Financeira'!$B$3=Configurações!$D$7,BaseFinanceira[Mês Caixa],BaseFinanceira[Mês Comp.]),S$6,
BaseFinanceira[Plano Contas],'DRE Financeira'!$C232,
BaseFinanceira[Centro Custo],IF($B$2=Configurações!$B$7,"&lt;&gt;""",'DRE Financeira'!$B$2))))</f>
        <v/>
      </c>
      <c r="T232" s="26" t="str">
        <f>IF($B232="","",ABS(
SUMIFS(BaseFinanceira[Valor Realizado],
IF('DRE Financeira'!$B$3=Configurações!$D$7,BaseFinanceira[Mês Caixa],BaseFinanceira[Mês Comp.]),T$6,
BaseFinanceira[Plano Contas],'DRE Financeira'!$C232,
BaseFinanceira[Centro Custo],IF($B$2=Configurações!$B$7,"&lt;&gt;""",'DRE Financeira'!$B$2))))</f>
        <v/>
      </c>
      <c r="U232" s="24" t="str">
        <f>IF($B232="","",ABS(
SUMIFS(BaseFinanceira[Valor Previsto],
IF('DRE Financeira'!$B$3=Configurações!$D$7,BaseFinanceira[Mês Caixa],BaseFinanceira[Mês Comp.]),U$6,
BaseFinanceira[Plano Contas],'DRE Financeira'!$C232,
BaseFinanceira[Centro Custo],IF($B$2=Configurações!$B$7,"&lt;&gt;""",'DRE Financeira'!$B$2))))</f>
        <v/>
      </c>
      <c r="V232" s="26" t="str">
        <f>IF($B232="","",ABS(
SUMIFS(BaseFinanceira[Valor Realizado],
IF('DRE Financeira'!$B$3=Configurações!$D$7,BaseFinanceira[Mês Caixa],BaseFinanceira[Mês Comp.]),V$6,
BaseFinanceira[Plano Contas],'DRE Financeira'!$C232,
BaseFinanceira[Centro Custo],IF($B$2=Configurações!$B$7,"&lt;&gt;""",'DRE Financeira'!$B$2))))</f>
        <v/>
      </c>
      <c r="W232" s="24" t="str">
        <f>IF($B232="","",ABS(
SUMIFS(BaseFinanceira[Valor Previsto],
IF('DRE Financeira'!$B$3=Configurações!$D$7,BaseFinanceira[Mês Caixa],BaseFinanceira[Mês Comp.]),W$6,
BaseFinanceira[Plano Contas],'DRE Financeira'!$C232,
BaseFinanceira[Centro Custo],IF($B$2=Configurações!$B$7,"&lt;&gt;""",'DRE Financeira'!$B$2))))</f>
        <v/>
      </c>
      <c r="X232" s="26" t="str">
        <f>IF($B232="","",ABS(
SUMIFS(BaseFinanceira[Valor Realizado],
IF('DRE Financeira'!$B$3=Configurações!$D$7,BaseFinanceira[Mês Caixa],BaseFinanceira[Mês Comp.]),X$6,
BaseFinanceira[Plano Contas],'DRE Financeira'!$C232,
BaseFinanceira[Centro Custo],IF($B$2=Configurações!$B$7,"&lt;&gt;""",'DRE Financeira'!$B$2))))</f>
        <v/>
      </c>
      <c r="Y232" s="24" t="str">
        <f>IF($B232="","",ABS(
SUMIFS(BaseFinanceira[Valor Previsto],
IF('DRE Financeira'!$B$3=Configurações!$D$7,BaseFinanceira[Mês Caixa],BaseFinanceira[Mês Comp.]),Y$6,
BaseFinanceira[Plano Contas],'DRE Financeira'!$C232,
BaseFinanceira[Centro Custo],IF($B$2=Configurações!$B$7,"&lt;&gt;""",'DRE Financeira'!$B$2))))</f>
        <v/>
      </c>
      <c r="Z232" s="26" t="str">
        <f>IF($B232="","",ABS(
SUMIFS(BaseFinanceira[Valor Realizado],
IF('DRE Financeira'!$B$3=Configurações!$D$7,BaseFinanceira[Mês Caixa],BaseFinanceira[Mês Comp.]),Z$6,
BaseFinanceira[Plano Contas],'DRE Financeira'!$C232,
BaseFinanceira[Centro Custo],IF($B$2=Configurações!$B$7,"&lt;&gt;""",'DRE Financeira'!$B$2))))</f>
        <v/>
      </c>
      <c r="AA232" s="24" t="str">
        <f>IF($B232="","",ABS(
SUMIFS(BaseFinanceira[Valor Previsto],
IF('DRE Financeira'!$B$3=Configurações!$D$7,BaseFinanceira[Mês Caixa],BaseFinanceira[Mês Comp.]),AA$6,
BaseFinanceira[Plano Contas],'DRE Financeira'!$C232,
BaseFinanceira[Centro Custo],IF($B$2=Configurações!$B$7,"&lt;&gt;""",'DRE Financeira'!$B$2))))</f>
        <v/>
      </c>
      <c r="AB232" s="26" t="str">
        <f>IF($B232="","",ABS(
SUMIFS(BaseFinanceira[Valor Realizado],
IF('DRE Financeira'!$B$3=Configurações!$D$7,BaseFinanceira[Mês Caixa],BaseFinanceira[Mês Comp.]),AB$6,
BaseFinanceira[Plano Contas],'DRE Financeira'!$C232,
BaseFinanceira[Centro Custo],IF($B$2=Configurações!$B$7,"&lt;&gt;""",'DRE Financeira'!$B$2))))</f>
        <v/>
      </c>
      <c r="AD232" s="24">
        <f t="shared" si="345"/>
        <v>0</v>
      </c>
      <c r="AE232" s="26">
        <f t="shared" si="345"/>
        <v>0</v>
      </c>
      <c r="AF232" s="39">
        <f t="shared" si="341"/>
        <v>0</v>
      </c>
      <c r="AH232" s="24">
        <f t="shared" si="346"/>
        <v>0</v>
      </c>
      <c r="AI232" s="26">
        <f t="shared" si="346"/>
        <v>0</v>
      </c>
    </row>
    <row r="233" spans="2:35" s="2" customFormat="1" ht="20.100000000000001" customHeight="1" x14ac:dyDescent="0.25">
      <c r="B233" s="23" t="str">
        <f>IF('Plano Contas'!N27="","",'Plano Contas'!N27)</f>
        <v/>
      </c>
      <c r="C233" s="46" t="str">
        <f t="shared" si="344"/>
        <v>Despesas FixasAdministrativas</v>
      </c>
      <c r="D233" s="20"/>
      <c r="E233" s="24" t="str">
        <f>IF($B233="","",ABS(
SUMIFS(BaseFinanceira[Valor Previsto],
IF('DRE Financeira'!$B$3=Configurações!$D$7,BaseFinanceira[Mês Caixa],BaseFinanceira[Mês Comp.]),E$6,
BaseFinanceira[Plano Contas],'DRE Financeira'!$C233,
BaseFinanceira[Centro Custo],IF($B$2=Configurações!$B$7,"&lt;&gt;""",'DRE Financeira'!$B$2))))</f>
        <v/>
      </c>
      <c r="F233" s="26" t="str">
        <f>IF($B233="","",ABS(
SUMIFS(BaseFinanceira[Valor Realizado],
IF('DRE Financeira'!$B$3=Configurações!$D$7,BaseFinanceira[Mês Caixa],BaseFinanceira[Mês Comp.]),F$6,
BaseFinanceira[Plano Contas],'DRE Financeira'!$C233,
BaseFinanceira[Centro Custo],IF($B$2=Configurações!$B$7,"&lt;&gt;""",'DRE Financeira'!$B$2))))</f>
        <v/>
      </c>
      <c r="G233" s="24" t="str">
        <f>IF($B233="","",ABS(
SUMIFS(BaseFinanceira[Valor Previsto],
IF('DRE Financeira'!$B$3=Configurações!$D$7,BaseFinanceira[Mês Caixa],BaseFinanceira[Mês Comp.]),G$6,
BaseFinanceira[Plano Contas],'DRE Financeira'!$C233,
BaseFinanceira[Centro Custo],IF($B$2=Configurações!$B$7,"&lt;&gt;""",'DRE Financeira'!$B$2))))</f>
        <v/>
      </c>
      <c r="H233" s="26" t="str">
        <f>IF($B233="","",ABS(
SUMIFS(BaseFinanceira[Valor Realizado],
IF('DRE Financeira'!$B$3=Configurações!$D$7,BaseFinanceira[Mês Caixa],BaseFinanceira[Mês Comp.]),H$6,
BaseFinanceira[Plano Contas],'DRE Financeira'!$C233,
BaseFinanceira[Centro Custo],IF($B$2=Configurações!$B$7,"&lt;&gt;""",'DRE Financeira'!$B$2))))</f>
        <v/>
      </c>
      <c r="I233" s="24" t="str">
        <f>IF($B233="","",ABS(
SUMIFS(BaseFinanceira[Valor Previsto],
IF('DRE Financeira'!$B$3=Configurações!$D$7,BaseFinanceira[Mês Caixa],BaseFinanceira[Mês Comp.]),I$6,
BaseFinanceira[Plano Contas],'DRE Financeira'!$C233,
BaseFinanceira[Centro Custo],IF($B$2=Configurações!$B$7,"&lt;&gt;""",'DRE Financeira'!$B$2))))</f>
        <v/>
      </c>
      <c r="J233" s="26" t="str">
        <f>IF($B233="","",ABS(
SUMIFS(BaseFinanceira[Valor Realizado],
IF('DRE Financeira'!$B$3=Configurações!$D$7,BaseFinanceira[Mês Caixa],BaseFinanceira[Mês Comp.]),J$6,
BaseFinanceira[Plano Contas],'DRE Financeira'!$C233,
BaseFinanceira[Centro Custo],IF($B$2=Configurações!$B$7,"&lt;&gt;""",'DRE Financeira'!$B$2))))</f>
        <v/>
      </c>
      <c r="K233" s="24" t="str">
        <f>IF($B233="","",ABS(
SUMIFS(BaseFinanceira[Valor Previsto],
IF('DRE Financeira'!$B$3=Configurações!$D$7,BaseFinanceira[Mês Caixa],BaseFinanceira[Mês Comp.]),K$6,
BaseFinanceira[Plano Contas],'DRE Financeira'!$C233,
BaseFinanceira[Centro Custo],IF($B$2=Configurações!$B$7,"&lt;&gt;""",'DRE Financeira'!$B$2))))</f>
        <v/>
      </c>
      <c r="L233" s="26" t="str">
        <f>IF($B233="","",ABS(
SUMIFS(BaseFinanceira[Valor Realizado],
IF('DRE Financeira'!$B$3=Configurações!$D$7,BaseFinanceira[Mês Caixa],BaseFinanceira[Mês Comp.]),L$6,
BaseFinanceira[Plano Contas],'DRE Financeira'!$C233,
BaseFinanceira[Centro Custo],IF($B$2=Configurações!$B$7,"&lt;&gt;""",'DRE Financeira'!$B$2))))</f>
        <v/>
      </c>
      <c r="M233" s="24" t="str">
        <f>IF($B233="","",ABS(
SUMIFS(BaseFinanceira[Valor Previsto],
IF('DRE Financeira'!$B$3=Configurações!$D$7,BaseFinanceira[Mês Caixa],BaseFinanceira[Mês Comp.]),M$6,
BaseFinanceira[Plano Contas],'DRE Financeira'!$C233,
BaseFinanceira[Centro Custo],IF($B$2=Configurações!$B$7,"&lt;&gt;""",'DRE Financeira'!$B$2))))</f>
        <v/>
      </c>
      <c r="N233" s="26" t="str">
        <f>IF($B233="","",ABS(
SUMIFS(BaseFinanceira[Valor Realizado],
IF('DRE Financeira'!$B$3=Configurações!$D$7,BaseFinanceira[Mês Caixa],BaseFinanceira[Mês Comp.]),N$6,
BaseFinanceira[Plano Contas],'DRE Financeira'!$C233,
BaseFinanceira[Centro Custo],IF($B$2=Configurações!$B$7,"&lt;&gt;""",'DRE Financeira'!$B$2))))</f>
        <v/>
      </c>
      <c r="O233" s="24" t="str">
        <f>IF($B233="","",ABS(
SUMIFS(BaseFinanceira[Valor Previsto],
IF('DRE Financeira'!$B$3=Configurações!$D$7,BaseFinanceira[Mês Caixa],BaseFinanceira[Mês Comp.]),O$6,
BaseFinanceira[Plano Contas],'DRE Financeira'!$C233,
BaseFinanceira[Centro Custo],IF($B$2=Configurações!$B$7,"&lt;&gt;""",'DRE Financeira'!$B$2))))</f>
        <v/>
      </c>
      <c r="P233" s="26" t="str">
        <f>IF($B233="","",ABS(
SUMIFS(BaseFinanceira[Valor Realizado],
IF('DRE Financeira'!$B$3=Configurações!$D$7,BaseFinanceira[Mês Caixa],BaseFinanceira[Mês Comp.]),P$6,
BaseFinanceira[Plano Contas],'DRE Financeira'!$C233,
BaseFinanceira[Centro Custo],IF($B$2=Configurações!$B$7,"&lt;&gt;""",'DRE Financeira'!$B$2))))</f>
        <v/>
      </c>
      <c r="Q233" s="24" t="str">
        <f>IF($B233="","",ABS(
SUMIFS(BaseFinanceira[Valor Previsto],
IF('DRE Financeira'!$B$3=Configurações!$D$7,BaseFinanceira[Mês Caixa],BaseFinanceira[Mês Comp.]),Q$6,
BaseFinanceira[Plano Contas],'DRE Financeira'!$C233,
BaseFinanceira[Centro Custo],IF($B$2=Configurações!$B$7,"&lt;&gt;""",'DRE Financeira'!$B$2))))</f>
        <v/>
      </c>
      <c r="R233" s="26" t="str">
        <f>IF($B233="","",ABS(
SUMIFS(BaseFinanceira[Valor Realizado],
IF('DRE Financeira'!$B$3=Configurações!$D$7,BaseFinanceira[Mês Caixa],BaseFinanceira[Mês Comp.]),R$6,
BaseFinanceira[Plano Contas],'DRE Financeira'!$C233,
BaseFinanceira[Centro Custo],IF($B$2=Configurações!$B$7,"&lt;&gt;""",'DRE Financeira'!$B$2))))</f>
        <v/>
      </c>
      <c r="S233" s="24" t="str">
        <f>IF($B233="","",ABS(
SUMIFS(BaseFinanceira[Valor Previsto],
IF('DRE Financeira'!$B$3=Configurações!$D$7,BaseFinanceira[Mês Caixa],BaseFinanceira[Mês Comp.]),S$6,
BaseFinanceira[Plano Contas],'DRE Financeira'!$C233,
BaseFinanceira[Centro Custo],IF($B$2=Configurações!$B$7,"&lt;&gt;""",'DRE Financeira'!$B$2))))</f>
        <v/>
      </c>
      <c r="T233" s="26" t="str">
        <f>IF($B233="","",ABS(
SUMIFS(BaseFinanceira[Valor Realizado],
IF('DRE Financeira'!$B$3=Configurações!$D$7,BaseFinanceira[Mês Caixa],BaseFinanceira[Mês Comp.]),T$6,
BaseFinanceira[Plano Contas],'DRE Financeira'!$C233,
BaseFinanceira[Centro Custo],IF($B$2=Configurações!$B$7,"&lt;&gt;""",'DRE Financeira'!$B$2))))</f>
        <v/>
      </c>
      <c r="U233" s="24" t="str">
        <f>IF($B233="","",ABS(
SUMIFS(BaseFinanceira[Valor Previsto],
IF('DRE Financeira'!$B$3=Configurações!$D$7,BaseFinanceira[Mês Caixa],BaseFinanceira[Mês Comp.]),U$6,
BaseFinanceira[Plano Contas],'DRE Financeira'!$C233,
BaseFinanceira[Centro Custo],IF($B$2=Configurações!$B$7,"&lt;&gt;""",'DRE Financeira'!$B$2))))</f>
        <v/>
      </c>
      <c r="V233" s="26" t="str">
        <f>IF($B233="","",ABS(
SUMIFS(BaseFinanceira[Valor Realizado],
IF('DRE Financeira'!$B$3=Configurações!$D$7,BaseFinanceira[Mês Caixa],BaseFinanceira[Mês Comp.]),V$6,
BaseFinanceira[Plano Contas],'DRE Financeira'!$C233,
BaseFinanceira[Centro Custo],IF($B$2=Configurações!$B$7,"&lt;&gt;""",'DRE Financeira'!$B$2))))</f>
        <v/>
      </c>
      <c r="W233" s="24" t="str">
        <f>IF($B233="","",ABS(
SUMIFS(BaseFinanceira[Valor Previsto],
IF('DRE Financeira'!$B$3=Configurações!$D$7,BaseFinanceira[Mês Caixa],BaseFinanceira[Mês Comp.]),W$6,
BaseFinanceira[Plano Contas],'DRE Financeira'!$C233,
BaseFinanceira[Centro Custo],IF($B$2=Configurações!$B$7,"&lt;&gt;""",'DRE Financeira'!$B$2))))</f>
        <v/>
      </c>
      <c r="X233" s="26" t="str">
        <f>IF($B233="","",ABS(
SUMIFS(BaseFinanceira[Valor Realizado],
IF('DRE Financeira'!$B$3=Configurações!$D$7,BaseFinanceira[Mês Caixa],BaseFinanceira[Mês Comp.]),X$6,
BaseFinanceira[Plano Contas],'DRE Financeira'!$C233,
BaseFinanceira[Centro Custo],IF($B$2=Configurações!$B$7,"&lt;&gt;""",'DRE Financeira'!$B$2))))</f>
        <v/>
      </c>
      <c r="Y233" s="24" t="str">
        <f>IF($B233="","",ABS(
SUMIFS(BaseFinanceira[Valor Previsto],
IF('DRE Financeira'!$B$3=Configurações!$D$7,BaseFinanceira[Mês Caixa],BaseFinanceira[Mês Comp.]),Y$6,
BaseFinanceira[Plano Contas],'DRE Financeira'!$C233,
BaseFinanceira[Centro Custo],IF($B$2=Configurações!$B$7,"&lt;&gt;""",'DRE Financeira'!$B$2))))</f>
        <v/>
      </c>
      <c r="Z233" s="26" t="str">
        <f>IF($B233="","",ABS(
SUMIFS(BaseFinanceira[Valor Realizado],
IF('DRE Financeira'!$B$3=Configurações!$D$7,BaseFinanceira[Mês Caixa],BaseFinanceira[Mês Comp.]),Z$6,
BaseFinanceira[Plano Contas],'DRE Financeira'!$C233,
BaseFinanceira[Centro Custo],IF($B$2=Configurações!$B$7,"&lt;&gt;""",'DRE Financeira'!$B$2))))</f>
        <v/>
      </c>
      <c r="AA233" s="24" t="str">
        <f>IF($B233="","",ABS(
SUMIFS(BaseFinanceira[Valor Previsto],
IF('DRE Financeira'!$B$3=Configurações!$D$7,BaseFinanceira[Mês Caixa],BaseFinanceira[Mês Comp.]),AA$6,
BaseFinanceira[Plano Contas],'DRE Financeira'!$C233,
BaseFinanceira[Centro Custo],IF($B$2=Configurações!$B$7,"&lt;&gt;""",'DRE Financeira'!$B$2))))</f>
        <v/>
      </c>
      <c r="AB233" s="26" t="str">
        <f>IF($B233="","",ABS(
SUMIFS(BaseFinanceira[Valor Realizado],
IF('DRE Financeira'!$B$3=Configurações!$D$7,BaseFinanceira[Mês Caixa],BaseFinanceira[Mês Comp.]),AB$6,
BaseFinanceira[Plano Contas],'DRE Financeira'!$C233,
BaseFinanceira[Centro Custo],IF($B$2=Configurações!$B$7,"&lt;&gt;""",'DRE Financeira'!$B$2))))</f>
        <v/>
      </c>
      <c r="AD233" s="24">
        <f t="shared" si="345"/>
        <v>0</v>
      </c>
      <c r="AE233" s="26">
        <f t="shared" si="345"/>
        <v>0</v>
      </c>
      <c r="AF233" s="39">
        <f t="shared" si="341"/>
        <v>0</v>
      </c>
      <c r="AH233" s="24">
        <f t="shared" si="346"/>
        <v>0</v>
      </c>
      <c r="AI233" s="26">
        <f t="shared" si="346"/>
        <v>0</v>
      </c>
    </row>
    <row r="234" spans="2:35" s="2" customFormat="1" ht="20.100000000000001" customHeight="1" x14ac:dyDescent="0.25">
      <c r="B234" s="23" t="str">
        <f>IF('Plano Contas'!N28="","",'Plano Contas'!N28)</f>
        <v/>
      </c>
      <c r="C234" s="46" t="str">
        <f t="shared" si="344"/>
        <v>Despesas FixasAdministrativas</v>
      </c>
      <c r="D234" s="20"/>
      <c r="E234" s="24" t="str">
        <f>IF($B234="","",ABS(
SUMIFS(BaseFinanceira[Valor Previsto],
IF('DRE Financeira'!$B$3=Configurações!$D$7,BaseFinanceira[Mês Caixa],BaseFinanceira[Mês Comp.]),E$6,
BaseFinanceira[Plano Contas],'DRE Financeira'!$C234,
BaseFinanceira[Centro Custo],IF($B$2=Configurações!$B$7,"&lt;&gt;""",'DRE Financeira'!$B$2))))</f>
        <v/>
      </c>
      <c r="F234" s="26" t="str">
        <f>IF($B234="","",ABS(
SUMIFS(BaseFinanceira[Valor Realizado],
IF('DRE Financeira'!$B$3=Configurações!$D$7,BaseFinanceira[Mês Caixa],BaseFinanceira[Mês Comp.]),F$6,
BaseFinanceira[Plano Contas],'DRE Financeira'!$C234,
BaseFinanceira[Centro Custo],IF($B$2=Configurações!$B$7,"&lt;&gt;""",'DRE Financeira'!$B$2))))</f>
        <v/>
      </c>
      <c r="G234" s="24" t="str">
        <f>IF($B234="","",ABS(
SUMIFS(BaseFinanceira[Valor Previsto],
IF('DRE Financeira'!$B$3=Configurações!$D$7,BaseFinanceira[Mês Caixa],BaseFinanceira[Mês Comp.]),G$6,
BaseFinanceira[Plano Contas],'DRE Financeira'!$C234,
BaseFinanceira[Centro Custo],IF($B$2=Configurações!$B$7,"&lt;&gt;""",'DRE Financeira'!$B$2))))</f>
        <v/>
      </c>
      <c r="H234" s="26" t="str">
        <f>IF($B234="","",ABS(
SUMIFS(BaseFinanceira[Valor Realizado],
IF('DRE Financeira'!$B$3=Configurações!$D$7,BaseFinanceira[Mês Caixa],BaseFinanceira[Mês Comp.]),H$6,
BaseFinanceira[Plano Contas],'DRE Financeira'!$C234,
BaseFinanceira[Centro Custo],IF($B$2=Configurações!$B$7,"&lt;&gt;""",'DRE Financeira'!$B$2))))</f>
        <v/>
      </c>
      <c r="I234" s="24" t="str">
        <f>IF($B234="","",ABS(
SUMIFS(BaseFinanceira[Valor Previsto],
IF('DRE Financeira'!$B$3=Configurações!$D$7,BaseFinanceira[Mês Caixa],BaseFinanceira[Mês Comp.]),I$6,
BaseFinanceira[Plano Contas],'DRE Financeira'!$C234,
BaseFinanceira[Centro Custo],IF($B$2=Configurações!$B$7,"&lt;&gt;""",'DRE Financeira'!$B$2))))</f>
        <v/>
      </c>
      <c r="J234" s="26" t="str">
        <f>IF($B234="","",ABS(
SUMIFS(BaseFinanceira[Valor Realizado],
IF('DRE Financeira'!$B$3=Configurações!$D$7,BaseFinanceira[Mês Caixa],BaseFinanceira[Mês Comp.]),J$6,
BaseFinanceira[Plano Contas],'DRE Financeira'!$C234,
BaseFinanceira[Centro Custo],IF($B$2=Configurações!$B$7,"&lt;&gt;""",'DRE Financeira'!$B$2))))</f>
        <v/>
      </c>
      <c r="K234" s="24" t="str">
        <f>IF($B234="","",ABS(
SUMIFS(BaseFinanceira[Valor Previsto],
IF('DRE Financeira'!$B$3=Configurações!$D$7,BaseFinanceira[Mês Caixa],BaseFinanceira[Mês Comp.]),K$6,
BaseFinanceira[Plano Contas],'DRE Financeira'!$C234,
BaseFinanceira[Centro Custo],IF($B$2=Configurações!$B$7,"&lt;&gt;""",'DRE Financeira'!$B$2))))</f>
        <v/>
      </c>
      <c r="L234" s="26" t="str">
        <f>IF($B234="","",ABS(
SUMIFS(BaseFinanceira[Valor Realizado],
IF('DRE Financeira'!$B$3=Configurações!$D$7,BaseFinanceira[Mês Caixa],BaseFinanceira[Mês Comp.]),L$6,
BaseFinanceira[Plano Contas],'DRE Financeira'!$C234,
BaseFinanceira[Centro Custo],IF($B$2=Configurações!$B$7,"&lt;&gt;""",'DRE Financeira'!$B$2))))</f>
        <v/>
      </c>
      <c r="M234" s="24" t="str">
        <f>IF($B234="","",ABS(
SUMIFS(BaseFinanceira[Valor Previsto],
IF('DRE Financeira'!$B$3=Configurações!$D$7,BaseFinanceira[Mês Caixa],BaseFinanceira[Mês Comp.]),M$6,
BaseFinanceira[Plano Contas],'DRE Financeira'!$C234,
BaseFinanceira[Centro Custo],IF($B$2=Configurações!$B$7,"&lt;&gt;""",'DRE Financeira'!$B$2))))</f>
        <v/>
      </c>
      <c r="N234" s="26" t="str">
        <f>IF($B234="","",ABS(
SUMIFS(BaseFinanceira[Valor Realizado],
IF('DRE Financeira'!$B$3=Configurações!$D$7,BaseFinanceira[Mês Caixa],BaseFinanceira[Mês Comp.]),N$6,
BaseFinanceira[Plano Contas],'DRE Financeira'!$C234,
BaseFinanceira[Centro Custo],IF($B$2=Configurações!$B$7,"&lt;&gt;""",'DRE Financeira'!$B$2))))</f>
        <v/>
      </c>
      <c r="O234" s="24" t="str">
        <f>IF($B234="","",ABS(
SUMIFS(BaseFinanceira[Valor Previsto],
IF('DRE Financeira'!$B$3=Configurações!$D$7,BaseFinanceira[Mês Caixa],BaseFinanceira[Mês Comp.]),O$6,
BaseFinanceira[Plano Contas],'DRE Financeira'!$C234,
BaseFinanceira[Centro Custo],IF($B$2=Configurações!$B$7,"&lt;&gt;""",'DRE Financeira'!$B$2))))</f>
        <v/>
      </c>
      <c r="P234" s="26" t="str">
        <f>IF($B234="","",ABS(
SUMIFS(BaseFinanceira[Valor Realizado],
IF('DRE Financeira'!$B$3=Configurações!$D$7,BaseFinanceira[Mês Caixa],BaseFinanceira[Mês Comp.]),P$6,
BaseFinanceira[Plano Contas],'DRE Financeira'!$C234,
BaseFinanceira[Centro Custo],IF($B$2=Configurações!$B$7,"&lt;&gt;""",'DRE Financeira'!$B$2))))</f>
        <v/>
      </c>
      <c r="Q234" s="24" t="str">
        <f>IF($B234="","",ABS(
SUMIFS(BaseFinanceira[Valor Previsto],
IF('DRE Financeira'!$B$3=Configurações!$D$7,BaseFinanceira[Mês Caixa],BaseFinanceira[Mês Comp.]),Q$6,
BaseFinanceira[Plano Contas],'DRE Financeira'!$C234,
BaseFinanceira[Centro Custo],IF($B$2=Configurações!$B$7,"&lt;&gt;""",'DRE Financeira'!$B$2))))</f>
        <v/>
      </c>
      <c r="R234" s="26" t="str">
        <f>IF($B234="","",ABS(
SUMIFS(BaseFinanceira[Valor Realizado],
IF('DRE Financeira'!$B$3=Configurações!$D$7,BaseFinanceira[Mês Caixa],BaseFinanceira[Mês Comp.]),R$6,
BaseFinanceira[Plano Contas],'DRE Financeira'!$C234,
BaseFinanceira[Centro Custo],IF($B$2=Configurações!$B$7,"&lt;&gt;""",'DRE Financeira'!$B$2))))</f>
        <v/>
      </c>
      <c r="S234" s="24" t="str">
        <f>IF($B234="","",ABS(
SUMIFS(BaseFinanceira[Valor Previsto],
IF('DRE Financeira'!$B$3=Configurações!$D$7,BaseFinanceira[Mês Caixa],BaseFinanceira[Mês Comp.]),S$6,
BaseFinanceira[Plano Contas],'DRE Financeira'!$C234,
BaseFinanceira[Centro Custo],IF($B$2=Configurações!$B$7,"&lt;&gt;""",'DRE Financeira'!$B$2))))</f>
        <v/>
      </c>
      <c r="T234" s="26" t="str">
        <f>IF($B234="","",ABS(
SUMIFS(BaseFinanceira[Valor Realizado],
IF('DRE Financeira'!$B$3=Configurações!$D$7,BaseFinanceira[Mês Caixa],BaseFinanceira[Mês Comp.]),T$6,
BaseFinanceira[Plano Contas],'DRE Financeira'!$C234,
BaseFinanceira[Centro Custo],IF($B$2=Configurações!$B$7,"&lt;&gt;""",'DRE Financeira'!$B$2))))</f>
        <v/>
      </c>
      <c r="U234" s="24" t="str">
        <f>IF($B234="","",ABS(
SUMIFS(BaseFinanceira[Valor Previsto],
IF('DRE Financeira'!$B$3=Configurações!$D$7,BaseFinanceira[Mês Caixa],BaseFinanceira[Mês Comp.]),U$6,
BaseFinanceira[Plano Contas],'DRE Financeira'!$C234,
BaseFinanceira[Centro Custo],IF($B$2=Configurações!$B$7,"&lt;&gt;""",'DRE Financeira'!$B$2))))</f>
        <v/>
      </c>
      <c r="V234" s="26" t="str">
        <f>IF($B234="","",ABS(
SUMIFS(BaseFinanceira[Valor Realizado],
IF('DRE Financeira'!$B$3=Configurações!$D$7,BaseFinanceira[Mês Caixa],BaseFinanceira[Mês Comp.]),V$6,
BaseFinanceira[Plano Contas],'DRE Financeira'!$C234,
BaseFinanceira[Centro Custo],IF($B$2=Configurações!$B$7,"&lt;&gt;""",'DRE Financeira'!$B$2))))</f>
        <v/>
      </c>
      <c r="W234" s="24" t="str">
        <f>IF($B234="","",ABS(
SUMIFS(BaseFinanceira[Valor Previsto],
IF('DRE Financeira'!$B$3=Configurações!$D$7,BaseFinanceira[Mês Caixa],BaseFinanceira[Mês Comp.]),W$6,
BaseFinanceira[Plano Contas],'DRE Financeira'!$C234,
BaseFinanceira[Centro Custo],IF($B$2=Configurações!$B$7,"&lt;&gt;""",'DRE Financeira'!$B$2))))</f>
        <v/>
      </c>
      <c r="X234" s="26" t="str">
        <f>IF($B234="","",ABS(
SUMIFS(BaseFinanceira[Valor Realizado],
IF('DRE Financeira'!$B$3=Configurações!$D$7,BaseFinanceira[Mês Caixa],BaseFinanceira[Mês Comp.]),X$6,
BaseFinanceira[Plano Contas],'DRE Financeira'!$C234,
BaseFinanceira[Centro Custo],IF($B$2=Configurações!$B$7,"&lt;&gt;""",'DRE Financeira'!$B$2))))</f>
        <v/>
      </c>
      <c r="Y234" s="24" t="str">
        <f>IF($B234="","",ABS(
SUMIFS(BaseFinanceira[Valor Previsto],
IF('DRE Financeira'!$B$3=Configurações!$D$7,BaseFinanceira[Mês Caixa],BaseFinanceira[Mês Comp.]),Y$6,
BaseFinanceira[Plano Contas],'DRE Financeira'!$C234,
BaseFinanceira[Centro Custo],IF($B$2=Configurações!$B$7,"&lt;&gt;""",'DRE Financeira'!$B$2))))</f>
        <v/>
      </c>
      <c r="Z234" s="26" t="str">
        <f>IF($B234="","",ABS(
SUMIFS(BaseFinanceira[Valor Realizado],
IF('DRE Financeira'!$B$3=Configurações!$D$7,BaseFinanceira[Mês Caixa],BaseFinanceira[Mês Comp.]),Z$6,
BaseFinanceira[Plano Contas],'DRE Financeira'!$C234,
BaseFinanceira[Centro Custo],IF($B$2=Configurações!$B$7,"&lt;&gt;""",'DRE Financeira'!$B$2))))</f>
        <v/>
      </c>
      <c r="AA234" s="24" t="str">
        <f>IF($B234="","",ABS(
SUMIFS(BaseFinanceira[Valor Previsto],
IF('DRE Financeira'!$B$3=Configurações!$D$7,BaseFinanceira[Mês Caixa],BaseFinanceira[Mês Comp.]),AA$6,
BaseFinanceira[Plano Contas],'DRE Financeira'!$C234,
BaseFinanceira[Centro Custo],IF($B$2=Configurações!$B$7,"&lt;&gt;""",'DRE Financeira'!$B$2))))</f>
        <v/>
      </c>
      <c r="AB234" s="26" t="str">
        <f>IF($B234="","",ABS(
SUMIFS(BaseFinanceira[Valor Realizado],
IF('DRE Financeira'!$B$3=Configurações!$D$7,BaseFinanceira[Mês Caixa],BaseFinanceira[Mês Comp.]),AB$6,
BaseFinanceira[Plano Contas],'DRE Financeira'!$C234,
BaseFinanceira[Centro Custo],IF($B$2=Configurações!$B$7,"&lt;&gt;""",'DRE Financeira'!$B$2))))</f>
        <v/>
      </c>
      <c r="AD234" s="24">
        <f t="shared" si="345"/>
        <v>0</v>
      </c>
      <c r="AE234" s="26">
        <f t="shared" si="345"/>
        <v>0</v>
      </c>
      <c r="AF234" s="39">
        <f t="shared" si="341"/>
        <v>0</v>
      </c>
      <c r="AH234" s="24">
        <f t="shared" si="346"/>
        <v>0</v>
      </c>
      <c r="AI234" s="26">
        <f t="shared" si="346"/>
        <v>0</v>
      </c>
    </row>
    <row r="235" spans="2:35" s="2" customFormat="1" ht="20.100000000000001" customHeight="1" x14ac:dyDescent="0.25">
      <c r="B235" s="53" t="str">
        <f>IF('Plano Contas'!O8="","",'Plano Contas'!O8)</f>
        <v>Pessoal</v>
      </c>
      <c r="C235" s="54"/>
      <c r="D235" s="20"/>
      <c r="E235" s="55">
        <f>SUM(E236:E255)</f>
        <v>0</v>
      </c>
      <c r="F235" s="55">
        <f t="shared" ref="F235" si="347">SUM(F236:F255)</f>
        <v>0</v>
      </c>
      <c r="G235" s="55">
        <f t="shared" ref="G235" si="348">SUM(G236:G255)</f>
        <v>0</v>
      </c>
      <c r="H235" s="55">
        <f t="shared" ref="H235" si="349">SUM(H236:H255)</f>
        <v>0</v>
      </c>
      <c r="I235" s="55">
        <f t="shared" ref="I235" si="350">SUM(I236:I255)</f>
        <v>0</v>
      </c>
      <c r="J235" s="55">
        <f t="shared" ref="J235" si="351">SUM(J236:J255)</f>
        <v>0</v>
      </c>
      <c r="K235" s="55">
        <f t="shared" ref="K235" si="352">SUM(K236:K255)</f>
        <v>0</v>
      </c>
      <c r="L235" s="55">
        <f t="shared" ref="L235" si="353">SUM(L236:L255)</f>
        <v>0</v>
      </c>
      <c r="M235" s="55">
        <f t="shared" ref="M235" si="354">SUM(M236:M255)</f>
        <v>0</v>
      </c>
      <c r="N235" s="55">
        <f t="shared" ref="N235" si="355">SUM(N236:N255)</f>
        <v>0</v>
      </c>
      <c r="O235" s="55">
        <f t="shared" ref="O235" si="356">SUM(O236:O255)</f>
        <v>0</v>
      </c>
      <c r="P235" s="55">
        <f t="shared" ref="P235" si="357">SUM(P236:P255)</f>
        <v>0</v>
      </c>
      <c r="Q235" s="55">
        <f t="shared" ref="Q235" si="358">SUM(Q236:Q255)</f>
        <v>0</v>
      </c>
      <c r="R235" s="55">
        <f t="shared" ref="R235" si="359">SUM(R236:R255)</f>
        <v>0</v>
      </c>
      <c r="S235" s="55">
        <f t="shared" ref="S235" si="360">SUM(S236:S255)</f>
        <v>0</v>
      </c>
      <c r="T235" s="55">
        <f t="shared" ref="T235" si="361">SUM(T236:T255)</f>
        <v>0</v>
      </c>
      <c r="U235" s="55">
        <f t="shared" ref="U235" si="362">SUM(U236:U255)</f>
        <v>0</v>
      </c>
      <c r="V235" s="55">
        <f t="shared" ref="V235" si="363">SUM(V236:V255)</f>
        <v>0</v>
      </c>
      <c r="W235" s="55">
        <f t="shared" ref="W235" si="364">SUM(W236:W255)</f>
        <v>0</v>
      </c>
      <c r="X235" s="55">
        <f t="shared" ref="X235" si="365">SUM(X236:X255)</f>
        <v>0</v>
      </c>
      <c r="Y235" s="55">
        <f t="shared" ref="Y235" si="366">SUM(Y236:Y255)</f>
        <v>0</v>
      </c>
      <c r="Z235" s="55">
        <f t="shared" ref="Z235" si="367">SUM(Z236:Z255)</f>
        <v>0</v>
      </c>
      <c r="AA235" s="55">
        <f t="shared" ref="AA235" si="368">SUM(AA236:AA255)</f>
        <v>0</v>
      </c>
      <c r="AB235" s="55">
        <f t="shared" ref="AB235" si="369">SUM(AB236:AB255)</f>
        <v>0</v>
      </c>
      <c r="AD235" s="55">
        <f>SUMIF($E$3:$AB$3,AD$3,$E235:$AB235)</f>
        <v>0</v>
      </c>
      <c r="AE235" s="55">
        <f>SUMIF($E$3:$AB$3,AE$3,$E235:$AB235)</f>
        <v>0</v>
      </c>
      <c r="AF235" s="65">
        <f t="shared" si="341"/>
        <v>0</v>
      </c>
      <c r="AH235" s="55">
        <f>IFERROR(SUMIF($E$3:$AB$3,AH$3,$E235:$AB235)/COUNTIFS($E235:$AB235,"&gt;0",$E$3:$AB$3,AH$3),0)</f>
        <v>0</v>
      </c>
      <c r="AI235" s="55">
        <f>IFERROR(SUMIF($E$3:$AB$3,AI$3,$E235:$AB235)/COUNTIFS($E235:$AB235,"&gt;0",$E$3:$AB$3,AI$3),0)</f>
        <v>0</v>
      </c>
    </row>
    <row r="236" spans="2:35" s="2" customFormat="1" ht="20.100000000000001" customHeight="1" x14ac:dyDescent="0.25">
      <c r="B236" s="23" t="str">
        <f>IF('Plano Contas'!O9="","",'Plano Contas'!O9)</f>
        <v>Folha Pessoal</v>
      </c>
      <c r="C236" s="46" t="str">
        <f>$B$213&amp;$B$235&amp;B236</f>
        <v>Despesas FixasPessoalFolha Pessoal</v>
      </c>
      <c r="D236" s="20"/>
      <c r="E236" s="24">
        <f>IF($B236="","",ABS(
SUMIFS(BaseFinanceira[Valor Previsto],
IF('DRE Financeira'!$B$3=Configurações!$D$7,BaseFinanceira[Mês Caixa],BaseFinanceira[Mês Comp.]),E$6,
BaseFinanceira[Plano Contas],'DRE Financeira'!$C236,
BaseFinanceira[Centro Custo],IF($B$2=Configurações!$B$7,"&lt;&gt;""",'DRE Financeira'!$B$2))))</f>
        <v>0</v>
      </c>
      <c r="F236" s="26">
        <f>IF($B236="","",ABS(
SUMIFS(BaseFinanceira[Valor Realizado],
IF('DRE Financeira'!$B$3=Configurações!$D$7,BaseFinanceira[Mês Caixa],BaseFinanceira[Mês Comp.]),F$6,
BaseFinanceira[Plano Contas],'DRE Financeira'!$C236,
BaseFinanceira[Centro Custo],IF($B$2=Configurações!$B$7,"&lt;&gt;""",'DRE Financeira'!$B$2))))</f>
        <v>0</v>
      </c>
      <c r="G236" s="24">
        <f>IF($B236="","",ABS(
SUMIFS(BaseFinanceira[Valor Previsto],
IF('DRE Financeira'!$B$3=Configurações!$D$7,BaseFinanceira[Mês Caixa],BaseFinanceira[Mês Comp.]),G$6,
BaseFinanceira[Plano Contas],'DRE Financeira'!$C236,
BaseFinanceira[Centro Custo],IF($B$2=Configurações!$B$7,"&lt;&gt;""",'DRE Financeira'!$B$2))))</f>
        <v>0</v>
      </c>
      <c r="H236" s="26">
        <f>IF($B236="","",ABS(
SUMIFS(BaseFinanceira[Valor Realizado],
IF('DRE Financeira'!$B$3=Configurações!$D$7,BaseFinanceira[Mês Caixa],BaseFinanceira[Mês Comp.]),H$6,
BaseFinanceira[Plano Contas],'DRE Financeira'!$C236,
BaseFinanceira[Centro Custo],IF($B$2=Configurações!$B$7,"&lt;&gt;""",'DRE Financeira'!$B$2))))</f>
        <v>0</v>
      </c>
      <c r="I236" s="24">
        <f>IF($B236="","",ABS(
SUMIFS(BaseFinanceira[Valor Previsto],
IF('DRE Financeira'!$B$3=Configurações!$D$7,BaseFinanceira[Mês Caixa],BaseFinanceira[Mês Comp.]),I$6,
BaseFinanceira[Plano Contas],'DRE Financeira'!$C236,
BaseFinanceira[Centro Custo],IF($B$2=Configurações!$B$7,"&lt;&gt;""",'DRE Financeira'!$B$2))))</f>
        <v>0</v>
      </c>
      <c r="J236" s="26">
        <f>IF($B236="","",ABS(
SUMIFS(BaseFinanceira[Valor Realizado],
IF('DRE Financeira'!$B$3=Configurações!$D$7,BaseFinanceira[Mês Caixa],BaseFinanceira[Mês Comp.]),J$6,
BaseFinanceira[Plano Contas],'DRE Financeira'!$C236,
BaseFinanceira[Centro Custo],IF($B$2=Configurações!$B$7,"&lt;&gt;""",'DRE Financeira'!$B$2))))</f>
        <v>0</v>
      </c>
      <c r="K236" s="24">
        <f>IF($B236="","",ABS(
SUMIFS(BaseFinanceira[Valor Previsto],
IF('DRE Financeira'!$B$3=Configurações!$D$7,BaseFinanceira[Mês Caixa],BaseFinanceira[Mês Comp.]),K$6,
BaseFinanceira[Plano Contas],'DRE Financeira'!$C236,
BaseFinanceira[Centro Custo],IF($B$2=Configurações!$B$7,"&lt;&gt;""",'DRE Financeira'!$B$2))))</f>
        <v>0</v>
      </c>
      <c r="L236" s="26">
        <f>IF($B236="","",ABS(
SUMIFS(BaseFinanceira[Valor Realizado],
IF('DRE Financeira'!$B$3=Configurações!$D$7,BaseFinanceira[Mês Caixa],BaseFinanceira[Mês Comp.]),L$6,
BaseFinanceira[Plano Contas],'DRE Financeira'!$C236,
BaseFinanceira[Centro Custo],IF($B$2=Configurações!$B$7,"&lt;&gt;""",'DRE Financeira'!$B$2))))</f>
        <v>0</v>
      </c>
      <c r="M236" s="24">
        <f>IF($B236="","",ABS(
SUMIFS(BaseFinanceira[Valor Previsto],
IF('DRE Financeira'!$B$3=Configurações!$D$7,BaseFinanceira[Mês Caixa],BaseFinanceira[Mês Comp.]),M$6,
BaseFinanceira[Plano Contas],'DRE Financeira'!$C236,
BaseFinanceira[Centro Custo],IF($B$2=Configurações!$B$7,"&lt;&gt;""",'DRE Financeira'!$B$2))))</f>
        <v>0</v>
      </c>
      <c r="N236" s="26">
        <f>IF($B236="","",ABS(
SUMIFS(BaseFinanceira[Valor Realizado],
IF('DRE Financeira'!$B$3=Configurações!$D$7,BaseFinanceira[Mês Caixa],BaseFinanceira[Mês Comp.]),N$6,
BaseFinanceira[Plano Contas],'DRE Financeira'!$C236,
BaseFinanceira[Centro Custo],IF($B$2=Configurações!$B$7,"&lt;&gt;""",'DRE Financeira'!$B$2))))</f>
        <v>0</v>
      </c>
      <c r="O236" s="24">
        <f>IF($B236="","",ABS(
SUMIFS(BaseFinanceira[Valor Previsto],
IF('DRE Financeira'!$B$3=Configurações!$D$7,BaseFinanceira[Mês Caixa],BaseFinanceira[Mês Comp.]),O$6,
BaseFinanceira[Plano Contas],'DRE Financeira'!$C236,
BaseFinanceira[Centro Custo],IF($B$2=Configurações!$B$7,"&lt;&gt;""",'DRE Financeira'!$B$2))))</f>
        <v>0</v>
      </c>
      <c r="P236" s="26">
        <f>IF($B236="","",ABS(
SUMIFS(BaseFinanceira[Valor Realizado],
IF('DRE Financeira'!$B$3=Configurações!$D$7,BaseFinanceira[Mês Caixa],BaseFinanceira[Mês Comp.]),P$6,
BaseFinanceira[Plano Contas],'DRE Financeira'!$C236,
BaseFinanceira[Centro Custo],IF($B$2=Configurações!$B$7,"&lt;&gt;""",'DRE Financeira'!$B$2))))</f>
        <v>0</v>
      </c>
      <c r="Q236" s="24">
        <f>IF($B236="","",ABS(
SUMIFS(BaseFinanceira[Valor Previsto],
IF('DRE Financeira'!$B$3=Configurações!$D$7,BaseFinanceira[Mês Caixa],BaseFinanceira[Mês Comp.]),Q$6,
BaseFinanceira[Plano Contas],'DRE Financeira'!$C236,
BaseFinanceira[Centro Custo],IF($B$2=Configurações!$B$7,"&lt;&gt;""",'DRE Financeira'!$B$2))))</f>
        <v>0</v>
      </c>
      <c r="R236" s="26">
        <f>IF($B236="","",ABS(
SUMIFS(BaseFinanceira[Valor Realizado],
IF('DRE Financeira'!$B$3=Configurações!$D$7,BaseFinanceira[Mês Caixa],BaseFinanceira[Mês Comp.]),R$6,
BaseFinanceira[Plano Contas],'DRE Financeira'!$C236,
BaseFinanceira[Centro Custo],IF($B$2=Configurações!$B$7,"&lt;&gt;""",'DRE Financeira'!$B$2))))</f>
        <v>0</v>
      </c>
      <c r="S236" s="24">
        <f>IF($B236="","",ABS(
SUMIFS(BaseFinanceira[Valor Previsto],
IF('DRE Financeira'!$B$3=Configurações!$D$7,BaseFinanceira[Mês Caixa],BaseFinanceira[Mês Comp.]),S$6,
BaseFinanceira[Plano Contas],'DRE Financeira'!$C236,
BaseFinanceira[Centro Custo],IF($B$2=Configurações!$B$7,"&lt;&gt;""",'DRE Financeira'!$B$2))))</f>
        <v>0</v>
      </c>
      <c r="T236" s="26">
        <f>IF($B236="","",ABS(
SUMIFS(BaseFinanceira[Valor Realizado],
IF('DRE Financeira'!$B$3=Configurações!$D$7,BaseFinanceira[Mês Caixa],BaseFinanceira[Mês Comp.]),T$6,
BaseFinanceira[Plano Contas],'DRE Financeira'!$C236,
BaseFinanceira[Centro Custo],IF($B$2=Configurações!$B$7,"&lt;&gt;""",'DRE Financeira'!$B$2))))</f>
        <v>0</v>
      </c>
      <c r="U236" s="24">
        <f>IF($B236="","",ABS(
SUMIFS(BaseFinanceira[Valor Previsto],
IF('DRE Financeira'!$B$3=Configurações!$D$7,BaseFinanceira[Mês Caixa],BaseFinanceira[Mês Comp.]),U$6,
BaseFinanceira[Plano Contas],'DRE Financeira'!$C236,
BaseFinanceira[Centro Custo],IF($B$2=Configurações!$B$7,"&lt;&gt;""",'DRE Financeira'!$B$2))))</f>
        <v>0</v>
      </c>
      <c r="V236" s="26">
        <f>IF($B236="","",ABS(
SUMIFS(BaseFinanceira[Valor Realizado],
IF('DRE Financeira'!$B$3=Configurações!$D$7,BaseFinanceira[Mês Caixa],BaseFinanceira[Mês Comp.]),V$6,
BaseFinanceira[Plano Contas],'DRE Financeira'!$C236,
BaseFinanceira[Centro Custo],IF($B$2=Configurações!$B$7,"&lt;&gt;""",'DRE Financeira'!$B$2))))</f>
        <v>0</v>
      </c>
      <c r="W236" s="24">
        <f>IF($B236="","",ABS(
SUMIFS(BaseFinanceira[Valor Previsto],
IF('DRE Financeira'!$B$3=Configurações!$D$7,BaseFinanceira[Mês Caixa],BaseFinanceira[Mês Comp.]),W$6,
BaseFinanceira[Plano Contas],'DRE Financeira'!$C236,
BaseFinanceira[Centro Custo],IF($B$2=Configurações!$B$7,"&lt;&gt;""",'DRE Financeira'!$B$2))))</f>
        <v>0</v>
      </c>
      <c r="X236" s="26">
        <f>IF($B236="","",ABS(
SUMIFS(BaseFinanceira[Valor Realizado],
IF('DRE Financeira'!$B$3=Configurações!$D$7,BaseFinanceira[Mês Caixa],BaseFinanceira[Mês Comp.]),X$6,
BaseFinanceira[Plano Contas],'DRE Financeira'!$C236,
BaseFinanceira[Centro Custo],IF($B$2=Configurações!$B$7,"&lt;&gt;""",'DRE Financeira'!$B$2))))</f>
        <v>0</v>
      </c>
      <c r="Y236" s="24">
        <f>IF($B236="","",ABS(
SUMIFS(BaseFinanceira[Valor Previsto],
IF('DRE Financeira'!$B$3=Configurações!$D$7,BaseFinanceira[Mês Caixa],BaseFinanceira[Mês Comp.]),Y$6,
BaseFinanceira[Plano Contas],'DRE Financeira'!$C236,
BaseFinanceira[Centro Custo],IF($B$2=Configurações!$B$7,"&lt;&gt;""",'DRE Financeira'!$B$2))))</f>
        <v>0</v>
      </c>
      <c r="Z236" s="26">
        <f>IF($B236="","",ABS(
SUMIFS(BaseFinanceira[Valor Realizado],
IF('DRE Financeira'!$B$3=Configurações!$D$7,BaseFinanceira[Mês Caixa],BaseFinanceira[Mês Comp.]),Z$6,
BaseFinanceira[Plano Contas],'DRE Financeira'!$C236,
BaseFinanceira[Centro Custo],IF($B$2=Configurações!$B$7,"&lt;&gt;""",'DRE Financeira'!$B$2))))</f>
        <v>0</v>
      </c>
      <c r="AA236" s="24">
        <f>IF($B236="","",ABS(
SUMIFS(BaseFinanceira[Valor Previsto],
IF('DRE Financeira'!$B$3=Configurações!$D$7,BaseFinanceira[Mês Caixa],BaseFinanceira[Mês Comp.]),AA$6,
BaseFinanceira[Plano Contas],'DRE Financeira'!$C236,
BaseFinanceira[Centro Custo],IF($B$2=Configurações!$B$7,"&lt;&gt;""",'DRE Financeira'!$B$2))))</f>
        <v>0</v>
      </c>
      <c r="AB236" s="26">
        <f>IF($B236="","",ABS(
SUMIFS(BaseFinanceira[Valor Realizado],
IF('DRE Financeira'!$B$3=Configurações!$D$7,BaseFinanceira[Mês Caixa],BaseFinanceira[Mês Comp.]),AB$6,
BaseFinanceira[Plano Contas],'DRE Financeira'!$C236,
BaseFinanceira[Centro Custo],IF($B$2=Configurações!$B$7,"&lt;&gt;""",'DRE Financeira'!$B$2))))</f>
        <v>0</v>
      </c>
      <c r="AD236" s="24">
        <f t="shared" ref="AD236:AE251" si="370">SUMIF($E$3:$AB$3,AD$3,$E236:$AB236)</f>
        <v>0</v>
      </c>
      <c r="AE236" s="26">
        <f t="shared" si="370"/>
        <v>0</v>
      </c>
      <c r="AF236" s="39">
        <f t="shared" si="341"/>
        <v>0</v>
      </c>
      <c r="AH236" s="24">
        <f t="shared" ref="AH236:AI251" si="371">IFERROR(SUMIF($E$3:$AB$3,AH$3,$E236:$AB236)/COUNTIFS($E236:$AB236,"&gt;0",$E$3:$AB$3,AH$3),0)</f>
        <v>0</v>
      </c>
      <c r="AI236" s="26">
        <f t="shared" si="371"/>
        <v>0</v>
      </c>
    </row>
    <row r="237" spans="2:35" s="2" customFormat="1" ht="20.100000000000001" customHeight="1" x14ac:dyDescent="0.25">
      <c r="B237" s="23" t="str">
        <f>IF('Plano Contas'!O10="","",'Plano Contas'!O10)</f>
        <v>Pró-Labore</v>
      </c>
      <c r="C237" s="46" t="str">
        <f t="shared" ref="C237:C255" si="372">$B$213&amp;$B$235&amp;B237</f>
        <v>Despesas FixasPessoalPró-Labore</v>
      </c>
      <c r="D237" s="20"/>
      <c r="E237" s="24">
        <f>IF($B237="","",ABS(
SUMIFS(BaseFinanceira[Valor Previsto],
IF('DRE Financeira'!$B$3=Configurações!$D$7,BaseFinanceira[Mês Caixa],BaseFinanceira[Mês Comp.]),E$6,
BaseFinanceira[Plano Contas],'DRE Financeira'!$C237,
BaseFinanceira[Centro Custo],IF($B$2=Configurações!$B$7,"&lt;&gt;""",'DRE Financeira'!$B$2))))</f>
        <v>0</v>
      </c>
      <c r="F237" s="26">
        <f>IF($B237="","",ABS(
SUMIFS(BaseFinanceira[Valor Realizado],
IF('DRE Financeira'!$B$3=Configurações!$D$7,BaseFinanceira[Mês Caixa],BaseFinanceira[Mês Comp.]),F$6,
BaseFinanceira[Plano Contas],'DRE Financeira'!$C237,
BaseFinanceira[Centro Custo],IF($B$2=Configurações!$B$7,"&lt;&gt;""",'DRE Financeira'!$B$2))))</f>
        <v>0</v>
      </c>
      <c r="G237" s="24">
        <f>IF($B237="","",ABS(
SUMIFS(BaseFinanceira[Valor Previsto],
IF('DRE Financeira'!$B$3=Configurações!$D$7,BaseFinanceira[Mês Caixa],BaseFinanceira[Mês Comp.]),G$6,
BaseFinanceira[Plano Contas],'DRE Financeira'!$C237,
BaseFinanceira[Centro Custo],IF($B$2=Configurações!$B$7,"&lt;&gt;""",'DRE Financeira'!$B$2))))</f>
        <v>0</v>
      </c>
      <c r="H237" s="26">
        <f>IF($B237="","",ABS(
SUMIFS(BaseFinanceira[Valor Realizado],
IF('DRE Financeira'!$B$3=Configurações!$D$7,BaseFinanceira[Mês Caixa],BaseFinanceira[Mês Comp.]),H$6,
BaseFinanceira[Plano Contas],'DRE Financeira'!$C237,
BaseFinanceira[Centro Custo],IF($B$2=Configurações!$B$7,"&lt;&gt;""",'DRE Financeira'!$B$2))))</f>
        <v>0</v>
      </c>
      <c r="I237" s="24">
        <f>IF($B237="","",ABS(
SUMIFS(BaseFinanceira[Valor Previsto],
IF('DRE Financeira'!$B$3=Configurações!$D$7,BaseFinanceira[Mês Caixa],BaseFinanceira[Mês Comp.]),I$6,
BaseFinanceira[Plano Contas],'DRE Financeira'!$C237,
BaseFinanceira[Centro Custo],IF($B$2=Configurações!$B$7,"&lt;&gt;""",'DRE Financeira'!$B$2))))</f>
        <v>0</v>
      </c>
      <c r="J237" s="26">
        <f>IF($B237="","",ABS(
SUMIFS(BaseFinanceira[Valor Realizado],
IF('DRE Financeira'!$B$3=Configurações!$D$7,BaseFinanceira[Mês Caixa],BaseFinanceira[Mês Comp.]),J$6,
BaseFinanceira[Plano Contas],'DRE Financeira'!$C237,
BaseFinanceira[Centro Custo],IF($B$2=Configurações!$B$7,"&lt;&gt;""",'DRE Financeira'!$B$2))))</f>
        <v>0</v>
      </c>
      <c r="K237" s="24">
        <f>IF($B237="","",ABS(
SUMIFS(BaseFinanceira[Valor Previsto],
IF('DRE Financeira'!$B$3=Configurações!$D$7,BaseFinanceira[Mês Caixa],BaseFinanceira[Mês Comp.]),K$6,
BaseFinanceira[Plano Contas],'DRE Financeira'!$C237,
BaseFinanceira[Centro Custo],IF($B$2=Configurações!$B$7,"&lt;&gt;""",'DRE Financeira'!$B$2))))</f>
        <v>0</v>
      </c>
      <c r="L237" s="26">
        <f>IF($B237="","",ABS(
SUMIFS(BaseFinanceira[Valor Realizado],
IF('DRE Financeira'!$B$3=Configurações!$D$7,BaseFinanceira[Mês Caixa],BaseFinanceira[Mês Comp.]),L$6,
BaseFinanceira[Plano Contas],'DRE Financeira'!$C237,
BaseFinanceira[Centro Custo],IF($B$2=Configurações!$B$7,"&lt;&gt;""",'DRE Financeira'!$B$2))))</f>
        <v>0</v>
      </c>
      <c r="M237" s="24">
        <f>IF($B237="","",ABS(
SUMIFS(BaseFinanceira[Valor Previsto],
IF('DRE Financeira'!$B$3=Configurações!$D$7,BaseFinanceira[Mês Caixa],BaseFinanceira[Mês Comp.]),M$6,
BaseFinanceira[Plano Contas],'DRE Financeira'!$C237,
BaseFinanceira[Centro Custo],IF($B$2=Configurações!$B$7,"&lt;&gt;""",'DRE Financeira'!$B$2))))</f>
        <v>0</v>
      </c>
      <c r="N237" s="26">
        <f>IF($B237="","",ABS(
SUMIFS(BaseFinanceira[Valor Realizado],
IF('DRE Financeira'!$B$3=Configurações!$D$7,BaseFinanceira[Mês Caixa],BaseFinanceira[Mês Comp.]),N$6,
BaseFinanceira[Plano Contas],'DRE Financeira'!$C237,
BaseFinanceira[Centro Custo],IF($B$2=Configurações!$B$7,"&lt;&gt;""",'DRE Financeira'!$B$2))))</f>
        <v>0</v>
      </c>
      <c r="O237" s="24">
        <f>IF($B237="","",ABS(
SUMIFS(BaseFinanceira[Valor Previsto],
IF('DRE Financeira'!$B$3=Configurações!$D$7,BaseFinanceira[Mês Caixa],BaseFinanceira[Mês Comp.]),O$6,
BaseFinanceira[Plano Contas],'DRE Financeira'!$C237,
BaseFinanceira[Centro Custo],IF($B$2=Configurações!$B$7,"&lt;&gt;""",'DRE Financeira'!$B$2))))</f>
        <v>0</v>
      </c>
      <c r="P237" s="26">
        <f>IF($B237="","",ABS(
SUMIFS(BaseFinanceira[Valor Realizado],
IF('DRE Financeira'!$B$3=Configurações!$D$7,BaseFinanceira[Mês Caixa],BaseFinanceira[Mês Comp.]),P$6,
BaseFinanceira[Plano Contas],'DRE Financeira'!$C237,
BaseFinanceira[Centro Custo],IF($B$2=Configurações!$B$7,"&lt;&gt;""",'DRE Financeira'!$B$2))))</f>
        <v>0</v>
      </c>
      <c r="Q237" s="24">
        <f>IF($B237="","",ABS(
SUMIFS(BaseFinanceira[Valor Previsto],
IF('DRE Financeira'!$B$3=Configurações!$D$7,BaseFinanceira[Mês Caixa],BaseFinanceira[Mês Comp.]),Q$6,
BaseFinanceira[Plano Contas],'DRE Financeira'!$C237,
BaseFinanceira[Centro Custo],IF($B$2=Configurações!$B$7,"&lt;&gt;""",'DRE Financeira'!$B$2))))</f>
        <v>0</v>
      </c>
      <c r="R237" s="26">
        <f>IF($B237="","",ABS(
SUMIFS(BaseFinanceira[Valor Realizado],
IF('DRE Financeira'!$B$3=Configurações!$D$7,BaseFinanceira[Mês Caixa],BaseFinanceira[Mês Comp.]),R$6,
BaseFinanceira[Plano Contas],'DRE Financeira'!$C237,
BaseFinanceira[Centro Custo],IF($B$2=Configurações!$B$7,"&lt;&gt;""",'DRE Financeira'!$B$2))))</f>
        <v>0</v>
      </c>
      <c r="S237" s="24">
        <f>IF($B237="","",ABS(
SUMIFS(BaseFinanceira[Valor Previsto],
IF('DRE Financeira'!$B$3=Configurações!$D$7,BaseFinanceira[Mês Caixa],BaseFinanceira[Mês Comp.]),S$6,
BaseFinanceira[Plano Contas],'DRE Financeira'!$C237,
BaseFinanceira[Centro Custo],IF($B$2=Configurações!$B$7,"&lt;&gt;""",'DRE Financeira'!$B$2))))</f>
        <v>0</v>
      </c>
      <c r="T237" s="26">
        <f>IF($B237="","",ABS(
SUMIFS(BaseFinanceira[Valor Realizado],
IF('DRE Financeira'!$B$3=Configurações!$D$7,BaseFinanceira[Mês Caixa],BaseFinanceira[Mês Comp.]),T$6,
BaseFinanceira[Plano Contas],'DRE Financeira'!$C237,
BaseFinanceira[Centro Custo],IF($B$2=Configurações!$B$7,"&lt;&gt;""",'DRE Financeira'!$B$2))))</f>
        <v>0</v>
      </c>
      <c r="U237" s="24">
        <f>IF($B237="","",ABS(
SUMIFS(BaseFinanceira[Valor Previsto],
IF('DRE Financeira'!$B$3=Configurações!$D$7,BaseFinanceira[Mês Caixa],BaseFinanceira[Mês Comp.]),U$6,
BaseFinanceira[Plano Contas],'DRE Financeira'!$C237,
BaseFinanceira[Centro Custo],IF($B$2=Configurações!$B$7,"&lt;&gt;""",'DRE Financeira'!$B$2))))</f>
        <v>0</v>
      </c>
      <c r="V237" s="26">
        <f>IF($B237="","",ABS(
SUMIFS(BaseFinanceira[Valor Realizado],
IF('DRE Financeira'!$B$3=Configurações!$D$7,BaseFinanceira[Mês Caixa],BaseFinanceira[Mês Comp.]),V$6,
BaseFinanceira[Plano Contas],'DRE Financeira'!$C237,
BaseFinanceira[Centro Custo],IF($B$2=Configurações!$B$7,"&lt;&gt;""",'DRE Financeira'!$B$2))))</f>
        <v>0</v>
      </c>
      <c r="W237" s="24">
        <f>IF($B237="","",ABS(
SUMIFS(BaseFinanceira[Valor Previsto],
IF('DRE Financeira'!$B$3=Configurações!$D$7,BaseFinanceira[Mês Caixa],BaseFinanceira[Mês Comp.]),W$6,
BaseFinanceira[Plano Contas],'DRE Financeira'!$C237,
BaseFinanceira[Centro Custo],IF($B$2=Configurações!$B$7,"&lt;&gt;""",'DRE Financeira'!$B$2))))</f>
        <v>0</v>
      </c>
      <c r="X237" s="26">
        <f>IF($B237="","",ABS(
SUMIFS(BaseFinanceira[Valor Realizado],
IF('DRE Financeira'!$B$3=Configurações!$D$7,BaseFinanceira[Mês Caixa],BaseFinanceira[Mês Comp.]),X$6,
BaseFinanceira[Plano Contas],'DRE Financeira'!$C237,
BaseFinanceira[Centro Custo],IF($B$2=Configurações!$B$7,"&lt;&gt;""",'DRE Financeira'!$B$2))))</f>
        <v>0</v>
      </c>
      <c r="Y237" s="24">
        <f>IF($B237="","",ABS(
SUMIFS(BaseFinanceira[Valor Previsto],
IF('DRE Financeira'!$B$3=Configurações!$D$7,BaseFinanceira[Mês Caixa],BaseFinanceira[Mês Comp.]),Y$6,
BaseFinanceira[Plano Contas],'DRE Financeira'!$C237,
BaseFinanceira[Centro Custo],IF($B$2=Configurações!$B$7,"&lt;&gt;""",'DRE Financeira'!$B$2))))</f>
        <v>0</v>
      </c>
      <c r="Z237" s="26">
        <f>IF($B237="","",ABS(
SUMIFS(BaseFinanceira[Valor Realizado],
IF('DRE Financeira'!$B$3=Configurações!$D$7,BaseFinanceira[Mês Caixa],BaseFinanceira[Mês Comp.]),Z$6,
BaseFinanceira[Plano Contas],'DRE Financeira'!$C237,
BaseFinanceira[Centro Custo],IF($B$2=Configurações!$B$7,"&lt;&gt;""",'DRE Financeira'!$B$2))))</f>
        <v>0</v>
      </c>
      <c r="AA237" s="24">
        <f>IF($B237="","",ABS(
SUMIFS(BaseFinanceira[Valor Previsto],
IF('DRE Financeira'!$B$3=Configurações!$D$7,BaseFinanceira[Mês Caixa],BaseFinanceira[Mês Comp.]),AA$6,
BaseFinanceira[Plano Contas],'DRE Financeira'!$C237,
BaseFinanceira[Centro Custo],IF($B$2=Configurações!$B$7,"&lt;&gt;""",'DRE Financeira'!$B$2))))</f>
        <v>0</v>
      </c>
      <c r="AB237" s="26">
        <f>IF($B237="","",ABS(
SUMIFS(BaseFinanceira[Valor Realizado],
IF('DRE Financeira'!$B$3=Configurações!$D$7,BaseFinanceira[Mês Caixa],BaseFinanceira[Mês Comp.]),AB$6,
BaseFinanceira[Plano Contas],'DRE Financeira'!$C237,
BaseFinanceira[Centro Custo],IF($B$2=Configurações!$B$7,"&lt;&gt;""",'DRE Financeira'!$B$2))))</f>
        <v>0</v>
      </c>
      <c r="AD237" s="24">
        <f t="shared" si="370"/>
        <v>0</v>
      </c>
      <c r="AE237" s="26">
        <f t="shared" si="370"/>
        <v>0</v>
      </c>
      <c r="AF237" s="39">
        <f t="shared" si="341"/>
        <v>0</v>
      </c>
      <c r="AH237" s="24">
        <f t="shared" si="371"/>
        <v>0</v>
      </c>
      <c r="AI237" s="26">
        <f t="shared" si="371"/>
        <v>0</v>
      </c>
    </row>
    <row r="238" spans="2:35" s="2" customFormat="1" ht="20.100000000000001" customHeight="1" x14ac:dyDescent="0.25">
      <c r="B238" s="23" t="str">
        <f>IF('Plano Contas'!O11="","",'Plano Contas'!O11)</f>
        <v>Vale Transporte</v>
      </c>
      <c r="C238" s="46" t="str">
        <f t="shared" si="372"/>
        <v>Despesas FixasPessoalVale Transporte</v>
      </c>
      <c r="D238" s="20"/>
      <c r="E238" s="24">
        <f>IF($B238="","",ABS(
SUMIFS(BaseFinanceira[Valor Previsto],
IF('DRE Financeira'!$B$3=Configurações!$D$7,BaseFinanceira[Mês Caixa],BaseFinanceira[Mês Comp.]),E$6,
BaseFinanceira[Plano Contas],'DRE Financeira'!$C238,
BaseFinanceira[Centro Custo],IF($B$2=Configurações!$B$7,"&lt;&gt;""",'DRE Financeira'!$B$2))))</f>
        <v>0</v>
      </c>
      <c r="F238" s="26">
        <f>IF($B238="","",ABS(
SUMIFS(BaseFinanceira[Valor Realizado],
IF('DRE Financeira'!$B$3=Configurações!$D$7,BaseFinanceira[Mês Caixa],BaseFinanceira[Mês Comp.]),F$6,
BaseFinanceira[Plano Contas],'DRE Financeira'!$C238,
BaseFinanceira[Centro Custo],IF($B$2=Configurações!$B$7,"&lt;&gt;""",'DRE Financeira'!$B$2))))</f>
        <v>0</v>
      </c>
      <c r="G238" s="24">
        <f>IF($B238="","",ABS(
SUMIFS(BaseFinanceira[Valor Previsto],
IF('DRE Financeira'!$B$3=Configurações!$D$7,BaseFinanceira[Mês Caixa],BaseFinanceira[Mês Comp.]),G$6,
BaseFinanceira[Plano Contas],'DRE Financeira'!$C238,
BaseFinanceira[Centro Custo],IF($B$2=Configurações!$B$7,"&lt;&gt;""",'DRE Financeira'!$B$2))))</f>
        <v>0</v>
      </c>
      <c r="H238" s="26">
        <f>IF($B238="","",ABS(
SUMIFS(BaseFinanceira[Valor Realizado],
IF('DRE Financeira'!$B$3=Configurações!$D$7,BaseFinanceira[Mês Caixa],BaseFinanceira[Mês Comp.]),H$6,
BaseFinanceira[Plano Contas],'DRE Financeira'!$C238,
BaseFinanceira[Centro Custo],IF($B$2=Configurações!$B$7,"&lt;&gt;""",'DRE Financeira'!$B$2))))</f>
        <v>0</v>
      </c>
      <c r="I238" s="24">
        <f>IF($B238="","",ABS(
SUMIFS(BaseFinanceira[Valor Previsto],
IF('DRE Financeira'!$B$3=Configurações!$D$7,BaseFinanceira[Mês Caixa],BaseFinanceira[Mês Comp.]),I$6,
BaseFinanceira[Plano Contas],'DRE Financeira'!$C238,
BaseFinanceira[Centro Custo],IF($B$2=Configurações!$B$7,"&lt;&gt;""",'DRE Financeira'!$B$2))))</f>
        <v>0</v>
      </c>
      <c r="J238" s="26">
        <f>IF($B238="","",ABS(
SUMIFS(BaseFinanceira[Valor Realizado],
IF('DRE Financeira'!$B$3=Configurações!$D$7,BaseFinanceira[Mês Caixa],BaseFinanceira[Mês Comp.]),J$6,
BaseFinanceira[Plano Contas],'DRE Financeira'!$C238,
BaseFinanceira[Centro Custo],IF($B$2=Configurações!$B$7,"&lt;&gt;""",'DRE Financeira'!$B$2))))</f>
        <v>0</v>
      </c>
      <c r="K238" s="24">
        <f>IF($B238="","",ABS(
SUMIFS(BaseFinanceira[Valor Previsto],
IF('DRE Financeira'!$B$3=Configurações!$D$7,BaseFinanceira[Mês Caixa],BaseFinanceira[Mês Comp.]),K$6,
BaseFinanceira[Plano Contas],'DRE Financeira'!$C238,
BaseFinanceira[Centro Custo],IF($B$2=Configurações!$B$7,"&lt;&gt;""",'DRE Financeira'!$B$2))))</f>
        <v>0</v>
      </c>
      <c r="L238" s="26">
        <f>IF($B238="","",ABS(
SUMIFS(BaseFinanceira[Valor Realizado],
IF('DRE Financeira'!$B$3=Configurações!$D$7,BaseFinanceira[Mês Caixa],BaseFinanceira[Mês Comp.]),L$6,
BaseFinanceira[Plano Contas],'DRE Financeira'!$C238,
BaseFinanceira[Centro Custo],IF($B$2=Configurações!$B$7,"&lt;&gt;""",'DRE Financeira'!$B$2))))</f>
        <v>0</v>
      </c>
      <c r="M238" s="24">
        <f>IF($B238="","",ABS(
SUMIFS(BaseFinanceira[Valor Previsto],
IF('DRE Financeira'!$B$3=Configurações!$D$7,BaseFinanceira[Mês Caixa],BaseFinanceira[Mês Comp.]),M$6,
BaseFinanceira[Plano Contas],'DRE Financeira'!$C238,
BaseFinanceira[Centro Custo],IF($B$2=Configurações!$B$7,"&lt;&gt;""",'DRE Financeira'!$B$2))))</f>
        <v>0</v>
      </c>
      <c r="N238" s="26">
        <f>IF($B238="","",ABS(
SUMIFS(BaseFinanceira[Valor Realizado],
IF('DRE Financeira'!$B$3=Configurações!$D$7,BaseFinanceira[Mês Caixa],BaseFinanceira[Mês Comp.]),N$6,
BaseFinanceira[Plano Contas],'DRE Financeira'!$C238,
BaseFinanceira[Centro Custo],IF($B$2=Configurações!$B$7,"&lt;&gt;""",'DRE Financeira'!$B$2))))</f>
        <v>0</v>
      </c>
      <c r="O238" s="24">
        <f>IF($B238="","",ABS(
SUMIFS(BaseFinanceira[Valor Previsto],
IF('DRE Financeira'!$B$3=Configurações!$D$7,BaseFinanceira[Mês Caixa],BaseFinanceira[Mês Comp.]),O$6,
BaseFinanceira[Plano Contas],'DRE Financeira'!$C238,
BaseFinanceira[Centro Custo],IF($B$2=Configurações!$B$7,"&lt;&gt;""",'DRE Financeira'!$B$2))))</f>
        <v>0</v>
      </c>
      <c r="P238" s="26">
        <f>IF($B238="","",ABS(
SUMIFS(BaseFinanceira[Valor Realizado],
IF('DRE Financeira'!$B$3=Configurações!$D$7,BaseFinanceira[Mês Caixa],BaseFinanceira[Mês Comp.]),P$6,
BaseFinanceira[Plano Contas],'DRE Financeira'!$C238,
BaseFinanceira[Centro Custo],IF($B$2=Configurações!$B$7,"&lt;&gt;""",'DRE Financeira'!$B$2))))</f>
        <v>0</v>
      </c>
      <c r="Q238" s="24">
        <f>IF($B238="","",ABS(
SUMIFS(BaseFinanceira[Valor Previsto],
IF('DRE Financeira'!$B$3=Configurações!$D$7,BaseFinanceira[Mês Caixa],BaseFinanceira[Mês Comp.]),Q$6,
BaseFinanceira[Plano Contas],'DRE Financeira'!$C238,
BaseFinanceira[Centro Custo],IF($B$2=Configurações!$B$7,"&lt;&gt;""",'DRE Financeira'!$B$2))))</f>
        <v>0</v>
      </c>
      <c r="R238" s="26">
        <f>IF($B238="","",ABS(
SUMIFS(BaseFinanceira[Valor Realizado],
IF('DRE Financeira'!$B$3=Configurações!$D$7,BaseFinanceira[Mês Caixa],BaseFinanceira[Mês Comp.]),R$6,
BaseFinanceira[Plano Contas],'DRE Financeira'!$C238,
BaseFinanceira[Centro Custo],IF($B$2=Configurações!$B$7,"&lt;&gt;""",'DRE Financeira'!$B$2))))</f>
        <v>0</v>
      </c>
      <c r="S238" s="24">
        <f>IF($B238="","",ABS(
SUMIFS(BaseFinanceira[Valor Previsto],
IF('DRE Financeira'!$B$3=Configurações!$D$7,BaseFinanceira[Mês Caixa],BaseFinanceira[Mês Comp.]),S$6,
BaseFinanceira[Plano Contas],'DRE Financeira'!$C238,
BaseFinanceira[Centro Custo],IF($B$2=Configurações!$B$7,"&lt;&gt;""",'DRE Financeira'!$B$2))))</f>
        <v>0</v>
      </c>
      <c r="T238" s="26">
        <f>IF($B238="","",ABS(
SUMIFS(BaseFinanceira[Valor Realizado],
IF('DRE Financeira'!$B$3=Configurações!$D$7,BaseFinanceira[Mês Caixa],BaseFinanceira[Mês Comp.]),T$6,
BaseFinanceira[Plano Contas],'DRE Financeira'!$C238,
BaseFinanceira[Centro Custo],IF($B$2=Configurações!$B$7,"&lt;&gt;""",'DRE Financeira'!$B$2))))</f>
        <v>0</v>
      </c>
      <c r="U238" s="24">
        <f>IF($B238="","",ABS(
SUMIFS(BaseFinanceira[Valor Previsto],
IF('DRE Financeira'!$B$3=Configurações!$D$7,BaseFinanceira[Mês Caixa],BaseFinanceira[Mês Comp.]),U$6,
BaseFinanceira[Plano Contas],'DRE Financeira'!$C238,
BaseFinanceira[Centro Custo],IF($B$2=Configurações!$B$7,"&lt;&gt;""",'DRE Financeira'!$B$2))))</f>
        <v>0</v>
      </c>
      <c r="V238" s="26">
        <f>IF($B238="","",ABS(
SUMIFS(BaseFinanceira[Valor Realizado],
IF('DRE Financeira'!$B$3=Configurações!$D$7,BaseFinanceira[Mês Caixa],BaseFinanceira[Mês Comp.]),V$6,
BaseFinanceira[Plano Contas],'DRE Financeira'!$C238,
BaseFinanceira[Centro Custo],IF($B$2=Configurações!$B$7,"&lt;&gt;""",'DRE Financeira'!$B$2))))</f>
        <v>0</v>
      </c>
      <c r="W238" s="24">
        <f>IF($B238="","",ABS(
SUMIFS(BaseFinanceira[Valor Previsto],
IF('DRE Financeira'!$B$3=Configurações!$D$7,BaseFinanceira[Mês Caixa],BaseFinanceira[Mês Comp.]),W$6,
BaseFinanceira[Plano Contas],'DRE Financeira'!$C238,
BaseFinanceira[Centro Custo],IF($B$2=Configurações!$B$7,"&lt;&gt;""",'DRE Financeira'!$B$2))))</f>
        <v>0</v>
      </c>
      <c r="X238" s="26">
        <f>IF($B238="","",ABS(
SUMIFS(BaseFinanceira[Valor Realizado],
IF('DRE Financeira'!$B$3=Configurações!$D$7,BaseFinanceira[Mês Caixa],BaseFinanceira[Mês Comp.]),X$6,
BaseFinanceira[Plano Contas],'DRE Financeira'!$C238,
BaseFinanceira[Centro Custo],IF($B$2=Configurações!$B$7,"&lt;&gt;""",'DRE Financeira'!$B$2))))</f>
        <v>0</v>
      </c>
      <c r="Y238" s="24">
        <f>IF($B238="","",ABS(
SUMIFS(BaseFinanceira[Valor Previsto],
IF('DRE Financeira'!$B$3=Configurações!$D$7,BaseFinanceira[Mês Caixa],BaseFinanceira[Mês Comp.]),Y$6,
BaseFinanceira[Plano Contas],'DRE Financeira'!$C238,
BaseFinanceira[Centro Custo],IF($B$2=Configurações!$B$7,"&lt;&gt;""",'DRE Financeira'!$B$2))))</f>
        <v>0</v>
      </c>
      <c r="Z238" s="26">
        <f>IF($B238="","",ABS(
SUMIFS(BaseFinanceira[Valor Realizado],
IF('DRE Financeira'!$B$3=Configurações!$D$7,BaseFinanceira[Mês Caixa],BaseFinanceira[Mês Comp.]),Z$6,
BaseFinanceira[Plano Contas],'DRE Financeira'!$C238,
BaseFinanceira[Centro Custo],IF($B$2=Configurações!$B$7,"&lt;&gt;""",'DRE Financeira'!$B$2))))</f>
        <v>0</v>
      </c>
      <c r="AA238" s="24">
        <f>IF($B238="","",ABS(
SUMIFS(BaseFinanceira[Valor Previsto],
IF('DRE Financeira'!$B$3=Configurações!$D$7,BaseFinanceira[Mês Caixa],BaseFinanceira[Mês Comp.]),AA$6,
BaseFinanceira[Plano Contas],'DRE Financeira'!$C238,
BaseFinanceira[Centro Custo],IF($B$2=Configurações!$B$7,"&lt;&gt;""",'DRE Financeira'!$B$2))))</f>
        <v>0</v>
      </c>
      <c r="AB238" s="26">
        <f>IF($B238="","",ABS(
SUMIFS(BaseFinanceira[Valor Realizado],
IF('DRE Financeira'!$B$3=Configurações!$D$7,BaseFinanceira[Mês Caixa],BaseFinanceira[Mês Comp.]),AB$6,
BaseFinanceira[Plano Contas],'DRE Financeira'!$C238,
BaseFinanceira[Centro Custo],IF($B$2=Configurações!$B$7,"&lt;&gt;""",'DRE Financeira'!$B$2))))</f>
        <v>0</v>
      </c>
      <c r="AD238" s="24">
        <f t="shared" si="370"/>
        <v>0</v>
      </c>
      <c r="AE238" s="26">
        <f t="shared" si="370"/>
        <v>0</v>
      </c>
      <c r="AF238" s="39">
        <f t="shared" si="341"/>
        <v>0</v>
      </c>
      <c r="AH238" s="24">
        <f t="shared" si="371"/>
        <v>0</v>
      </c>
      <c r="AI238" s="26">
        <f t="shared" si="371"/>
        <v>0</v>
      </c>
    </row>
    <row r="239" spans="2:35" s="2" customFormat="1" ht="20.100000000000001" customHeight="1" x14ac:dyDescent="0.25">
      <c r="B239" s="23" t="str">
        <f>IF('Plano Contas'!O12="","",'Plano Contas'!O12)</f>
        <v xml:space="preserve">Férias </v>
      </c>
      <c r="C239" s="46" t="str">
        <f t="shared" si="372"/>
        <v xml:space="preserve">Despesas FixasPessoalFérias </v>
      </c>
      <c r="D239" s="20"/>
      <c r="E239" s="24">
        <f>IF($B239="","",ABS(
SUMIFS(BaseFinanceira[Valor Previsto],
IF('DRE Financeira'!$B$3=Configurações!$D$7,BaseFinanceira[Mês Caixa],BaseFinanceira[Mês Comp.]),E$6,
BaseFinanceira[Plano Contas],'DRE Financeira'!$C239,
BaseFinanceira[Centro Custo],IF($B$2=Configurações!$B$7,"&lt;&gt;""",'DRE Financeira'!$B$2))))</f>
        <v>0</v>
      </c>
      <c r="F239" s="26">
        <f>IF($B239="","",ABS(
SUMIFS(BaseFinanceira[Valor Realizado],
IF('DRE Financeira'!$B$3=Configurações!$D$7,BaseFinanceira[Mês Caixa],BaseFinanceira[Mês Comp.]),F$6,
BaseFinanceira[Plano Contas],'DRE Financeira'!$C239,
BaseFinanceira[Centro Custo],IF($B$2=Configurações!$B$7,"&lt;&gt;""",'DRE Financeira'!$B$2))))</f>
        <v>0</v>
      </c>
      <c r="G239" s="24">
        <f>IF($B239="","",ABS(
SUMIFS(BaseFinanceira[Valor Previsto],
IF('DRE Financeira'!$B$3=Configurações!$D$7,BaseFinanceira[Mês Caixa],BaseFinanceira[Mês Comp.]),G$6,
BaseFinanceira[Plano Contas],'DRE Financeira'!$C239,
BaseFinanceira[Centro Custo],IF($B$2=Configurações!$B$7,"&lt;&gt;""",'DRE Financeira'!$B$2))))</f>
        <v>0</v>
      </c>
      <c r="H239" s="26">
        <f>IF($B239="","",ABS(
SUMIFS(BaseFinanceira[Valor Realizado],
IF('DRE Financeira'!$B$3=Configurações!$D$7,BaseFinanceira[Mês Caixa],BaseFinanceira[Mês Comp.]),H$6,
BaseFinanceira[Plano Contas],'DRE Financeira'!$C239,
BaseFinanceira[Centro Custo],IF($B$2=Configurações!$B$7,"&lt;&gt;""",'DRE Financeira'!$B$2))))</f>
        <v>0</v>
      </c>
      <c r="I239" s="24">
        <f>IF($B239="","",ABS(
SUMIFS(BaseFinanceira[Valor Previsto],
IF('DRE Financeira'!$B$3=Configurações!$D$7,BaseFinanceira[Mês Caixa],BaseFinanceira[Mês Comp.]),I$6,
BaseFinanceira[Plano Contas],'DRE Financeira'!$C239,
BaseFinanceira[Centro Custo],IF($B$2=Configurações!$B$7,"&lt;&gt;""",'DRE Financeira'!$B$2))))</f>
        <v>0</v>
      </c>
      <c r="J239" s="26">
        <f>IF($B239="","",ABS(
SUMIFS(BaseFinanceira[Valor Realizado],
IF('DRE Financeira'!$B$3=Configurações!$D$7,BaseFinanceira[Mês Caixa],BaseFinanceira[Mês Comp.]),J$6,
BaseFinanceira[Plano Contas],'DRE Financeira'!$C239,
BaseFinanceira[Centro Custo],IF($B$2=Configurações!$B$7,"&lt;&gt;""",'DRE Financeira'!$B$2))))</f>
        <v>0</v>
      </c>
      <c r="K239" s="24">
        <f>IF($B239="","",ABS(
SUMIFS(BaseFinanceira[Valor Previsto],
IF('DRE Financeira'!$B$3=Configurações!$D$7,BaseFinanceira[Mês Caixa],BaseFinanceira[Mês Comp.]),K$6,
BaseFinanceira[Plano Contas],'DRE Financeira'!$C239,
BaseFinanceira[Centro Custo],IF($B$2=Configurações!$B$7,"&lt;&gt;""",'DRE Financeira'!$B$2))))</f>
        <v>0</v>
      </c>
      <c r="L239" s="26">
        <f>IF($B239="","",ABS(
SUMIFS(BaseFinanceira[Valor Realizado],
IF('DRE Financeira'!$B$3=Configurações!$D$7,BaseFinanceira[Mês Caixa],BaseFinanceira[Mês Comp.]),L$6,
BaseFinanceira[Plano Contas],'DRE Financeira'!$C239,
BaseFinanceira[Centro Custo],IF($B$2=Configurações!$B$7,"&lt;&gt;""",'DRE Financeira'!$B$2))))</f>
        <v>0</v>
      </c>
      <c r="M239" s="24">
        <f>IF($B239="","",ABS(
SUMIFS(BaseFinanceira[Valor Previsto],
IF('DRE Financeira'!$B$3=Configurações!$D$7,BaseFinanceira[Mês Caixa],BaseFinanceira[Mês Comp.]),M$6,
BaseFinanceira[Plano Contas],'DRE Financeira'!$C239,
BaseFinanceira[Centro Custo],IF($B$2=Configurações!$B$7,"&lt;&gt;""",'DRE Financeira'!$B$2))))</f>
        <v>0</v>
      </c>
      <c r="N239" s="26">
        <f>IF($B239="","",ABS(
SUMIFS(BaseFinanceira[Valor Realizado],
IF('DRE Financeira'!$B$3=Configurações!$D$7,BaseFinanceira[Mês Caixa],BaseFinanceira[Mês Comp.]),N$6,
BaseFinanceira[Plano Contas],'DRE Financeira'!$C239,
BaseFinanceira[Centro Custo],IF($B$2=Configurações!$B$7,"&lt;&gt;""",'DRE Financeira'!$B$2))))</f>
        <v>0</v>
      </c>
      <c r="O239" s="24">
        <f>IF($B239="","",ABS(
SUMIFS(BaseFinanceira[Valor Previsto],
IF('DRE Financeira'!$B$3=Configurações!$D$7,BaseFinanceira[Mês Caixa],BaseFinanceira[Mês Comp.]),O$6,
BaseFinanceira[Plano Contas],'DRE Financeira'!$C239,
BaseFinanceira[Centro Custo],IF($B$2=Configurações!$B$7,"&lt;&gt;""",'DRE Financeira'!$B$2))))</f>
        <v>0</v>
      </c>
      <c r="P239" s="26">
        <f>IF($B239="","",ABS(
SUMIFS(BaseFinanceira[Valor Realizado],
IF('DRE Financeira'!$B$3=Configurações!$D$7,BaseFinanceira[Mês Caixa],BaseFinanceira[Mês Comp.]),P$6,
BaseFinanceira[Plano Contas],'DRE Financeira'!$C239,
BaseFinanceira[Centro Custo],IF($B$2=Configurações!$B$7,"&lt;&gt;""",'DRE Financeira'!$B$2))))</f>
        <v>0</v>
      </c>
      <c r="Q239" s="24">
        <f>IF($B239="","",ABS(
SUMIFS(BaseFinanceira[Valor Previsto],
IF('DRE Financeira'!$B$3=Configurações!$D$7,BaseFinanceira[Mês Caixa],BaseFinanceira[Mês Comp.]),Q$6,
BaseFinanceira[Plano Contas],'DRE Financeira'!$C239,
BaseFinanceira[Centro Custo],IF($B$2=Configurações!$B$7,"&lt;&gt;""",'DRE Financeira'!$B$2))))</f>
        <v>0</v>
      </c>
      <c r="R239" s="26">
        <f>IF($B239="","",ABS(
SUMIFS(BaseFinanceira[Valor Realizado],
IF('DRE Financeira'!$B$3=Configurações!$D$7,BaseFinanceira[Mês Caixa],BaseFinanceira[Mês Comp.]),R$6,
BaseFinanceira[Plano Contas],'DRE Financeira'!$C239,
BaseFinanceira[Centro Custo],IF($B$2=Configurações!$B$7,"&lt;&gt;""",'DRE Financeira'!$B$2))))</f>
        <v>0</v>
      </c>
      <c r="S239" s="24">
        <f>IF($B239="","",ABS(
SUMIFS(BaseFinanceira[Valor Previsto],
IF('DRE Financeira'!$B$3=Configurações!$D$7,BaseFinanceira[Mês Caixa],BaseFinanceira[Mês Comp.]),S$6,
BaseFinanceira[Plano Contas],'DRE Financeira'!$C239,
BaseFinanceira[Centro Custo],IF($B$2=Configurações!$B$7,"&lt;&gt;""",'DRE Financeira'!$B$2))))</f>
        <v>0</v>
      </c>
      <c r="T239" s="26">
        <f>IF($B239="","",ABS(
SUMIFS(BaseFinanceira[Valor Realizado],
IF('DRE Financeira'!$B$3=Configurações!$D$7,BaseFinanceira[Mês Caixa],BaseFinanceira[Mês Comp.]),T$6,
BaseFinanceira[Plano Contas],'DRE Financeira'!$C239,
BaseFinanceira[Centro Custo],IF($B$2=Configurações!$B$7,"&lt;&gt;""",'DRE Financeira'!$B$2))))</f>
        <v>0</v>
      </c>
      <c r="U239" s="24">
        <f>IF($B239="","",ABS(
SUMIFS(BaseFinanceira[Valor Previsto],
IF('DRE Financeira'!$B$3=Configurações!$D$7,BaseFinanceira[Mês Caixa],BaseFinanceira[Mês Comp.]),U$6,
BaseFinanceira[Plano Contas],'DRE Financeira'!$C239,
BaseFinanceira[Centro Custo],IF($B$2=Configurações!$B$7,"&lt;&gt;""",'DRE Financeira'!$B$2))))</f>
        <v>0</v>
      </c>
      <c r="V239" s="26">
        <f>IF($B239="","",ABS(
SUMIFS(BaseFinanceira[Valor Realizado],
IF('DRE Financeira'!$B$3=Configurações!$D$7,BaseFinanceira[Mês Caixa],BaseFinanceira[Mês Comp.]),V$6,
BaseFinanceira[Plano Contas],'DRE Financeira'!$C239,
BaseFinanceira[Centro Custo],IF($B$2=Configurações!$B$7,"&lt;&gt;""",'DRE Financeira'!$B$2))))</f>
        <v>0</v>
      </c>
      <c r="W239" s="24">
        <f>IF($B239="","",ABS(
SUMIFS(BaseFinanceira[Valor Previsto],
IF('DRE Financeira'!$B$3=Configurações!$D$7,BaseFinanceira[Mês Caixa],BaseFinanceira[Mês Comp.]),W$6,
BaseFinanceira[Plano Contas],'DRE Financeira'!$C239,
BaseFinanceira[Centro Custo],IF($B$2=Configurações!$B$7,"&lt;&gt;""",'DRE Financeira'!$B$2))))</f>
        <v>0</v>
      </c>
      <c r="X239" s="26">
        <f>IF($B239="","",ABS(
SUMIFS(BaseFinanceira[Valor Realizado],
IF('DRE Financeira'!$B$3=Configurações!$D$7,BaseFinanceira[Mês Caixa],BaseFinanceira[Mês Comp.]),X$6,
BaseFinanceira[Plano Contas],'DRE Financeira'!$C239,
BaseFinanceira[Centro Custo],IF($B$2=Configurações!$B$7,"&lt;&gt;""",'DRE Financeira'!$B$2))))</f>
        <v>0</v>
      </c>
      <c r="Y239" s="24">
        <f>IF($B239="","",ABS(
SUMIFS(BaseFinanceira[Valor Previsto],
IF('DRE Financeira'!$B$3=Configurações!$D$7,BaseFinanceira[Mês Caixa],BaseFinanceira[Mês Comp.]),Y$6,
BaseFinanceira[Plano Contas],'DRE Financeira'!$C239,
BaseFinanceira[Centro Custo],IF($B$2=Configurações!$B$7,"&lt;&gt;""",'DRE Financeira'!$B$2))))</f>
        <v>0</v>
      </c>
      <c r="Z239" s="26">
        <f>IF($B239="","",ABS(
SUMIFS(BaseFinanceira[Valor Realizado],
IF('DRE Financeira'!$B$3=Configurações!$D$7,BaseFinanceira[Mês Caixa],BaseFinanceira[Mês Comp.]),Z$6,
BaseFinanceira[Plano Contas],'DRE Financeira'!$C239,
BaseFinanceira[Centro Custo],IF($B$2=Configurações!$B$7,"&lt;&gt;""",'DRE Financeira'!$B$2))))</f>
        <v>0</v>
      </c>
      <c r="AA239" s="24">
        <f>IF($B239="","",ABS(
SUMIFS(BaseFinanceira[Valor Previsto],
IF('DRE Financeira'!$B$3=Configurações!$D$7,BaseFinanceira[Mês Caixa],BaseFinanceira[Mês Comp.]),AA$6,
BaseFinanceira[Plano Contas],'DRE Financeira'!$C239,
BaseFinanceira[Centro Custo],IF($B$2=Configurações!$B$7,"&lt;&gt;""",'DRE Financeira'!$B$2))))</f>
        <v>0</v>
      </c>
      <c r="AB239" s="26">
        <f>IF($B239="","",ABS(
SUMIFS(BaseFinanceira[Valor Realizado],
IF('DRE Financeira'!$B$3=Configurações!$D$7,BaseFinanceira[Mês Caixa],BaseFinanceira[Mês Comp.]),AB$6,
BaseFinanceira[Plano Contas],'DRE Financeira'!$C239,
BaseFinanceira[Centro Custo],IF($B$2=Configurações!$B$7,"&lt;&gt;""",'DRE Financeira'!$B$2))))</f>
        <v>0</v>
      </c>
      <c r="AD239" s="24">
        <f t="shared" si="370"/>
        <v>0</v>
      </c>
      <c r="AE239" s="26">
        <f t="shared" si="370"/>
        <v>0</v>
      </c>
      <c r="AF239" s="39">
        <f t="shared" si="341"/>
        <v>0</v>
      </c>
      <c r="AH239" s="24">
        <f t="shared" si="371"/>
        <v>0</v>
      </c>
      <c r="AI239" s="26">
        <f t="shared" si="371"/>
        <v>0</v>
      </c>
    </row>
    <row r="240" spans="2:35" s="2" customFormat="1" ht="20.100000000000001" customHeight="1" x14ac:dyDescent="0.25">
      <c r="B240" s="23" t="str">
        <f>IF('Plano Contas'!O13="","",'Plano Contas'!O13)</f>
        <v>Plano de saúde</v>
      </c>
      <c r="C240" s="46" t="str">
        <f t="shared" si="372"/>
        <v>Despesas FixasPessoalPlano de saúde</v>
      </c>
      <c r="D240" s="20"/>
      <c r="E240" s="24">
        <f>IF($B240="","",ABS(
SUMIFS(BaseFinanceira[Valor Previsto],
IF('DRE Financeira'!$B$3=Configurações!$D$7,BaseFinanceira[Mês Caixa],BaseFinanceira[Mês Comp.]),E$6,
BaseFinanceira[Plano Contas],'DRE Financeira'!$C240,
BaseFinanceira[Centro Custo],IF($B$2=Configurações!$B$7,"&lt;&gt;""",'DRE Financeira'!$B$2))))</f>
        <v>0</v>
      </c>
      <c r="F240" s="26">
        <f>IF($B240="","",ABS(
SUMIFS(BaseFinanceira[Valor Realizado],
IF('DRE Financeira'!$B$3=Configurações!$D$7,BaseFinanceira[Mês Caixa],BaseFinanceira[Mês Comp.]),F$6,
BaseFinanceira[Plano Contas],'DRE Financeira'!$C240,
BaseFinanceira[Centro Custo],IF($B$2=Configurações!$B$7,"&lt;&gt;""",'DRE Financeira'!$B$2))))</f>
        <v>0</v>
      </c>
      <c r="G240" s="24">
        <f>IF($B240="","",ABS(
SUMIFS(BaseFinanceira[Valor Previsto],
IF('DRE Financeira'!$B$3=Configurações!$D$7,BaseFinanceira[Mês Caixa],BaseFinanceira[Mês Comp.]),G$6,
BaseFinanceira[Plano Contas],'DRE Financeira'!$C240,
BaseFinanceira[Centro Custo],IF($B$2=Configurações!$B$7,"&lt;&gt;""",'DRE Financeira'!$B$2))))</f>
        <v>0</v>
      </c>
      <c r="H240" s="26">
        <f>IF($B240="","",ABS(
SUMIFS(BaseFinanceira[Valor Realizado],
IF('DRE Financeira'!$B$3=Configurações!$D$7,BaseFinanceira[Mês Caixa],BaseFinanceira[Mês Comp.]),H$6,
BaseFinanceira[Plano Contas],'DRE Financeira'!$C240,
BaseFinanceira[Centro Custo],IF($B$2=Configurações!$B$7,"&lt;&gt;""",'DRE Financeira'!$B$2))))</f>
        <v>0</v>
      </c>
      <c r="I240" s="24">
        <f>IF($B240="","",ABS(
SUMIFS(BaseFinanceira[Valor Previsto],
IF('DRE Financeira'!$B$3=Configurações!$D$7,BaseFinanceira[Mês Caixa],BaseFinanceira[Mês Comp.]),I$6,
BaseFinanceira[Plano Contas],'DRE Financeira'!$C240,
BaseFinanceira[Centro Custo],IF($B$2=Configurações!$B$7,"&lt;&gt;""",'DRE Financeira'!$B$2))))</f>
        <v>0</v>
      </c>
      <c r="J240" s="26">
        <f>IF($B240="","",ABS(
SUMIFS(BaseFinanceira[Valor Realizado],
IF('DRE Financeira'!$B$3=Configurações!$D$7,BaseFinanceira[Mês Caixa],BaseFinanceira[Mês Comp.]),J$6,
BaseFinanceira[Plano Contas],'DRE Financeira'!$C240,
BaseFinanceira[Centro Custo],IF($B$2=Configurações!$B$7,"&lt;&gt;""",'DRE Financeira'!$B$2))))</f>
        <v>0</v>
      </c>
      <c r="K240" s="24">
        <f>IF($B240="","",ABS(
SUMIFS(BaseFinanceira[Valor Previsto],
IF('DRE Financeira'!$B$3=Configurações!$D$7,BaseFinanceira[Mês Caixa],BaseFinanceira[Mês Comp.]),K$6,
BaseFinanceira[Plano Contas],'DRE Financeira'!$C240,
BaseFinanceira[Centro Custo],IF($B$2=Configurações!$B$7,"&lt;&gt;""",'DRE Financeira'!$B$2))))</f>
        <v>0</v>
      </c>
      <c r="L240" s="26">
        <f>IF($B240="","",ABS(
SUMIFS(BaseFinanceira[Valor Realizado],
IF('DRE Financeira'!$B$3=Configurações!$D$7,BaseFinanceira[Mês Caixa],BaseFinanceira[Mês Comp.]),L$6,
BaseFinanceira[Plano Contas],'DRE Financeira'!$C240,
BaseFinanceira[Centro Custo],IF($B$2=Configurações!$B$7,"&lt;&gt;""",'DRE Financeira'!$B$2))))</f>
        <v>0</v>
      </c>
      <c r="M240" s="24">
        <f>IF($B240="","",ABS(
SUMIFS(BaseFinanceira[Valor Previsto],
IF('DRE Financeira'!$B$3=Configurações!$D$7,BaseFinanceira[Mês Caixa],BaseFinanceira[Mês Comp.]),M$6,
BaseFinanceira[Plano Contas],'DRE Financeira'!$C240,
BaseFinanceira[Centro Custo],IF($B$2=Configurações!$B$7,"&lt;&gt;""",'DRE Financeira'!$B$2))))</f>
        <v>0</v>
      </c>
      <c r="N240" s="26">
        <f>IF($B240="","",ABS(
SUMIFS(BaseFinanceira[Valor Realizado],
IF('DRE Financeira'!$B$3=Configurações!$D$7,BaseFinanceira[Mês Caixa],BaseFinanceira[Mês Comp.]),N$6,
BaseFinanceira[Plano Contas],'DRE Financeira'!$C240,
BaseFinanceira[Centro Custo],IF($B$2=Configurações!$B$7,"&lt;&gt;""",'DRE Financeira'!$B$2))))</f>
        <v>0</v>
      </c>
      <c r="O240" s="24">
        <f>IF($B240="","",ABS(
SUMIFS(BaseFinanceira[Valor Previsto],
IF('DRE Financeira'!$B$3=Configurações!$D$7,BaseFinanceira[Mês Caixa],BaseFinanceira[Mês Comp.]),O$6,
BaseFinanceira[Plano Contas],'DRE Financeira'!$C240,
BaseFinanceira[Centro Custo],IF($B$2=Configurações!$B$7,"&lt;&gt;""",'DRE Financeira'!$B$2))))</f>
        <v>0</v>
      </c>
      <c r="P240" s="26">
        <f>IF($B240="","",ABS(
SUMIFS(BaseFinanceira[Valor Realizado],
IF('DRE Financeira'!$B$3=Configurações!$D$7,BaseFinanceira[Mês Caixa],BaseFinanceira[Mês Comp.]),P$6,
BaseFinanceira[Plano Contas],'DRE Financeira'!$C240,
BaseFinanceira[Centro Custo],IF($B$2=Configurações!$B$7,"&lt;&gt;""",'DRE Financeira'!$B$2))))</f>
        <v>0</v>
      </c>
      <c r="Q240" s="24">
        <f>IF($B240="","",ABS(
SUMIFS(BaseFinanceira[Valor Previsto],
IF('DRE Financeira'!$B$3=Configurações!$D$7,BaseFinanceira[Mês Caixa],BaseFinanceira[Mês Comp.]),Q$6,
BaseFinanceira[Plano Contas],'DRE Financeira'!$C240,
BaseFinanceira[Centro Custo],IF($B$2=Configurações!$B$7,"&lt;&gt;""",'DRE Financeira'!$B$2))))</f>
        <v>0</v>
      </c>
      <c r="R240" s="26">
        <f>IF($B240="","",ABS(
SUMIFS(BaseFinanceira[Valor Realizado],
IF('DRE Financeira'!$B$3=Configurações!$D$7,BaseFinanceira[Mês Caixa],BaseFinanceira[Mês Comp.]),R$6,
BaseFinanceira[Plano Contas],'DRE Financeira'!$C240,
BaseFinanceira[Centro Custo],IF($B$2=Configurações!$B$7,"&lt;&gt;""",'DRE Financeira'!$B$2))))</f>
        <v>0</v>
      </c>
      <c r="S240" s="24">
        <f>IF($B240="","",ABS(
SUMIFS(BaseFinanceira[Valor Previsto],
IF('DRE Financeira'!$B$3=Configurações!$D$7,BaseFinanceira[Mês Caixa],BaseFinanceira[Mês Comp.]),S$6,
BaseFinanceira[Plano Contas],'DRE Financeira'!$C240,
BaseFinanceira[Centro Custo],IF($B$2=Configurações!$B$7,"&lt;&gt;""",'DRE Financeira'!$B$2))))</f>
        <v>0</v>
      </c>
      <c r="T240" s="26">
        <f>IF($B240="","",ABS(
SUMIFS(BaseFinanceira[Valor Realizado],
IF('DRE Financeira'!$B$3=Configurações!$D$7,BaseFinanceira[Mês Caixa],BaseFinanceira[Mês Comp.]),T$6,
BaseFinanceira[Plano Contas],'DRE Financeira'!$C240,
BaseFinanceira[Centro Custo],IF($B$2=Configurações!$B$7,"&lt;&gt;""",'DRE Financeira'!$B$2))))</f>
        <v>0</v>
      </c>
      <c r="U240" s="24">
        <f>IF($B240="","",ABS(
SUMIFS(BaseFinanceira[Valor Previsto],
IF('DRE Financeira'!$B$3=Configurações!$D$7,BaseFinanceira[Mês Caixa],BaseFinanceira[Mês Comp.]),U$6,
BaseFinanceira[Plano Contas],'DRE Financeira'!$C240,
BaseFinanceira[Centro Custo],IF($B$2=Configurações!$B$7,"&lt;&gt;""",'DRE Financeira'!$B$2))))</f>
        <v>0</v>
      </c>
      <c r="V240" s="26">
        <f>IF($B240="","",ABS(
SUMIFS(BaseFinanceira[Valor Realizado],
IF('DRE Financeira'!$B$3=Configurações!$D$7,BaseFinanceira[Mês Caixa],BaseFinanceira[Mês Comp.]),V$6,
BaseFinanceira[Plano Contas],'DRE Financeira'!$C240,
BaseFinanceira[Centro Custo],IF($B$2=Configurações!$B$7,"&lt;&gt;""",'DRE Financeira'!$B$2))))</f>
        <v>0</v>
      </c>
      <c r="W240" s="24">
        <f>IF($B240="","",ABS(
SUMIFS(BaseFinanceira[Valor Previsto],
IF('DRE Financeira'!$B$3=Configurações!$D$7,BaseFinanceira[Mês Caixa],BaseFinanceira[Mês Comp.]),W$6,
BaseFinanceira[Plano Contas],'DRE Financeira'!$C240,
BaseFinanceira[Centro Custo],IF($B$2=Configurações!$B$7,"&lt;&gt;""",'DRE Financeira'!$B$2))))</f>
        <v>0</v>
      </c>
      <c r="X240" s="26">
        <f>IF($B240="","",ABS(
SUMIFS(BaseFinanceira[Valor Realizado],
IF('DRE Financeira'!$B$3=Configurações!$D$7,BaseFinanceira[Mês Caixa],BaseFinanceira[Mês Comp.]),X$6,
BaseFinanceira[Plano Contas],'DRE Financeira'!$C240,
BaseFinanceira[Centro Custo],IF($B$2=Configurações!$B$7,"&lt;&gt;""",'DRE Financeira'!$B$2))))</f>
        <v>0</v>
      </c>
      <c r="Y240" s="24">
        <f>IF($B240="","",ABS(
SUMIFS(BaseFinanceira[Valor Previsto],
IF('DRE Financeira'!$B$3=Configurações!$D$7,BaseFinanceira[Mês Caixa],BaseFinanceira[Mês Comp.]),Y$6,
BaseFinanceira[Plano Contas],'DRE Financeira'!$C240,
BaseFinanceira[Centro Custo],IF($B$2=Configurações!$B$7,"&lt;&gt;""",'DRE Financeira'!$B$2))))</f>
        <v>0</v>
      </c>
      <c r="Z240" s="26">
        <f>IF($B240="","",ABS(
SUMIFS(BaseFinanceira[Valor Realizado],
IF('DRE Financeira'!$B$3=Configurações!$D$7,BaseFinanceira[Mês Caixa],BaseFinanceira[Mês Comp.]),Z$6,
BaseFinanceira[Plano Contas],'DRE Financeira'!$C240,
BaseFinanceira[Centro Custo],IF($B$2=Configurações!$B$7,"&lt;&gt;""",'DRE Financeira'!$B$2))))</f>
        <v>0</v>
      </c>
      <c r="AA240" s="24">
        <f>IF($B240="","",ABS(
SUMIFS(BaseFinanceira[Valor Previsto],
IF('DRE Financeira'!$B$3=Configurações!$D$7,BaseFinanceira[Mês Caixa],BaseFinanceira[Mês Comp.]),AA$6,
BaseFinanceira[Plano Contas],'DRE Financeira'!$C240,
BaseFinanceira[Centro Custo],IF($B$2=Configurações!$B$7,"&lt;&gt;""",'DRE Financeira'!$B$2))))</f>
        <v>0</v>
      </c>
      <c r="AB240" s="26">
        <f>IF($B240="","",ABS(
SUMIFS(BaseFinanceira[Valor Realizado],
IF('DRE Financeira'!$B$3=Configurações!$D$7,BaseFinanceira[Mês Caixa],BaseFinanceira[Mês Comp.]),AB$6,
BaseFinanceira[Plano Contas],'DRE Financeira'!$C240,
BaseFinanceira[Centro Custo],IF($B$2=Configurações!$B$7,"&lt;&gt;""",'DRE Financeira'!$B$2))))</f>
        <v>0</v>
      </c>
      <c r="AD240" s="24">
        <f t="shared" si="370"/>
        <v>0</v>
      </c>
      <c r="AE240" s="26">
        <f t="shared" si="370"/>
        <v>0</v>
      </c>
      <c r="AF240" s="39">
        <f t="shared" si="341"/>
        <v>0</v>
      </c>
      <c r="AH240" s="24">
        <f t="shared" si="371"/>
        <v>0</v>
      </c>
      <c r="AI240" s="26">
        <f t="shared" si="371"/>
        <v>0</v>
      </c>
    </row>
    <row r="241" spans="2:35" s="2" customFormat="1" ht="20.100000000000001" customHeight="1" x14ac:dyDescent="0.25">
      <c r="B241" s="23" t="str">
        <f>IF('Plano Contas'!O14="","",'Plano Contas'!O14)</f>
        <v>Tributo de Folha</v>
      </c>
      <c r="C241" s="46" t="str">
        <f t="shared" si="372"/>
        <v>Despesas FixasPessoalTributo de Folha</v>
      </c>
      <c r="D241" s="20"/>
      <c r="E241" s="24">
        <f>IF($B241="","",ABS(
SUMIFS(BaseFinanceira[Valor Previsto],
IF('DRE Financeira'!$B$3=Configurações!$D$7,BaseFinanceira[Mês Caixa],BaseFinanceira[Mês Comp.]),E$6,
BaseFinanceira[Plano Contas],'DRE Financeira'!$C241,
BaseFinanceira[Centro Custo],IF($B$2=Configurações!$B$7,"&lt;&gt;""",'DRE Financeira'!$B$2))))</f>
        <v>0</v>
      </c>
      <c r="F241" s="26">
        <f>IF($B241="","",ABS(
SUMIFS(BaseFinanceira[Valor Realizado],
IF('DRE Financeira'!$B$3=Configurações!$D$7,BaseFinanceira[Mês Caixa],BaseFinanceira[Mês Comp.]),F$6,
BaseFinanceira[Plano Contas],'DRE Financeira'!$C241,
BaseFinanceira[Centro Custo],IF($B$2=Configurações!$B$7,"&lt;&gt;""",'DRE Financeira'!$B$2))))</f>
        <v>0</v>
      </c>
      <c r="G241" s="24">
        <f>IF($B241="","",ABS(
SUMIFS(BaseFinanceira[Valor Previsto],
IF('DRE Financeira'!$B$3=Configurações!$D$7,BaseFinanceira[Mês Caixa],BaseFinanceira[Mês Comp.]),G$6,
BaseFinanceira[Plano Contas],'DRE Financeira'!$C241,
BaseFinanceira[Centro Custo],IF($B$2=Configurações!$B$7,"&lt;&gt;""",'DRE Financeira'!$B$2))))</f>
        <v>0</v>
      </c>
      <c r="H241" s="26">
        <f>IF($B241="","",ABS(
SUMIFS(BaseFinanceira[Valor Realizado],
IF('DRE Financeira'!$B$3=Configurações!$D$7,BaseFinanceira[Mês Caixa],BaseFinanceira[Mês Comp.]),H$6,
BaseFinanceira[Plano Contas],'DRE Financeira'!$C241,
BaseFinanceira[Centro Custo],IF($B$2=Configurações!$B$7,"&lt;&gt;""",'DRE Financeira'!$B$2))))</f>
        <v>0</v>
      </c>
      <c r="I241" s="24">
        <f>IF($B241="","",ABS(
SUMIFS(BaseFinanceira[Valor Previsto],
IF('DRE Financeira'!$B$3=Configurações!$D$7,BaseFinanceira[Mês Caixa],BaseFinanceira[Mês Comp.]),I$6,
BaseFinanceira[Plano Contas],'DRE Financeira'!$C241,
BaseFinanceira[Centro Custo],IF($B$2=Configurações!$B$7,"&lt;&gt;""",'DRE Financeira'!$B$2))))</f>
        <v>0</v>
      </c>
      <c r="J241" s="26">
        <f>IF($B241="","",ABS(
SUMIFS(BaseFinanceira[Valor Realizado],
IF('DRE Financeira'!$B$3=Configurações!$D$7,BaseFinanceira[Mês Caixa],BaseFinanceira[Mês Comp.]),J$6,
BaseFinanceira[Plano Contas],'DRE Financeira'!$C241,
BaseFinanceira[Centro Custo],IF($B$2=Configurações!$B$7,"&lt;&gt;""",'DRE Financeira'!$B$2))))</f>
        <v>0</v>
      </c>
      <c r="K241" s="24">
        <f>IF($B241="","",ABS(
SUMIFS(BaseFinanceira[Valor Previsto],
IF('DRE Financeira'!$B$3=Configurações!$D$7,BaseFinanceira[Mês Caixa],BaseFinanceira[Mês Comp.]),K$6,
BaseFinanceira[Plano Contas],'DRE Financeira'!$C241,
BaseFinanceira[Centro Custo],IF($B$2=Configurações!$B$7,"&lt;&gt;""",'DRE Financeira'!$B$2))))</f>
        <v>0</v>
      </c>
      <c r="L241" s="26">
        <f>IF($B241="","",ABS(
SUMIFS(BaseFinanceira[Valor Realizado],
IF('DRE Financeira'!$B$3=Configurações!$D$7,BaseFinanceira[Mês Caixa],BaseFinanceira[Mês Comp.]),L$6,
BaseFinanceira[Plano Contas],'DRE Financeira'!$C241,
BaseFinanceira[Centro Custo],IF($B$2=Configurações!$B$7,"&lt;&gt;""",'DRE Financeira'!$B$2))))</f>
        <v>0</v>
      </c>
      <c r="M241" s="24">
        <f>IF($B241="","",ABS(
SUMIFS(BaseFinanceira[Valor Previsto],
IF('DRE Financeira'!$B$3=Configurações!$D$7,BaseFinanceira[Mês Caixa],BaseFinanceira[Mês Comp.]),M$6,
BaseFinanceira[Plano Contas],'DRE Financeira'!$C241,
BaseFinanceira[Centro Custo],IF($B$2=Configurações!$B$7,"&lt;&gt;""",'DRE Financeira'!$B$2))))</f>
        <v>0</v>
      </c>
      <c r="N241" s="26">
        <f>IF($B241="","",ABS(
SUMIFS(BaseFinanceira[Valor Realizado],
IF('DRE Financeira'!$B$3=Configurações!$D$7,BaseFinanceira[Mês Caixa],BaseFinanceira[Mês Comp.]),N$6,
BaseFinanceira[Plano Contas],'DRE Financeira'!$C241,
BaseFinanceira[Centro Custo],IF($B$2=Configurações!$B$7,"&lt;&gt;""",'DRE Financeira'!$B$2))))</f>
        <v>0</v>
      </c>
      <c r="O241" s="24">
        <f>IF($B241="","",ABS(
SUMIFS(BaseFinanceira[Valor Previsto],
IF('DRE Financeira'!$B$3=Configurações!$D$7,BaseFinanceira[Mês Caixa],BaseFinanceira[Mês Comp.]),O$6,
BaseFinanceira[Plano Contas],'DRE Financeira'!$C241,
BaseFinanceira[Centro Custo],IF($B$2=Configurações!$B$7,"&lt;&gt;""",'DRE Financeira'!$B$2))))</f>
        <v>0</v>
      </c>
      <c r="P241" s="26">
        <f>IF($B241="","",ABS(
SUMIFS(BaseFinanceira[Valor Realizado],
IF('DRE Financeira'!$B$3=Configurações!$D$7,BaseFinanceira[Mês Caixa],BaseFinanceira[Mês Comp.]),P$6,
BaseFinanceira[Plano Contas],'DRE Financeira'!$C241,
BaseFinanceira[Centro Custo],IF($B$2=Configurações!$B$7,"&lt;&gt;""",'DRE Financeira'!$B$2))))</f>
        <v>0</v>
      </c>
      <c r="Q241" s="24">
        <f>IF($B241="","",ABS(
SUMIFS(BaseFinanceira[Valor Previsto],
IF('DRE Financeira'!$B$3=Configurações!$D$7,BaseFinanceira[Mês Caixa],BaseFinanceira[Mês Comp.]),Q$6,
BaseFinanceira[Plano Contas],'DRE Financeira'!$C241,
BaseFinanceira[Centro Custo],IF($B$2=Configurações!$B$7,"&lt;&gt;""",'DRE Financeira'!$B$2))))</f>
        <v>0</v>
      </c>
      <c r="R241" s="26">
        <f>IF($B241="","",ABS(
SUMIFS(BaseFinanceira[Valor Realizado],
IF('DRE Financeira'!$B$3=Configurações!$D$7,BaseFinanceira[Mês Caixa],BaseFinanceira[Mês Comp.]),R$6,
BaseFinanceira[Plano Contas],'DRE Financeira'!$C241,
BaseFinanceira[Centro Custo],IF($B$2=Configurações!$B$7,"&lt;&gt;""",'DRE Financeira'!$B$2))))</f>
        <v>0</v>
      </c>
      <c r="S241" s="24">
        <f>IF($B241="","",ABS(
SUMIFS(BaseFinanceira[Valor Previsto],
IF('DRE Financeira'!$B$3=Configurações!$D$7,BaseFinanceira[Mês Caixa],BaseFinanceira[Mês Comp.]),S$6,
BaseFinanceira[Plano Contas],'DRE Financeira'!$C241,
BaseFinanceira[Centro Custo],IF($B$2=Configurações!$B$7,"&lt;&gt;""",'DRE Financeira'!$B$2))))</f>
        <v>0</v>
      </c>
      <c r="T241" s="26">
        <f>IF($B241="","",ABS(
SUMIFS(BaseFinanceira[Valor Realizado],
IF('DRE Financeira'!$B$3=Configurações!$D$7,BaseFinanceira[Mês Caixa],BaseFinanceira[Mês Comp.]),T$6,
BaseFinanceira[Plano Contas],'DRE Financeira'!$C241,
BaseFinanceira[Centro Custo],IF($B$2=Configurações!$B$7,"&lt;&gt;""",'DRE Financeira'!$B$2))))</f>
        <v>0</v>
      </c>
      <c r="U241" s="24">
        <f>IF($B241="","",ABS(
SUMIFS(BaseFinanceira[Valor Previsto],
IF('DRE Financeira'!$B$3=Configurações!$D$7,BaseFinanceira[Mês Caixa],BaseFinanceira[Mês Comp.]),U$6,
BaseFinanceira[Plano Contas],'DRE Financeira'!$C241,
BaseFinanceira[Centro Custo],IF($B$2=Configurações!$B$7,"&lt;&gt;""",'DRE Financeira'!$B$2))))</f>
        <v>0</v>
      </c>
      <c r="V241" s="26">
        <f>IF($B241="","",ABS(
SUMIFS(BaseFinanceira[Valor Realizado],
IF('DRE Financeira'!$B$3=Configurações!$D$7,BaseFinanceira[Mês Caixa],BaseFinanceira[Mês Comp.]),V$6,
BaseFinanceira[Plano Contas],'DRE Financeira'!$C241,
BaseFinanceira[Centro Custo],IF($B$2=Configurações!$B$7,"&lt;&gt;""",'DRE Financeira'!$B$2))))</f>
        <v>0</v>
      </c>
      <c r="W241" s="24">
        <f>IF($B241="","",ABS(
SUMIFS(BaseFinanceira[Valor Previsto],
IF('DRE Financeira'!$B$3=Configurações!$D$7,BaseFinanceira[Mês Caixa],BaseFinanceira[Mês Comp.]),W$6,
BaseFinanceira[Plano Contas],'DRE Financeira'!$C241,
BaseFinanceira[Centro Custo],IF($B$2=Configurações!$B$7,"&lt;&gt;""",'DRE Financeira'!$B$2))))</f>
        <v>0</v>
      </c>
      <c r="X241" s="26">
        <f>IF($B241="","",ABS(
SUMIFS(BaseFinanceira[Valor Realizado],
IF('DRE Financeira'!$B$3=Configurações!$D$7,BaseFinanceira[Mês Caixa],BaseFinanceira[Mês Comp.]),X$6,
BaseFinanceira[Plano Contas],'DRE Financeira'!$C241,
BaseFinanceira[Centro Custo],IF($B$2=Configurações!$B$7,"&lt;&gt;""",'DRE Financeira'!$B$2))))</f>
        <v>0</v>
      </c>
      <c r="Y241" s="24">
        <f>IF($B241="","",ABS(
SUMIFS(BaseFinanceira[Valor Previsto],
IF('DRE Financeira'!$B$3=Configurações!$D$7,BaseFinanceira[Mês Caixa],BaseFinanceira[Mês Comp.]),Y$6,
BaseFinanceira[Plano Contas],'DRE Financeira'!$C241,
BaseFinanceira[Centro Custo],IF($B$2=Configurações!$B$7,"&lt;&gt;""",'DRE Financeira'!$B$2))))</f>
        <v>0</v>
      </c>
      <c r="Z241" s="26">
        <f>IF($B241="","",ABS(
SUMIFS(BaseFinanceira[Valor Realizado],
IF('DRE Financeira'!$B$3=Configurações!$D$7,BaseFinanceira[Mês Caixa],BaseFinanceira[Mês Comp.]),Z$6,
BaseFinanceira[Plano Contas],'DRE Financeira'!$C241,
BaseFinanceira[Centro Custo],IF($B$2=Configurações!$B$7,"&lt;&gt;""",'DRE Financeira'!$B$2))))</f>
        <v>0</v>
      </c>
      <c r="AA241" s="24">
        <f>IF($B241="","",ABS(
SUMIFS(BaseFinanceira[Valor Previsto],
IF('DRE Financeira'!$B$3=Configurações!$D$7,BaseFinanceira[Mês Caixa],BaseFinanceira[Mês Comp.]),AA$6,
BaseFinanceira[Plano Contas],'DRE Financeira'!$C241,
BaseFinanceira[Centro Custo],IF($B$2=Configurações!$B$7,"&lt;&gt;""",'DRE Financeira'!$B$2))))</f>
        <v>0</v>
      </c>
      <c r="AB241" s="26">
        <f>IF($B241="","",ABS(
SUMIFS(BaseFinanceira[Valor Realizado],
IF('DRE Financeira'!$B$3=Configurações!$D$7,BaseFinanceira[Mês Caixa],BaseFinanceira[Mês Comp.]),AB$6,
BaseFinanceira[Plano Contas],'DRE Financeira'!$C241,
BaseFinanceira[Centro Custo],IF($B$2=Configurações!$B$7,"&lt;&gt;""",'DRE Financeira'!$B$2))))</f>
        <v>0</v>
      </c>
      <c r="AD241" s="24">
        <f t="shared" si="370"/>
        <v>0</v>
      </c>
      <c r="AE241" s="26">
        <f t="shared" si="370"/>
        <v>0</v>
      </c>
      <c r="AF241" s="39">
        <f t="shared" si="341"/>
        <v>0</v>
      </c>
      <c r="AH241" s="24">
        <f t="shared" si="371"/>
        <v>0</v>
      </c>
      <c r="AI241" s="26">
        <f t="shared" si="371"/>
        <v>0</v>
      </c>
    </row>
    <row r="242" spans="2:35" s="2" customFormat="1" ht="20.100000000000001" customHeight="1" x14ac:dyDescent="0.25">
      <c r="B242" s="23" t="str">
        <f>IF('Plano Contas'!O15="","",'Plano Contas'!O15)</f>
        <v>Rescisão</v>
      </c>
      <c r="C242" s="46" t="str">
        <f t="shared" si="372"/>
        <v>Despesas FixasPessoalRescisão</v>
      </c>
      <c r="D242" s="20"/>
      <c r="E242" s="24">
        <f>IF($B242="","",ABS(
SUMIFS(BaseFinanceira[Valor Previsto],
IF('DRE Financeira'!$B$3=Configurações!$D$7,BaseFinanceira[Mês Caixa],BaseFinanceira[Mês Comp.]),E$6,
BaseFinanceira[Plano Contas],'DRE Financeira'!$C242,
BaseFinanceira[Centro Custo],IF($B$2=Configurações!$B$7,"&lt;&gt;""",'DRE Financeira'!$B$2))))</f>
        <v>0</v>
      </c>
      <c r="F242" s="26">
        <f>IF($B242="","",ABS(
SUMIFS(BaseFinanceira[Valor Realizado],
IF('DRE Financeira'!$B$3=Configurações!$D$7,BaseFinanceira[Mês Caixa],BaseFinanceira[Mês Comp.]),F$6,
BaseFinanceira[Plano Contas],'DRE Financeira'!$C242,
BaseFinanceira[Centro Custo],IF($B$2=Configurações!$B$7,"&lt;&gt;""",'DRE Financeira'!$B$2))))</f>
        <v>0</v>
      </c>
      <c r="G242" s="24">
        <f>IF($B242="","",ABS(
SUMIFS(BaseFinanceira[Valor Previsto],
IF('DRE Financeira'!$B$3=Configurações!$D$7,BaseFinanceira[Mês Caixa],BaseFinanceira[Mês Comp.]),G$6,
BaseFinanceira[Plano Contas],'DRE Financeira'!$C242,
BaseFinanceira[Centro Custo],IF($B$2=Configurações!$B$7,"&lt;&gt;""",'DRE Financeira'!$B$2))))</f>
        <v>0</v>
      </c>
      <c r="H242" s="26">
        <f>IF($B242="","",ABS(
SUMIFS(BaseFinanceira[Valor Realizado],
IF('DRE Financeira'!$B$3=Configurações!$D$7,BaseFinanceira[Mês Caixa],BaseFinanceira[Mês Comp.]),H$6,
BaseFinanceira[Plano Contas],'DRE Financeira'!$C242,
BaseFinanceira[Centro Custo],IF($B$2=Configurações!$B$7,"&lt;&gt;""",'DRE Financeira'!$B$2))))</f>
        <v>0</v>
      </c>
      <c r="I242" s="24">
        <f>IF($B242="","",ABS(
SUMIFS(BaseFinanceira[Valor Previsto],
IF('DRE Financeira'!$B$3=Configurações!$D$7,BaseFinanceira[Mês Caixa],BaseFinanceira[Mês Comp.]),I$6,
BaseFinanceira[Plano Contas],'DRE Financeira'!$C242,
BaseFinanceira[Centro Custo],IF($B$2=Configurações!$B$7,"&lt;&gt;""",'DRE Financeira'!$B$2))))</f>
        <v>0</v>
      </c>
      <c r="J242" s="26">
        <f>IF($B242="","",ABS(
SUMIFS(BaseFinanceira[Valor Realizado],
IF('DRE Financeira'!$B$3=Configurações!$D$7,BaseFinanceira[Mês Caixa],BaseFinanceira[Mês Comp.]),J$6,
BaseFinanceira[Plano Contas],'DRE Financeira'!$C242,
BaseFinanceira[Centro Custo],IF($B$2=Configurações!$B$7,"&lt;&gt;""",'DRE Financeira'!$B$2))))</f>
        <v>0</v>
      </c>
      <c r="K242" s="24">
        <f>IF($B242="","",ABS(
SUMIFS(BaseFinanceira[Valor Previsto],
IF('DRE Financeira'!$B$3=Configurações!$D$7,BaseFinanceira[Mês Caixa],BaseFinanceira[Mês Comp.]),K$6,
BaseFinanceira[Plano Contas],'DRE Financeira'!$C242,
BaseFinanceira[Centro Custo],IF($B$2=Configurações!$B$7,"&lt;&gt;""",'DRE Financeira'!$B$2))))</f>
        <v>0</v>
      </c>
      <c r="L242" s="26">
        <f>IF($B242="","",ABS(
SUMIFS(BaseFinanceira[Valor Realizado],
IF('DRE Financeira'!$B$3=Configurações!$D$7,BaseFinanceira[Mês Caixa],BaseFinanceira[Mês Comp.]),L$6,
BaseFinanceira[Plano Contas],'DRE Financeira'!$C242,
BaseFinanceira[Centro Custo],IF($B$2=Configurações!$B$7,"&lt;&gt;""",'DRE Financeira'!$B$2))))</f>
        <v>0</v>
      </c>
      <c r="M242" s="24">
        <f>IF($B242="","",ABS(
SUMIFS(BaseFinanceira[Valor Previsto],
IF('DRE Financeira'!$B$3=Configurações!$D$7,BaseFinanceira[Mês Caixa],BaseFinanceira[Mês Comp.]),M$6,
BaseFinanceira[Plano Contas],'DRE Financeira'!$C242,
BaseFinanceira[Centro Custo],IF($B$2=Configurações!$B$7,"&lt;&gt;""",'DRE Financeira'!$B$2))))</f>
        <v>0</v>
      </c>
      <c r="N242" s="26">
        <f>IF($B242="","",ABS(
SUMIFS(BaseFinanceira[Valor Realizado],
IF('DRE Financeira'!$B$3=Configurações!$D$7,BaseFinanceira[Mês Caixa],BaseFinanceira[Mês Comp.]),N$6,
BaseFinanceira[Plano Contas],'DRE Financeira'!$C242,
BaseFinanceira[Centro Custo],IF($B$2=Configurações!$B$7,"&lt;&gt;""",'DRE Financeira'!$B$2))))</f>
        <v>0</v>
      </c>
      <c r="O242" s="24">
        <f>IF($B242="","",ABS(
SUMIFS(BaseFinanceira[Valor Previsto],
IF('DRE Financeira'!$B$3=Configurações!$D$7,BaseFinanceira[Mês Caixa],BaseFinanceira[Mês Comp.]),O$6,
BaseFinanceira[Plano Contas],'DRE Financeira'!$C242,
BaseFinanceira[Centro Custo],IF($B$2=Configurações!$B$7,"&lt;&gt;""",'DRE Financeira'!$B$2))))</f>
        <v>0</v>
      </c>
      <c r="P242" s="26">
        <f>IF($B242="","",ABS(
SUMIFS(BaseFinanceira[Valor Realizado],
IF('DRE Financeira'!$B$3=Configurações!$D$7,BaseFinanceira[Mês Caixa],BaseFinanceira[Mês Comp.]),P$6,
BaseFinanceira[Plano Contas],'DRE Financeira'!$C242,
BaseFinanceira[Centro Custo],IF($B$2=Configurações!$B$7,"&lt;&gt;""",'DRE Financeira'!$B$2))))</f>
        <v>0</v>
      </c>
      <c r="Q242" s="24">
        <f>IF($B242="","",ABS(
SUMIFS(BaseFinanceira[Valor Previsto],
IF('DRE Financeira'!$B$3=Configurações!$D$7,BaseFinanceira[Mês Caixa],BaseFinanceira[Mês Comp.]),Q$6,
BaseFinanceira[Plano Contas],'DRE Financeira'!$C242,
BaseFinanceira[Centro Custo],IF($B$2=Configurações!$B$7,"&lt;&gt;""",'DRE Financeira'!$B$2))))</f>
        <v>0</v>
      </c>
      <c r="R242" s="26">
        <f>IF($B242="","",ABS(
SUMIFS(BaseFinanceira[Valor Realizado],
IF('DRE Financeira'!$B$3=Configurações!$D$7,BaseFinanceira[Mês Caixa],BaseFinanceira[Mês Comp.]),R$6,
BaseFinanceira[Plano Contas],'DRE Financeira'!$C242,
BaseFinanceira[Centro Custo],IF($B$2=Configurações!$B$7,"&lt;&gt;""",'DRE Financeira'!$B$2))))</f>
        <v>0</v>
      </c>
      <c r="S242" s="24">
        <f>IF($B242="","",ABS(
SUMIFS(BaseFinanceira[Valor Previsto],
IF('DRE Financeira'!$B$3=Configurações!$D$7,BaseFinanceira[Mês Caixa],BaseFinanceira[Mês Comp.]),S$6,
BaseFinanceira[Plano Contas],'DRE Financeira'!$C242,
BaseFinanceira[Centro Custo],IF($B$2=Configurações!$B$7,"&lt;&gt;""",'DRE Financeira'!$B$2))))</f>
        <v>0</v>
      </c>
      <c r="T242" s="26">
        <f>IF($B242="","",ABS(
SUMIFS(BaseFinanceira[Valor Realizado],
IF('DRE Financeira'!$B$3=Configurações!$D$7,BaseFinanceira[Mês Caixa],BaseFinanceira[Mês Comp.]),T$6,
BaseFinanceira[Plano Contas],'DRE Financeira'!$C242,
BaseFinanceira[Centro Custo],IF($B$2=Configurações!$B$7,"&lt;&gt;""",'DRE Financeira'!$B$2))))</f>
        <v>0</v>
      </c>
      <c r="U242" s="24">
        <f>IF($B242="","",ABS(
SUMIFS(BaseFinanceira[Valor Previsto],
IF('DRE Financeira'!$B$3=Configurações!$D$7,BaseFinanceira[Mês Caixa],BaseFinanceira[Mês Comp.]),U$6,
BaseFinanceira[Plano Contas],'DRE Financeira'!$C242,
BaseFinanceira[Centro Custo],IF($B$2=Configurações!$B$7,"&lt;&gt;""",'DRE Financeira'!$B$2))))</f>
        <v>0</v>
      </c>
      <c r="V242" s="26">
        <f>IF($B242="","",ABS(
SUMIFS(BaseFinanceira[Valor Realizado],
IF('DRE Financeira'!$B$3=Configurações!$D$7,BaseFinanceira[Mês Caixa],BaseFinanceira[Mês Comp.]),V$6,
BaseFinanceira[Plano Contas],'DRE Financeira'!$C242,
BaseFinanceira[Centro Custo],IF($B$2=Configurações!$B$7,"&lt;&gt;""",'DRE Financeira'!$B$2))))</f>
        <v>0</v>
      </c>
      <c r="W242" s="24">
        <f>IF($B242="","",ABS(
SUMIFS(BaseFinanceira[Valor Previsto],
IF('DRE Financeira'!$B$3=Configurações!$D$7,BaseFinanceira[Mês Caixa],BaseFinanceira[Mês Comp.]),W$6,
BaseFinanceira[Plano Contas],'DRE Financeira'!$C242,
BaseFinanceira[Centro Custo],IF($B$2=Configurações!$B$7,"&lt;&gt;""",'DRE Financeira'!$B$2))))</f>
        <v>0</v>
      </c>
      <c r="X242" s="26">
        <f>IF($B242="","",ABS(
SUMIFS(BaseFinanceira[Valor Realizado],
IF('DRE Financeira'!$B$3=Configurações!$D$7,BaseFinanceira[Mês Caixa],BaseFinanceira[Mês Comp.]),X$6,
BaseFinanceira[Plano Contas],'DRE Financeira'!$C242,
BaseFinanceira[Centro Custo],IF($B$2=Configurações!$B$7,"&lt;&gt;""",'DRE Financeira'!$B$2))))</f>
        <v>0</v>
      </c>
      <c r="Y242" s="24">
        <f>IF($B242="","",ABS(
SUMIFS(BaseFinanceira[Valor Previsto],
IF('DRE Financeira'!$B$3=Configurações!$D$7,BaseFinanceira[Mês Caixa],BaseFinanceira[Mês Comp.]),Y$6,
BaseFinanceira[Plano Contas],'DRE Financeira'!$C242,
BaseFinanceira[Centro Custo],IF($B$2=Configurações!$B$7,"&lt;&gt;""",'DRE Financeira'!$B$2))))</f>
        <v>0</v>
      </c>
      <c r="Z242" s="26">
        <f>IF($B242="","",ABS(
SUMIFS(BaseFinanceira[Valor Realizado],
IF('DRE Financeira'!$B$3=Configurações!$D$7,BaseFinanceira[Mês Caixa],BaseFinanceira[Mês Comp.]),Z$6,
BaseFinanceira[Plano Contas],'DRE Financeira'!$C242,
BaseFinanceira[Centro Custo],IF($B$2=Configurações!$B$7,"&lt;&gt;""",'DRE Financeira'!$B$2))))</f>
        <v>0</v>
      </c>
      <c r="AA242" s="24">
        <f>IF($B242="","",ABS(
SUMIFS(BaseFinanceira[Valor Previsto],
IF('DRE Financeira'!$B$3=Configurações!$D$7,BaseFinanceira[Mês Caixa],BaseFinanceira[Mês Comp.]),AA$6,
BaseFinanceira[Plano Contas],'DRE Financeira'!$C242,
BaseFinanceira[Centro Custo],IF($B$2=Configurações!$B$7,"&lt;&gt;""",'DRE Financeira'!$B$2))))</f>
        <v>0</v>
      </c>
      <c r="AB242" s="26">
        <f>IF($B242="","",ABS(
SUMIFS(BaseFinanceira[Valor Realizado],
IF('DRE Financeira'!$B$3=Configurações!$D$7,BaseFinanceira[Mês Caixa],BaseFinanceira[Mês Comp.]),AB$6,
BaseFinanceira[Plano Contas],'DRE Financeira'!$C242,
BaseFinanceira[Centro Custo],IF($B$2=Configurações!$B$7,"&lt;&gt;""",'DRE Financeira'!$B$2))))</f>
        <v>0</v>
      </c>
      <c r="AD242" s="24">
        <f t="shared" si="370"/>
        <v>0</v>
      </c>
      <c r="AE242" s="26">
        <f t="shared" si="370"/>
        <v>0</v>
      </c>
      <c r="AF242" s="39">
        <f t="shared" si="341"/>
        <v>0</v>
      </c>
      <c r="AH242" s="24">
        <f t="shared" si="371"/>
        <v>0</v>
      </c>
      <c r="AI242" s="26">
        <f t="shared" si="371"/>
        <v>0</v>
      </c>
    </row>
    <row r="243" spans="2:35" s="2" customFormat="1" ht="20.100000000000001" customHeight="1" x14ac:dyDescent="0.25">
      <c r="B243" s="23" t="str">
        <f>IF('Plano Contas'!O16="","",'Plano Contas'!O16)</f>
        <v>Vale Alimentação</v>
      </c>
      <c r="C243" s="46" t="str">
        <f t="shared" si="372"/>
        <v>Despesas FixasPessoalVale Alimentação</v>
      </c>
      <c r="D243" s="20"/>
      <c r="E243" s="24">
        <f>IF($B243="","",ABS(
SUMIFS(BaseFinanceira[Valor Previsto],
IF('DRE Financeira'!$B$3=Configurações!$D$7,BaseFinanceira[Mês Caixa],BaseFinanceira[Mês Comp.]),E$6,
BaseFinanceira[Plano Contas],'DRE Financeira'!$C243,
BaseFinanceira[Centro Custo],IF($B$2=Configurações!$B$7,"&lt;&gt;""",'DRE Financeira'!$B$2))))</f>
        <v>0</v>
      </c>
      <c r="F243" s="26">
        <f>IF($B243="","",ABS(
SUMIFS(BaseFinanceira[Valor Realizado],
IF('DRE Financeira'!$B$3=Configurações!$D$7,BaseFinanceira[Mês Caixa],BaseFinanceira[Mês Comp.]),F$6,
BaseFinanceira[Plano Contas],'DRE Financeira'!$C243,
BaseFinanceira[Centro Custo],IF($B$2=Configurações!$B$7,"&lt;&gt;""",'DRE Financeira'!$B$2))))</f>
        <v>0</v>
      </c>
      <c r="G243" s="24">
        <f>IF($B243="","",ABS(
SUMIFS(BaseFinanceira[Valor Previsto],
IF('DRE Financeira'!$B$3=Configurações!$D$7,BaseFinanceira[Mês Caixa],BaseFinanceira[Mês Comp.]),G$6,
BaseFinanceira[Plano Contas],'DRE Financeira'!$C243,
BaseFinanceira[Centro Custo],IF($B$2=Configurações!$B$7,"&lt;&gt;""",'DRE Financeira'!$B$2))))</f>
        <v>0</v>
      </c>
      <c r="H243" s="26">
        <f>IF($B243="","",ABS(
SUMIFS(BaseFinanceira[Valor Realizado],
IF('DRE Financeira'!$B$3=Configurações!$D$7,BaseFinanceira[Mês Caixa],BaseFinanceira[Mês Comp.]),H$6,
BaseFinanceira[Plano Contas],'DRE Financeira'!$C243,
BaseFinanceira[Centro Custo],IF($B$2=Configurações!$B$7,"&lt;&gt;""",'DRE Financeira'!$B$2))))</f>
        <v>0</v>
      </c>
      <c r="I243" s="24">
        <f>IF($B243="","",ABS(
SUMIFS(BaseFinanceira[Valor Previsto],
IF('DRE Financeira'!$B$3=Configurações!$D$7,BaseFinanceira[Mês Caixa],BaseFinanceira[Mês Comp.]),I$6,
BaseFinanceira[Plano Contas],'DRE Financeira'!$C243,
BaseFinanceira[Centro Custo],IF($B$2=Configurações!$B$7,"&lt;&gt;""",'DRE Financeira'!$B$2))))</f>
        <v>0</v>
      </c>
      <c r="J243" s="26">
        <f>IF($B243="","",ABS(
SUMIFS(BaseFinanceira[Valor Realizado],
IF('DRE Financeira'!$B$3=Configurações!$D$7,BaseFinanceira[Mês Caixa],BaseFinanceira[Mês Comp.]),J$6,
BaseFinanceira[Plano Contas],'DRE Financeira'!$C243,
BaseFinanceira[Centro Custo],IF($B$2=Configurações!$B$7,"&lt;&gt;""",'DRE Financeira'!$B$2))))</f>
        <v>0</v>
      </c>
      <c r="K243" s="24">
        <f>IF($B243="","",ABS(
SUMIFS(BaseFinanceira[Valor Previsto],
IF('DRE Financeira'!$B$3=Configurações!$D$7,BaseFinanceira[Mês Caixa],BaseFinanceira[Mês Comp.]),K$6,
BaseFinanceira[Plano Contas],'DRE Financeira'!$C243,
BaseFinanceira[Centro Custo],IF($B$2=Configurações!$B$7,"&lt;&gt;""",'DRE Financeira'!$B$2))))</f>
        <v>0</v>
      </c>
      <c r="L243" s="26">
        <f>IF($B243="","",ABS(
SUMIFS(BaseFinanceira[Valor Realizado],
IF('DRE Financeira'!$B$3=Configurações!$D$7,BaseFinanceira[Mês Caixa],BaseFinanceira[Mês Comp.]),L$6,
BaseFinanceira[Plano Contas],'DRE Financeira'!$C243,
BaseFinanceira[Centro Custo],IF($B$2=Configurações!$B$7,"&lt;&gt;""",'DRE Financeira'!$B$2))))</f>
        <v>0</v>
      </c>
      <c r="M243" s="24">
        <f>IF($B243="","",ABS(
SUMIFS(BaseFinanceira[Valor Previsto],
IF('DRE Financeira'!$B$3=Configurações!$D$7,BaseFinanceira[Mês Caixa],BaseFinanceira[Mês Comp.]),M$6,
BaseFinanceira[Plano Contas],'DRE Financeira'!$C243,
BaseFinanceira[Centro Custo],IF($B$2=Configurações!$B$7,"&lt;&gt;""",'DRE Financeira'!$B$2))))</f>
        <v>0</v>
      </c>
      <c r="N243" s="26">
        <f>IF($B243="","",ABS(
SUMIFS(BaseFinanceira[Valor Realizado],
IF('DRE Financeira'!$B$3=Configurações!$D$7,BaseFinanceira[Mês Caixa],BaseFinanceira[Mês Comp.]),N$6,
BaseFinanceira[Plano Contas],'DRE Financeira'!$C243,
BaseFinanceira[Centro Custo],IF($B$2=Configurações!$B$7,"&lt;&gt;""",'DRE Financeira'!$B$2))))</f>
        <v>0</v>
      </c>
      <c r="O243" s="24">
        <f>IF($B243="","",ABS(
SUMIFS(BaseFinanceira[Valor Previsto],
IF('DRE Financeira'!$B$3=Configurações!$D$7,BaseFinanceira[Mês Caixa],BaseFinanceira[Mês Comp.]),O$6,
BaseFinanceira[Plano Contas],'DRE Financeira'!$C243,
BaseFinanceira[Centro Custo],IF($B$2=Configurações!$B$7,"&lt;&gt;""",'DRE Financeira'!$B$2))))</f>
        <v>0</v>
      </c>
      <c r="P243" s="26">
        <f>IF($B243="","",ABS(
SUMIFS(BaseFinanceira[Valor Realizado],
IF('DRE Financeira'!$B$3=Configurações!$D$7,BaseFinanceira[Mês Caixa],BaseFinanceira[Mês Comp.]),P$6,
BaseFinanceira[Plano Contas],'DRE Financeira'!$C243,
BaseFinanceira[Centro Custo],IF($B$2=Configurações!$B$7,"&lt;&gt;""",'DRE Financeira'!$B$2))))</f>
        <v>0</v>
      </c>
      <c r="Q243" s="24">
        <f>IF($B243="","",ABS(
SUMIFS(BaseFinanceira[Valor Previsto],
IF('DRE Financeira'!$B$3=Configurações!$D$7,BaseFinanceira[Mês Caixa],BaseFinanceira[Mês Comp.]),Q$6,
BaseFinanceira[Plano Contas],'DRE Financeira'!$C243,
BaseFinanceira[Centro Custo],IF($B$2=Configurações!$B$7,"&lt;&gt;""",'DRE Financeira'!$B$2))))</f>
        <v>0</v>
      </c>
      <c r="R243" s="26">
        <f>IF($B243="","",ABS(
SUMIFS(BaseFinanceira[Valor Realizado],
IF('DRE Financeira'!$B$3=Configurações!$D$7,BaseFinanceira[Mês Caixa],BaseFinanceira[Mês Comp.]),R$6,
BaseFinanceira[Plano Contas],'DRE Financeira'!$C243,
BaseFinanceira[Centro Custo],IF($B$2=Configurações!$B$7,"&lt;&gt;""",'DRE Financeira'!$B$2))))</f>
        <v>0</v>
      </c>
      <c r="S243" s="24">
        <f>IF($B243="","",ABS(
SUMIFS(BaseFinanceira[Valor Previsto],
IF('DRE Financeira'!$B$3=Configurações!$D$7,BaseFinanceira[Mês Caixa],BaseFinanceira[Mês Comp.]),S$6,
BaseFinanceira[Plano Contas],'DRE Financeira'!$C243,
BaseFinanceira[Centro Custo],IF($B$2=Configurações!$B$7,"&lt;&gt;""",'DRE Financeira'!$B$2))))</f>
        <v>0</v>
      </c>
      <c r="T243" s="26">
        <f>IF($B243="","",ABS(
SUMIFS(BaseFinanceira[Valor Realizado],
IF('DRE Financeira'!$B$3=Configurações!$D$7,BaseFinanceira[Mês Caixa],BaseFinanceira[Mês Comp.]),T$6,
BaseFinanceira[Plano Contas],'DRE Financeira'!$C243,
BaseFinanceira[Centro Custo],IF($B$2=Configurações!$B$7,"&lt;&gt;""",'DRE Financeira'!$B$2))))</f>
        <v>0</v>
      </c>
      <c r="U243" s="24">
        <f>IF($B243="","",ABS(
SUMIFS(BaseFinanceira[Valor Previsto],
IF('DRE Financeira'!$B$3=Configurações!$D$7,BaseFinanceira[Mês Caixa],BaseFinanceira[Mês Comp.]),U$6,
BaseFinanceira[Plano Contas],'DRE Financeira'!$C243,
BaseFinanceira[Centro Custo],IF($B$2=Configurações!$B$7,"&lt;&gt;""",'DRE Financeira'!$B$2))))</f>
        <v>0</v>
      </c>
      <c r="V243" s="26">
        <f>IF($B243="","",ABS(
SUMIFS(BaseFinanceira[Valor Realizado],
IF('DRE Financeira'!$B$3=Configurações!$D$7,BaseFinanceira[Mês Caixa],BaseFinanceira[Mês Comp.]),V$6,
BaseFinanceira[Plano Contas],'DRE Financeira'!$C243,
BaseFinanceira[Centro Custo],IF($B$2=Configurações!$B$7,"&lt;&gt;""",'DRE Financeira'!$B$2))))</f>
        <v>0</v>
      </c>
      <c r="W243" s="24">
        <f>IF($B243="","",ABS(
SUMIFS(BaseFinanceira[Valor Previsto],
IF('DRE Financeira'!$B$3=Configurações!$D$7,BaseFinanceira[Mês Caixa],BaseFinanceira[Mês Comp.]),W$6,
BaseFinanceira[Plano Contas],'DRE Financeira'!$C243,
BaseFinanceira[Centro Custo],IF($B$2=Configurações!$B$7,"&lt;&gt;""",'DRE Financeira'!$B$2))))</f>
        <v>0</v>
      </c>
      <c r="X243" s="26">
        <f>IF($B243="","",ABS(
SUMIFS(BaseFinanceira[Valor Realizado],
IF('DRE Financeira'!$B$3=Configurações!$D$7,BaseFinanceira[Mês Caixa],BaseFinanceira[Mês Comp.]),X$6,
BaseFinanceira[Plano Contas],'DRE Financeira'!$C243,
BaseFinanceira[Centro Custo],IF($B$2=Configurações!$B$7,"&lt;&gt;""",'DRE Financeira'!$B$2))))</f>
        <v>0</v>
      </c>
      <c r="Y243" s="24">
        <f>IF($B243="","",ABS(
SUMIFS(BaseFinanceira[Valor Previsto],
IF('DRE Financeira'!$B$3=Configurações!$D$7,BaseFinanceira[Mês Caixa],BaseFinanceira[Mês Comp.]),Y$6,
BaseFinanceira[Plano Contas],'DRE Financeira'!$C243,
BaseFinanceira[Centro Custo],IF($B$2=Configurações!$B$7,"&lt;&gt;""",'DRE Financeira'!$B$2))))</f>
        <v>0</v>
      </c>
      <c r="Z243" s="26">
        <f>IF($B243="","",ABS(
SUMIFS(BaseFinanceira[Valor Realizado],
IF('DRE Financeira'!$B$3=Configurações!$D$7,BaseFinanceira[Mês Caixa],BaseFinanceira[Mês Comp.]),Z$6,
BaseFinanceira[Plano Contas],'DRE Financeira'!$C243,
BaseFinanceira[Centro Custo],IF($B$2=Configurações!$B$7,"&lt;&gt;""",'DRE Financeira'!$B$2))))</f>
        <v>0</v>
      </c>
      <c r="AA243" s="24">
        <f>IF($B243="","",ABS(
SUMIFS(BaseFinanceira[Valor Previsto],
IF('DRE Financeira'!$B$3=Configurações!$D$7,BaseFinanceira[Mês Caixa],BaseFinanceira[Mês Comp.]),AA$6,
BaseFinanceira[Plano Contas],'DRE Financeira'!$C243,
BaseFinanceira[Centro Custo],IF($B$2=Configurações!$B$7,"&lt;&gt;""",'DRE Financeira'!$B$2))))</f>
        <v>0</v>
      </c>
      <c r="AB243" s="26">
        <f>IF($B243="","",ABS(
SUMIFS(BaseFinanceira[Valor Realizado],
IF('DRE Financeira'!$B$3=Configurações!$D$7,BaseFinanceira[Mês Caixa],BaseFinanceira[Mês Comp.]),AB$6,
BaseFinanceira[Plano Contas],'DRE Financeira'!$C243,
BaseFinanceira[Centro Custo],IF($B$2=Configurações!$B$7,"&lt;&gt;""",'DRE Financeira'!$B$2))))</f>
        <v>0</v>
      </c>
      <c r="AD243" s="24">
        <f t="shared" si="370"/>
        <v>0</v>
      </c>
      <c r="AE243" s="26">
        <f t="shared" si="370"/>
        <v>0</v>
      </c>
      <c r="AF243" s="39">
        <f t="shared" si="341"/>
        <v>0</v>
      </c>
      <c r="AH243" s="24">
        <f t="shared" si="371"/>
        <v>0</v>
      </c>
      <c r="AI243" s="26">
        <f t="shared" si="371"/>
        <v>0</v>
      </c>
    </row>
    <row r="244" spans="2:35" s="2" customFormat="1" ht="20.100000000000001" hidden="1" customHeight="1" x14ac:dyDescent="0.25">
      <c r="B244" s="23" t="str">
        <f>IF('Plano Contas'!O17="","",'Plano Contas'!O17)</f>
        <v/>
      </c>
      <c r="C244" s="46" t="str">
        <f t="shared" si="372"/>
        <v>Despesas FixasPessoal</v>
      </c>
      <c r="D244" s="20"/>
      <c r="E244" s="24" t="str">
        <f>IF($B244="","",ABS(
SUMIFS(BaseFinanceira[Valor Previsto],
IF('DRE Financeira'!$B$3=Configurações!$D$7,BaseFinanceira[Mês Caixa],BaseFinanceira[Mês Comp.]),E$6,
BaseFinanceira[Plano Contas],'DRE Financeira'!$C244,
BaseFinanceira[Centro Custo],IF($B$2=Configurações!$B$7,"&lt;&gt;""",'DRE Financeira'!$B$2))))</f>
        <v/>
      </c>
      <c r="F244" s="26" t="str">
        <f>IF($B244="","",ABS(
SUMIFS(BaseFinanceira[Valor Realizado],
IF('DRE Financeira'!$B$3=Configurações!$D$7,BaseFinanceira[Mês Caixa],BaseFinanceira[Mês Comp.]),F$6,
BaseFinanceira[Plano Contas],'DRE Financeira'!$C244,
BaseFinanceira[Centro Custo],IF($B$2=Configurações!$B$7,"&lt;&gt;""",'DRE Financeira'!$B$2))))</f>
        <v/>
      </c>
      <c r="G244" s="24" t="str">
        <f>IF($B244="","",ABS(
SUMIFS(BaseFinanceira[Valor Previsto],
IF('DRE Financeira'!$B$3=Configurações!$D$7,BaseFinanceira[Mês Caixa],BaseFinanceira[Mês Comp.]),G$6,
BaseFinanceira[Plano Contas],'DRE Financeira'!$C244,
BaseFinanceira[Centro Custo],IF($B$2=Configurações!$B$7,"&lt;&gt;""",'DRE Financeira'!$B$2))))</f>
        <v/>
      </c>
      <c r="H244" s="26" t="str">
        <f>IF($B244="","",ABS(
SUMIFS(BaseFinanceira[Valor Realizado],
IF('DRE Financeira'!$B$3=Configurações!$D$7,BaseFinanceira[Mês Caixa],BaseFinanceira[Mês Comp.]),H$6,
BaseFinanceira[Plano Contas],'DRE Financeira'!$C244,
BaseFinanceira[Centro Custo],IF($B$2=Configurações!$B$7,"&lt;&gt;""",'DRE Financeira'!$B$2))))</f>
        <v/>
      </c>
      <c r="I244" s="24" t="str">
        <f>IF($B244="","",ABS(
SUMIFS(BaseFinanceira[Valor Previsto],
IF('DRE Financeira'!$B$3=Configurações!$D$7,BaseFinanceira[Mês Caixa],BaseFinanceira[Mês Comp.]),I$6,
BaseFinanceira[Plano Contas],'DRE Financeira'!$C244,
BaseFinanceira[Centro Custo],IF($B$2=Configurações!$B$7,"&lt;&gt;""",'DRE Financeira'!$B$2))))</f>
        <v/>
      </c>
      <c r="J244" s="26" t="str">
        <f>IF($B244="","",ABS(
SUMIFS(BaseFinanceira[Valor Realizado],
IF('DRE Financeira'!$B$3=Configurações!$D$7,BaseFinanceira[Mês Caixa],BaseFinanceira[Mês Comp.]),J$6,
BaseFinanceira[Plano Contas],'DRE Financeira'!$C244,
BaseFinanceira[Centro Custo],IF($B$2=Configurações!$B$7,"&lt;&gt;""",'DRE Financeira'!$B$2))))</f>
        <v/>
      </c>
      <c r="K244" s="24" t="str">
        <f>IF($B244="","",ABS(
SUMIFS(BaseFinanceira[Valor Previsto],
IF('DRE Financeira'!$B$3=Configurações!$D$7,BaseFinanceira[Mês Caixa],BaseFinanceira[Mês Comp.]),K$6,
BaseFinanceira[Plano Contas],'DRE Financeira'!$C244,
BaseFinanceira[Centro Custo],IF($B$2=Configurações!$B$7,"&lt;&gt;""",'DRE Financeira'!$B$2))))</f>
        <v/>
      </c>
      <c r="L244" s="26" t="str">
        <f>IF($B244="","",ABS(
SUMIFS(BaseFinanceira[Valor Realizado],
IF('DRE Financeira'!$B$3=Configurações!$D$7,BaseFinanceira[Mês Caixa],BaseFinanceira[Mês Comp.]),L$6,
BaseFinanceira[Plano Contas],'DRE Financeira'!$C244,
BaseFinanceira[Centro Custo],IF($B$2=Configurações!$B$7,"&lt;&gt;""",'DRE Financeira'!$B$2))))</f>
        <v/>
      </c>
      <c r="M244" s="24" t="str">
        <f>IF($B244="","",ABS(
SUMIFS(BaseFinanceira[Valor Previsto],
IF('DRE Financeira'!$B$3=Configurações!$D$7,BaseFinanceira[Mês Caixa],BaseFinanceira[Mês Comp.]),M$6,
BaseFinanceira[Plano Contas],'DRE Financeira'!$C244,
BaseFinanceira[Centro Custo],IF($B$2=Configurações!$B$7,"&lt;&gt;""",'DRE Financeira'!$B$2))))</f>
        <v/>
      </c>
      <c r="N244" s="26" t="str">
        <f>IF($B244="","",ABS(
SUMIFS(BaseFinanceira[Valor Realizado],
IF('DRE Financeira'!$B$3=Configurações!$D$7,BaseFinanceira[Mês Caixa],BaseFinanceira[Mês Comp.]),N$6,
BaseFinanceira[Plano Contas],'DRE Financeira'!$C244,
BaseFinanceira[Centro Custo],IF($B$2=Configurações!$B$7,"&lt;&gt;""",'DRE Financeira'!$B$2))))</f>
        <v/>
      </c>
      <c r="O244" s="24" t="str">
        <f>IF($B244="","",ABS(
SUMIFS(BaseFinanceira[Valor Previsto],
IF('DRE Financeira'!$B$3=Configurações!$D$7,BaseFinanceira[Mês Caixa],BaseFinanceira[Mês Comp.]),O$6,
BaseFinanceira[Plano Contas],'DRE Financeira'!$C244,
BaseFinanceira[Centro Custo],IF($B$2=Configurações!$B$7,"&lt;&gt;""",'DRE Financeira'!$B$2))))</f>
        <v/>
      </c>
      <c r="P244" s="26" t="str">
        <f>IF($B244="","",ABS(
SUMIFS(BaseFinanceira[Valor Realizado],
IF('DRE Financeira'!$B$3=Configurações!$D$7,BaseFinanceira[Mês Caixa],BaseFinanceira[Mês Comp.]),P$6,
BaseFinanceira[Plano Contas],'DRE Financeira'!$C244,
BaseFinanceira[Centro Custo],IF($B$2=Configurações!$B$7,"&lt;&gt;""",'DRE Financeira'!$B$2))))</f>
        <v/>
      </c>
      <c r="Q244" s="24" t="str">
        <f>IF($B244="","",ABS(
SUMIFS(BaseFinanceira[Valor Previsto],
IF('DRE Financeira'!$B$3=Configurações!$D$7,BaseFinanceira[Mês Caixa],BaseFinanceira[Mês Comp.]),Q$6,
BaseFinanceira[Plano Contas],'DRE Financeira'!$C244,
BaseFinanceira[Centro Custo],IF($B$2=Configurações!$B$7,"&lt;&gt;""",'DRE Financeira'!$B$2))))</f>
        <v/>
      </c>
      <c r="R244" s="26" t="str">
        <f>IF($B244="","",ABS(
SUMIFS(BaseFinanceira[Valor Realizado],
IF('DRE Financeira'!$B$3=Configurações!$D$7,BaseFinanceira[Mês Caixa],BaseFinanceira[Mês Comp.]),R$6,
BaseFinanceira[Plano Contas],'DRE Financeira'!$C244,
BaseFinanceira[Centro Custo],IF($B$2=Configurações!$B$7,"&lt;&gt;""",'DRE Financeira'!$B$2))))</f>
        <v/>
      </c>
      <c r="S244" s="24" t="str">
        <f>IF($B244="","",ABS(
SUMIFS(BaseFinanceira[Valor Previsto],
IF('DRE Financeira'!$B$3=Configurações!$D$7,BaseFinanceira[Mês Caixa],BaseFinanceira[Mês Comp.]),S$6,
BaseFinanceira[Plano Contas],'DRE Financeira'!$C244,
BaseFinanceira[Centro Custo],IF($B$2=Configurações!$B$7,"&lt;&gt;""",'DRE Financeira'!$B$2))))</f>
        <v/>
      </c>
      <c r="T244" s="26" t="str">
        <f>IF($B244="","",ABS(
SUMIFS(BaseFinanceira[Valor Realizado],
IF('DRE Financeira'!$B$3=Configurações!$D$7,BaseFinanceira[Mês Caixa],BaseFinanceira[Mês Comp.]),T$6,
BaseFinanceira[Plano Contas],'DRE Financeira'!$C244,
BaseFinanceira[Centro Custo],IF($B$2=Configurações!$B$7,"&lt;&gt;""",'DRE Financeira'!$B$2))))</f>
        <v/>
      </c>
      <c r="U244" s="24" t="str">
        <f>IF($B244="","",ABS(
SUMIFS(BaseFinanceira[Valor Previsto],
IF('DRE Financeira'!$B$3=Configurações!$D$7,BaseFinanceira[Mês Caixa],BaseFinanceira[Mês Comp.]),U$6,
BaseFinanceira[Plano Contas],'DRE Financeira'!$C244,
BaseFinanceira[Centro Custo],IF($B$2=Configurações!$B$7,"&lt;&gt;""",'DRE Financeira'!$B$2))))</f>
        <v/>
      </c>
      <c r="V244" s="26" t="str">
        <f>IF($B244="","",ABS(
SUMIFS(BaseFinanceira[Valor Realizado],
IF('DRE Financeira'!$B$3=Configurações!$D$7,BaseFinanceira[Mês Caixa],BaseFinanceira[Mês Comp.]),V$6,
BaseFinanceira[Plano Contas],'DRE Financeira'!$C244,
BaseFinanceira[Centro Custo],IF($B$2=Configurações!$B$7,"&lt;&gt;""",'DRE Financeira'!$B$2))))</f>
        <v/>
      </c>
      <c r="W244" s="24" t="str">
        <f>IF($B244="","",ABS(
SUMIFS(BaseFinanceira[Valor Previsto],
IF('DRE Financeira'!$B$3=Configurações!$D$7,BaseFinanceira[Mês Caixa],BaseFinanceira[Mês Comp.]),W$6,
BaseFinanceira[Plano Contas],'DRE Financeira'!$C244,
BaseFinanceira[Centro Custo],IF($B$2=Configurações!$B$7,"&lt;&gt;""",'DRE Financeira'!$B$2))))</f>
        <v/>
      </c>
      <c r="X244" s="26" t="str">
        <f>IF($B244="","",ABS(
SUMIFS(BaseFinanceira[Valor Realizado],
IF('DRE Financeira'!$B$3=Configurações!$D$7,BaseFinanceira[Mês Caixa],BaseFinanceira[Mês Comp.]),X$6,
BaseFinanceira[Plano Contas],'DRE Financeira'!$C244,
BaseFinanceira[Centro Custo],IF($B$2=Configurações!$B$7,"&lt;&gt;""",'DRE Financeira'!$B$2))))</f>
        <v/>
      </c>
      <c r="Y244" s="24" t="str">
        <f>IF($B244="","",ABS(
SUMIFS(BaseFinanceira[Valor Previsto],
IF('DRE Financeira'!$B$3=Configurações!$D$7,BaseFinanceira[Mês Caixa],BaseFinanceira[Mês Comp.]),Y$6,
BaseFinanceira[Plano Contas],'DRE Financeira'!$C244,
BaseFinanceira[Centro Custo],IF($B$2=Configurações!$B$7,"&lt;&gt;""",'DRE Financeira'!$B$2))))</f>
        <v/>
      </c>
      <c r="Z244" s="26" t="str">
        <f>IF($B244="","",ABS(
SUMIFS(BaseFinanceira[Valor Realizado],
IF('DRE Financeira'!$B$3=Configurações!$D$7,BaseFinanceira[Mês Caixa],BaseFinanceira[Mês Comp.]),Z$6,
BaseFinanceira[Plano Contas],'DRE Financeira'!$C244,
BaseFinanceira[Centro Custo],IF($B$2=Configurações!$B$7,"&lt;&gt;""",'DRE Financeira'!$B$2))))</f>
        <v/>
      </c>
      <c r="AA244" s="24" t="str">
        <f>IF($B244="","",ABS(
SUMIFS(BaseFinanceira[Valor Previsto],
IF('DRE Financeira'!$B$3=Configurações!$D$7,BaseFinanceira[Mês Caixa],BaseFinanceira[Mês Comp.]),AA$6,
BaseFinanceira[Plano Contas],'DRE Financeira'!$C244,
BaseFinanceira[Centro Custo],IF($B$2=Configurações!$B$7,"&lt;&gt;""",'DRE Financeira'!$B$2))))</f>
        <v/>
      </c>
      <c r="AB244" s="26" t="str">
        <f>IF($B244="","",ABS(
SUMIFS(BaseFinanceira[Valor Realizado],
IF('DRE Financeira'!$B$3=Configurações!$D$7,BaseFinanceira[Mês Caixa],BaseFinanceira[Mês Comp.]),AB$6,
BaseFinanceira[Plano Contas],'DRE Financeira'!$C244,
BaseFinanceira[Centro Custo],IF($B$2=Configurações!$B$7,"&lt;&gt;""",'DRE Financeira'!$B$2))))</f>
        <v/>
      </c>
      <c r="AD244" s="24">
        <f t="shared" si="370"/>
        <v>0</v>
      </c>
      <c r="AE244" s="26">
        <f t="shared" si="370"/>
        <v>0</v>
      </c>
      <c r="AF244" s="39">
        <f t="shared" si="341"/>
        <v>0</v>
      </c>
      <c r="AH244" s="24">
        <f t="shared" si="371"/>
        <v>0</v>
      </c>
      <c r="AI244" s="26">
        <f t="shared" si="371"/>
        <v>0</v>
      </c>
    </row>
    <row r="245" spans="2:35" s="2" customFormat="1" ht="20.100000000000001" hidden="1" customHeight="1" x14ac:dyDescent="0.25">
      <c r="B245" s="23" t="str">
        <f>IF('Plano Contas'!O18="","",'Plano Contas'!O18)</f>
        <v/>
      </c>
      <c r="C245" s="46" t="str">
        <f t="shared" si="372"/>
        <v>Despesas FixasPessoal</v>
      </c>
      <c r="D245" s="20"/>
      <c r="E245" s="24" t="str">
        <f>IF($B245="","",ABS(
SUMIFS(BaseFinanceira[Valor Previsto],
IF('DRE Financeira'!$B$3=Configurações!$D$7,BaseFinanceira[Mês Caixa],BaseFinanceira[Mês Comp.]),E$6,
BaseFinanceira[Plano Contas],'DRE Financeira'!$C245,
BaseFinanceira[Centro Custo],IF($B$2=Configurações!$B$7,"&lt;&gt;""",'DRE Financeira'!$B$2))))</f>
        <v/>
      </c>
      <c r="F245" s="26" t="str">
        <f>IF($B245="","",ABS(
SUMIFS(BaseFinanceira[Valor Realizado],
IF('DRE Financeira'!$B$3=Configurações!$D$7,BaseFinanceira[Mês Caixa],BaseFinanceira[Mês Comp.]),F$6,
BaseFinanceira[Plano Contas],'DRE Financeira'!$C245,
BaseFinanceira[Centro Custo],IF($B$2=Configurações!$B$7,"&lt;&gt;""",'DRE Financeira'!$B$2))))</f>
        <v/>
      </c>
      <c r="G245" s="24" t="str">
        <f>IF($B245="","",ABS(
SUMIFS(BaseFinanceira[Valor Previsto],
IF('DRE Financeira'!$B$3=Configurações!$D$7,BaseFinanceira[Mês Caixa],BaseFinanceira[Mês Comp.]),G$6,
BaseFinanceira[Plano Contas],'DRE Financeira'!$C245,
BaseFinanceira[Centro Custo],IF($B$2=Configurações!$B$7,"&lt;&gt;""",'DRE Financeira'!$B$2))))</f>
        <v/>
      </c>
      <c r="H245" s="26" t="str">
        <f>IF($B245="","",ABS(
SUMIFS(BaseFinanceira[Valor Realizado],
IF('DRE Financeira'!$B$3=Configurações!$D$7,BaseFinanceira[Mês Caixa],BaseFinanceira[Mês Comp.]),H$6,
BaseFinanceira[Plano Contas],'DRE Financeira'!$C245,
BaseFinanceira[Centro Custo],IF($B$2=Configurações!$B$7,"&lt;&gt;""",'DRE Financeira'!$B$2))))</f>
        <v/>
      </c>
      <c r="I245" s="24" t="str">
        <f>IF($B245="","",ABS(
SUMIFS(BaseFinanceira[Valor Previsto],
IF('DRE Financeira'!$B$3=Configurações!$D$7,BaseFinanceira[Mês Caixa],BaseFinanceira[Mês Comp.]),I$6,
BaseFinanceira[Plano Contas],'DRE Financeira'!$C245,
BaseFinanceira[Centro Custo],IF($B$2=Configurações!$B$7,"&lt;&gt;""",'DRE Financeira'!$B$2))))</f>
        <v/>
      </c>
      <c r="J245" s="26" t="str">
        <f>IF($B245="","",ABS(
SUMIFS(BaseFinanceira[Valor Realizado],
IF('DRE Financeira'!$B$3=Configurações!$D$7,BaseFinanceira[Mês Caixa],BaseFinanceira[Mês Comp.]),J$6,
BaseFinanceira[Plano Contas],'DRE Financeira'!$C245,
BaseFinanceira[Centro Custo],IF($B$2=Configurações!$B$7,"&lt;&gt;""",'DRE Financeira'!$B$2))))</f>
        <v/>
      </c>
      <c r="K245" s="24" t="str">
        <f>IF($B245="","",ABS(
SUMIFS(BaseFinanceira[Valor Previsto],
IF('DRE Financeira'!$B$3=Configurações!$D$7,BaseFinanceira[Mês Caixa],BaseFinanceira[Mês Comp.]),K$6,
BaseFinanceira[Plano Contas],'DRE Financeira'!$C245,
BaseFinanceira[Centro Custo],IF($B$2=Configurações!$B$7,"&lt;&gt;""",'DRE Financeira'!$B$2))))</f>
        <v/>
      </c>
      <c r="L245" s="26" t="str">
        <f>IF($B245="","",ABS(
SUMIFS(BaseFinanceira[Valor Realizado],
IF('DRE Financeira'!$B$3=Configurações!$D$7,BaseFinanceira[Mês Caixa],BaseFinanceira[Mês Comp.]),L$6,
BaseFinanceira[Plano Contas],'DRE Financeira'!$C245,
BaseFinanceira[Centro Custo],IF($B$2=Configurações!$B$7,"&lt;&gt;""",'DRE Financeira'!$B$2))))</f>
        <v/>
      </c>
      <c r="M245" s="24" t="str">
        <f>IF($B245="","",ABS(
SUMIFS(BaseFinanceira[Valor Previsto],
IF('DRE Financeira'!$B$3=Configurações!$D$7,BaseFinanceira[Mês Caixa],BaseFinanceira[Mês Comp.]),M$6,
BaseFinanceira[Plano Contas],'DRE Financeira'!$C245,
BaseFinanceira[Centro Custo],IF($B$2=Configurações!$B$7,"&lt;&gt;""",'DRE Financeira'!$B$2))))</f>
        <v/>
      </c>
      <c r="N245" s="26" t="str">
        <f>IF($B245="","",ABS(
SUMIFS(BaseFinanceira[Valor Realizado],
IF('DRE Financeira'!$B$3=Configurações!$D$7,BaseFinanceira[Mês Caixa],BaseFinanceira[Mês Comp.]),N$6,
BaseFinanceira[Plano Contas],'DRE Financeira'!$C245,
BaseFinanceira[Centro Custo],IF($B$2=Configurações!$B$7,"&lt;&gt;""",'DRE Financeira'!$B$2))))</f>
        <v/>
      </c>
      <c r="O245" s="24" t="str">
        <f>IF($B245="","",ABS(
SUMIFS(BaseFinanceira[Valor Previsto],
IF('DRE Financeira'!$B$3=Configurações!$D$7,BaseFinanceira[Mês Caixa],BaseFinanceira[Mês Comp.]),O$6,
BaseFinanceira[Plano Contas],'DRE Financeira'!$C245,
BaseFinanceira[Centro Custo],IF($B$2=Configurações!$B$7,"&lt;&gt;""",'DRE Financeira'!$B$2))))</f>
        <v/>
      </c>
      <c r="P245" s="26" t="str">
        <f>IF($B245="","",ABS(
SUMIFS(BaseFinanceira[Valor Realizado],
IF('DRE Financeira'!$B$3=Configurações!$D$7,BaseFinanceira[Mês Caixa],BaseFinanceira[Mês Comp.]),P$6,
BaseFinanceira[Plano Contas],'DRE Financeira'!$C245,
BaseFinanceira[Centro Custo],IF($B$2=Configurações!$B$7,"&lt;&gt;""",'DRE Financeira'!$B$2))))</f>
        <v/>
      </c>
      <c r="Q245" s="24" t="str">
        <f>IF($B245="","",ABS(
SUMIFS(BaseFinanceira[Valor Previsto],
IF('DRE Financeira'!$B$3=Configurações!$D$7,BaseFinanceira[Mês Caixa],BaseFinanceira[Mês Comp.]),Q$6,
BaseFinanceira[Plano Contas],'DRE Financeira'!$C245,
BaseFinanceira[Centro Custo],IF($B$2=Configurações!$B$7,"&lt;&gt;""",'DRE Financeira'!$B$2))))</f>
        <v/>
      </c>
      <c r="R245" s="26" t="str">
        <f>IF($B245="","",ABS(
SUMIFS(BaseFinanceira[Valor Realizado],
IF('DRE Financeira'!$B$3=Configurações!$D$7,BaseFinanceira[Mês Caixa],BaseFinanceira[Mês Comp.]),R$6,
BaseFinanceira[Plano Contas],'DRE Financeira'!$C245,
BaseFinanceira[Centro Custo],IF($B$2=Configurações!$B$7,"&lt;&gt;""",'DRE Financeira'!$B$2))))</f>
        <v/>
      </c>
      <c r="S245" s="24" t="str">
        <f>IF($B245="","",ABS(
SUMIFS(BaseFinanceira[Valor Previsto],
IF('DRE Financeira'!$B$3=Configurações!$D$7,BaseFinanceira[Mês Caixa],BaseFinanceira[Mês Comp.]),S$6,
BaseFinanceira[Plano Contas],'DRE Financeira'!$C245,
BaseFinanceira[Centro Custo],IF($B$2=Configurações!$B$7,"&lt;&gt;""",'DRE Financeira'!$B$2))))</f>
        <v/>
      </c>
      <c r="T245" s="26" t="str">
        <f>IF($B245="","",ABS(
SUMIFS(BaseFinanceira[Valor Realizado],
IF('DRE Financeira'!$B$3=Configurações!$D$7,BaseFinanceira[Mês Caixa],BaseFinanceira[Mês Comp.]),T$6,
BaseFinanceira[Plano Contas],'DRE Financeira'!$C245,
BaseFinanceira[Centro Custo],IF($B$2=Configurações!$B$7,"&lt;&gt;""",'DRE Financeira'!$B$2))))</f>
        <v/>
      </c>
      <c r="U245" s="24" t="str">
        <f>IF($B245="","",ABS(
SUMIFS(BaseFinanceira[Valor Previsto],
IF('DRE Financeira'!$B$3=Configurações!$D$7,BaseFinanceira[Mês Caixa],BaseFinanceira[Mês Comp.]),U$6,
BaseFinanceira[Plano Contas],'DRE Financeira'!$C245,
BaseFinanceira[Centro Custo],IF($B$2=Configurações!$B$7,"&lt;&gt;""",'DRE Financeira'!$B$2))))</f>
        <v/>
      </c>
      <c r="V245" s="26" t="str">
        <f>IF($B245="","",ABS(
SUMIFS(BaseFinanceira[Valor Realizado],
IF('DRE Financeira'!$B$3=Configurações!$D$7,BaseFinanceira[Mês Caixa],BaseFinanceira[Mês Comp.]),V$6,
BaseFinanceira[Plano Contas],'DRE Financeira'!$C245,
BaseFinanceira[Centro Custo],IF($B$2=Configurações!$B$7,"&lt;&gt;""",'DRE Financeira'!$B$2))))</f>
        <v/>
      </c>
      <c r="W245" s="24" t="str">
        <f>IF($B245="","",ABS(
SUMIFS(BaseFinanceira[Valor Previsto],
IF('DRE Financeira'!$B$3=Configurações!$D$7,BaseFinanceira[Mês Caixa],BaseFinanceira[Mês Comp.]),W$6,
BaseFinanceira[Plano Contas],'DRE Financeira'!$C245,
BaseFinanceira[Centro Custo],IF($B$2=Configurações!$B$7,"&lt;&gt;""",'DRE Financeira'!$B$2))))</f>
        <v/>
      </c>
      <c r="X245" s="26" t="str">
        <f>IF($B245="","",ABS(
SUMIFS(BaseFinanceira[Valor Realizado],
IF('DRE Financeira'!$B$3=Configurações!$D$7,BaseFinanceira[Mês Caixa],BaseFinanceira[Mês Comp.]),X$6,
BaseFinanceira[Plano Contas],'DRE Financeira'!$C245,
BaseFinanceira[Centro Custo],IF($B$2=Configurações!$B$7,"&lt;&gt;""",'DRE Financeira'!$B$2))))</f>
        <v/>
      </c>
      <c r="Y245" s="24" t="str">
        <f>IF($B245="","",ABS(
SUMIFS(BaseFinanceira[Valor Previsto],
IF('DRE Financeira'!$B$3=Configurações!$D$7,BaseFinanceira[Mês Caixa],BaseFinanceira[Mês Comp.]),Y$6,
BaseFinanceira[Plano Contas],'DRE Financeira'!$C245,
BaseFinanceira[Centro Custo],IF($B$2=Configurações!$B$7,"&lt;&gt;""",'DRE Financeira'!$B$2))))</f>
        <v/>
      </c>
      <c r="Z245" s="26" t="str">
        <f>IF($B245="","",ABS(
SUMIFS(BaseFinanceira[Valor Realizado],
IF('DRE Financeira'!$B$3=Configurações!$D$7,BaseFinanceira[Mês Caixa],BaseFinanceira[Mês Comp.]),Z$6,
BaseFinanceira[Plano Contas],'DRE Financeira'!$C245,
BaseFinanceira[Centro Custo],IF($B$2=Configurações!$B$7,"&lt;&gt;""",'DRE Financeira'!$B$2))))</f>
        <v/>
      </c>
      <c r="AA245" s="24" t="str">
        <f>IF($B245="","",ABS(
SUMIFS(BaseFinanceira[Valor Previsto],
IF('DRE Financeira'!$B$3=Configurações!$D$7,BaseFinanceira[Mês Caixa],BaseFinanceira[Mês Comp.]),AA$6,
BaseFinanceira[Plano Contas],'DRE Financeira'!$C245,
BaseFinanceira[Centro Custo],IF($B$2=Configurações!$B$7,"&lt;&gt;""",'DRE Financeira'!$B$2))))</f>
        <v/>
      </c>
      <c r="AB245" s="26" t="str">
        <f>IF($B245="","",ABS(
SUMIFS(BaseFinanceira[Valor Realizado],
IF('DRE Financeira'!$B$3=Configurações!$D$7,BaseFinanceira[Mês Caixa],BaseFinanceira[Mês Comp.]),AB$6,
BaseFinanceira[Plano Contas],'DRE Financeira'!$C245,
BaseFinanceira[Centro Custo],IF($B$2=Configurações!$B$7,"&lt;&gt;""",'DRE Financeira'!$B$2))))</f>
        <v/>
      </c>
      <c r="AD245" s="24">
        <f t="shared" si="370"/>
        <v>0</v>
      </c>
      <c r="AE245" s="26">
        <f t="shared" si="370"/>
        <v>0</v>
      </c>
      <c r="AF245" s="39">
        <f t="shared" si="341"/>
        <v>0</v>
      </c>
      <c r="AH245" s="24">
        <f t="shared" si="371"/>
        <v>0</v>
      </c>
      <c r="AI245" s="26">
        <f t="shared" si="371"/>
        <v>0</v>
      </c>
    </row>
    <row r="246" spans="2:35" s="2" customFormat="1" ht="20.100000000000001" hidden="1" customHeight="1" x14ac:dyDescent="0.25">
      <c r="B246" s="23" t="str">
        <f>IF('Plano Contas'!O19="","",'Plano Contas'!O19)</f>
        <v/>
      </c>
      <c r="C246" s="46" t="str">
        <f t="shared" si="372"/>
        <v>Despesas FixasPessoal</v>
      </c>
      <c r="D246" s="20"/>
      <c r="E246" s="24" t="str">
        <f>IF($B246="","",ABS(
SUMIFS(BaseFinanceira[Valor Previsto],
IF('DRE Financeira'!$B$3=Configurações!$D$7,BaseFinanceira[Mês Caixa],BaseFinanceira[Mês Comp.]),E$6,
BaseFinanceira[Plano Contas],'DRE Financeira'!$C246,
BaseFinanceira[Centro Custo],IF($B$2=Configurações!$B$7,"&lt;&gt;""",'DRE Financeira'!$B$2))))</f>
        <v/>
      </c>
      <c r="F246" s="26" t="str">
        <f>IF($B246="","",ABS(
SUMIFS(BaseFinanceira[Valor Realizado],
IF('DRE Financeira'!$B$3=Configurações!$D$7,BaseFinanceira[Mês Caixa],BaseFinanceira[Mês Comp.]),F$6,
BaseFinanceira[Plano Contas],'DRE Financeira'!$C246,
BaseFinanceira[Centro Custo],IF($B$2=Configurações!$B$7,"&lt;&gt;""",'DRE Financeira'!$B$2))))</f>
        <v/>
      </c>
      <c r="G246" s="24" t="str">
        <f>IF($B246="","",ABS(
SUMIFS(BaseFinanceira[Valor Previsto],
IF('DRE Financeira'!$B$3=Configurações!$D$7,BaseFinanceira[Mês Caixa],BaseFinanceira[Mês Comp.]),G$6,
BaseFinanceira[Plano Contas],'DRE Financeira'!$C246,
BaseFinanceira[Centro Custo],IF($B$2=Configurações!$B$7,"&lt;&gt;""",'DRE Financeira'!$B$2))))</f>
        <v/>
      </c>
      <c r="H246" s="26" t="str">
        <f>IF($B246="","",ABS(
SUMIFS(BaseFinanceira[Valor Realizado],
IF('DRE Financeira'!$B$3=Configurações!$D$7,BaseFinanceira[Mês Caixa],BaseFinanceira[Mês Comp.]),H$6,
BaseFinanceira[Plano Contas],'DRE Financeira'!$C246,
BaseFinanceira[Centro Custo],IF($B$2=Configurações!$B$7,"&lt;&gt;""",'DRE Financeira'!$B$2))))</f>
        <v/>
      </c>
      <c r="I246" s="24" t="str">
        <f>IF($B246="","",ABS(
SUMIFS(BaseFinanceira[Valor Previsto],
IF('DRE Financeira'!$B$3=Configurações!$D$7,BaseFinanceira[Mês Caixa],BaseFinanceira[Mês Comp.]),I$6,
BaseFinanceira[Plano Contas],'DRE Financeira'!$C246,
BaseFinanceira[Centro Custo],IF($B$2=Configurações!$B$7,"&lt;&gt;""",'DRE Financeira'!$B$2))))</f>
        <v/>
      </c>
      <c r="J246" s="26" t="str">
        <f>IF($B246="","",ABS(
SUMIFS(BaseFinanceira[Valor Realizado],
IF('DRE Financeira'!$B$3=Configurações!$D$7,BaseFinanceira[Mês Caixa],BaseFinanceira[Mês Comp.]),J$6,
BaseFinanceira[Plano Contas],'DRE Financeira'!$C246,
BaseFinanceira[Centro Custo],IF($B$2=Configurações!$B$7,"&lt;&gt;""",'DRE Financeira'!$B$2))))</f>
        <v/>
      </c>
      <c r="K246" s="24" t="str">
        <f>IF($B246="","",ABS(
SUMIFS(BaseFinanceira[Valor Previsto],
IF('DRE Financeira'!$B$3=Configurações!$D$7,BaseFinanceira[Mês Caixa],BaseFinanceira[Mês Comp.]),K$6,
BaseFinanceira[Plano Contas],'DRE Financeira'!$C246,
BaseFinanceira[Centro Custo],IF($B$2=Configurações!$B$7,"&lt;&gt;""",'DRE Financeira'!$B$2))))</f>
        <v/>
      </c>
      <c r="L246" s="26" t="str">
        <f>IF($B246="","",ABS(
SUMIFS(BaseFinanceira[Valor Realizado],
IF('DRE Financeira'!$B$3=Configurações!$D$7,BaseFinanceira[Mês Caixa],BaseFinanceira[Mês Comp.]),L$6,
BaseFinanceira[Plano Contas],'DRE Financeira'!$C246,
BaseFinanceira[Centro Custo],IF($B$2=Configurações!$B$7,"&lt;&gt;""",'DRE Financeira'!$B$2))))</f>
        <v/>
      </c>
      <c r="M246" s="24" t="str">
        <f>IF($B246="","",ABS(
SUMIFS(BaseFinanceira[Valor Previsto],
IF('DRE Financeira'!$B$3=Configurações!$D$7,BaseFinanceira[Mês Caixa],BaseFinanceira[Mês Comp.]),M$6,
BaseFinanceira[Plano Contas],'DRE Financeira'!$C246,
BaseFinanceira[Centro Custo],IF($B$2=Configurações!$B$7,"&lt;&gt;""",'DRE Financeira'!$B$2))))</f>
        <v/>
      </c>
      <c r="N246" s="26" t="str">
        <f>IF($B246="","",ABS(
SUMIFS(BaseFinanceira[Valor Realizado],
IF('DRE Financeira'!$B$3=Configurações!$D$7,BaseFinanceira[Mês Caixa],BaseFinanceira[Mês Comp.]),N$6,
BaseFinanceira[Plano Contas],'DRE Financeira'!$C246,
BaseFinanceira[Centro Custo],IF($B$2=Configurações!$B$7,"&lt;&gt;""",'DRE Financeira'!$B$2))))</f>
        <v/>
      </c>
      <c r="O246" s="24" t="str">
        <f>IF($B246="","",ABS(
SUMIFS(BaseFinanceira[Valor Previsto],
IF('DRE Financeira'!$B$3=Configurações!$D$7,BaseFinanceira[Mês Caixa],BaseFinanceira[Mês Comp.]),O$6,
BaseFinanceira[Plano Contas],'DRE Financeira'!$C246,
BaseFinanceira[Centro Custo],IF($B$2=Configurações!$B$7,"&lt;&gt;""",'DRE Financeira'!$B$2))))</f>
        <v/>
      </c>
      <c r="P246" s="26" t="str">
        <f>IF($B246="","",ABS(
SUMIFS(BaseFinanceira[Valor Realizado],
IF('DRE Financeira'!$B$3=Configurações!$D$7,BaseFinanceira[Mês Caixa],BaseFinanceira[Mês Comp.]),P$6,
BaseFinanceira[Plano Contas],'DRE Financeira'!$C246,
BaseFinanceira[Centro Custo],IF($B$2=Configurações!$B$7,"&lt;&gt;""",'DRE Financeira'!$B$2))))</f>
        <v/>
      </c>
      <c r="Q246" s="24" t="str">
        <f>IF($B246="","",ABS(
SUMIFS(BaseFinanceira[Valor Previsto],
IF('DRE Financeira'!$B$3=Configurações!$D$7,BaseFinanceira[Mês Caixa],BaseFinanceira[Mês Comp.]),Q$6,
BaseFinanceira[Plano Contas],'DRE Financeira'!$C246,
BaseFinanceira[Centro Custo],IF($B$2=Configurações!$B$7,"&lt;&gt;""",'DRE Financeira'!$B$2))))</f>
        <v/>
      </c>
      <c r="R246" s="26" t="str">
        <f>IF($B246="","",ABS(
SUMIFS(BaseFinanceira[Valor Realizado],
IF('DRE Financeira'!$B$3=Configurações!$D$7,BaseFinanceira[Mês Caixa],BaseFinanceira[Mês Comp.]),R$6,
BaseFinanceira[Plano Contas],'DRE Financeira'!$C246,
BaseFinanceira[Centro Custo],IF($B$2=Configurações!$B$7,"&lt;&gt;""",'DRE Financeira'!$B$2))))</f>
        <v/>
      </c>
      <c r="S246" s="24" t="str">
        <f>IF($B246="","",ABS(
SUMIFS(BaseFinanceira[Valor Previsto],
IF('DRE Financeira'!$B$3=Configurações!$D$7,BaseFinanceira[Mês Caixa],BaseFinanceira[Mês Comp.]),S$6,
BaseFinanceira[Plano Contas],'DRE Financeira'!$C246,
BaseFinanceira[Centro Custo],IF($B$2=Configurações!$B$7,"&lt;&gt;""",'DRE Financeira'!$B$2))))</f>
        <v/>
      </c>
      <c r="T246" s="26" t="str">
        <f>IF($B246="","",ABS(
SUMIFS(BaseFinanceira[Valor Realizado],
IF('DRE Financeira'!$B$3=Configurações!$D$7,BaseFinanceira[Mês Caixa],BaseFinanceira[Mês Comp.]),T$6,
BaseFinanceira[Plano Contas],'DRE Financeira'!$C246,
BaseFinanceira[Centro Custo],IF($B$2=Configurações!$B$7,"&lt;&gt;""",'DRE Financeira'!$B$2))))</f>
        <v/>
      </c>
      <c r="U246" s="24" t="str">
        <f>IF($B246="","",ABS(
SUMIFS(BaseFinanceira[Valor Previsto],
IF('DRE Financeira'!$B$3=Configurações!$D$7,BaseFinanceira[Mês Caixa],BaseFinanceira[Mês Comp.]),U$6,
BaseFinanceira[Plano Contas],'DRE Financeira'!$C246,
BaseFinanceira[Centro Custo],IF($B$2=Configurações!$B$7,"&lt;&gt;""",'DRE Financeira'!$B$2))))</f>
        <v/>
      </c>
      <c r="V246" s="26" t="str">
        <f>IF($B246="","",ABS(
SUMIFS(BaseFinanceira[Valor Realizado],
IF('DRE Financeira'!$B$3=Configurações!$D$7,BaseFinanceira[Mês Caixa],BaseFinanceira[Mês Comp.]),V$6,
BaseFinanceira[Plano Contas],'DRE Financeira'!$C246,
BaseFinanceira[Centro Custo],IF($B$2=Configurações!$B$7,"&lt;&gt;""",'DRE Financeira'!$B$2))))</f>
        <v/>
      </c>
      <c r="W246" s="24" t="str">
        <f>IF($B246="","",ABS(
SUMIFS(BaseFinanceira[Valor Previsto],
IF('DRE Financeira'!$B$3=Configurações!$D$7,BaseFinanceira[Mês Caixa],BaseFinanceira[Mês Comp.]),W$6,
BaseFinanceira[Plano Contas],'DRE Financeira'!$C246,
BaseFinanceira[Centro Custo],IF($B$2=Configurações!$B$7,"&lt;&gt;""",'DRE Financeira'!$B$2))))</f>
        <v/>
      </c>
      <c r="X246" s="26" t="str">
        <f>IF($B246="","",ABS(
SUMIFS(BaseFinanceira[Valor Realizado],
IF('DRE Financeira'!$B$3=Configurações!$D$7,BaseFinanceira[Mês Caixa],BaseFinanceira[Mês Comp.]),X$6,
BaseFinanceira[Plano Contas],'DRE Financeira'!$C246,
BaseFinanceira[Centro Custo],IF($B$2=Configurações!$B$7,"&lt;&gt;""",'DRE Financeira'!$B$2))))</f>
        <v/>
      </c>
      <c r="Y246" s="24" t="str">
        <f>IF($B246="","",ABS(
SUMIFS(BaseFinanceira[Valor Previsto],
IF('DRE Financeira'!$B$3=Configurações!$D$7,BaseFinanceira[Mês Caixa],BaseFinanceira[Mês Comp.]),Y$6,
BaseFinanceira[Plano Contas],'DRE Financeira'!$C246,
BaseFinanceira[Centro Custo],IF($B$2=Configurações!$B$7,"&lt;&gt;""",'DRE Financeira'!$B$2))))</f>
        <v/>
      </c>
      <c r="Z246" s="26" t="str">
        <f>IF($B246="","",ABS(
SUMIFS(BaseFinanceira[Valor Realizado],
IF('DRE Financeira'!$B$3=Configurações!$D$7,BaseFinanceira[Mês Caixa],BaseFinanceira[Mês Comp.]),Z$6,
BaseFinanceira[Plano Contas],'DRE Financeira'!$C246,
BaseFinanceira[Centro Custo],IF($B$2=Configurações!$B$7,"&lt;&gt;""",'DRE Financeira'!$B$2))))</f>
        <v/>
      </c>
      <c r="AA246" s="24" t="str">
        <f>IF($B246="","",ABS(
SUMIFS(BaseFinanceira[Valor Previsto],
IF('DRE Financeira'!$B$3=Configurações!$D$7,BaseFinanceira[Mês Caixa],BaseFinanceira[Mês Comp.]),AA$6,
BaseFinanceira[Plano Contas],'DRE Financeira'!$C246,
BaseFinanceira[Centro Custo],IF($B$2=Configurações!$B$7,"&lt;&gt;""",'DRE Financeira'!$B$2))))</f>
        <v/>
      </c>
      <c r="AB246" s="26" t="str">
        <f>IF($B246="","",ABS(
SUMIFS(BaseFinanceira[Valor Realizado],
IF('DRE Financeira'!$B$3=Configurações!$D$7,BaseFinanceira[Mês Caixa],BaseFinanceira[Mês Comp.]),AB$6,
BaseFinanceira[Plano Contas],'DRE Financeira'!$C246,
BaseFinanceira[Centro Custo],IF($B$2=Configurações!$B$7,"&lt;&gt;""",'DRE Financeira'!$B$2))))</f>
        <v/>
      </c>
      <c r="AD246" s="24">
        <f t="shared" si="370"/>
        <v>0</v>
      </c>
      <c r="AE246" s="26">
        <f t="shared" si="370"/>
        <v>0</v>
      </c>
      <c r="AF246" s="39">
        <f t="shared" si="341"/>
        <v>0</v>
      </c>
      <c r="AH246" s="24">
        <f t="shared" si="371"/>
        <v>0</v>
      </c>
      <c r="AI246" s="26">
        <f t="shared" si="371"/>
        <v>0</v>
      </c>
    </row>
    <row r="247" spans="2:35" s="2" customFormat="1" ht="20.100000000000001" hidden="1" customHeight="1" x14ac:dyDescent="0.25">
      <c r="B247" s="23" t="str">
        <f>IF('Plano Contas'!O20="","",'Plano Contas'!O20)</f>
        <v/>
      </c>
      <c r="C247" s="46" t="str">
        <f t="shared" si="372"/>
        <v>Despesas FixasPessoal</v>
      </c>
      <c r="D247" s="20"/>
      <c r="E247" s="24" t="str">
        <f>IF($B247="","",ABS(
SUMIFS(BaseFinanceira[Valor Previsto],
IF('DRE Financeira'!$B$3=Configurações!$D$7,BaseFinanceira[Mês Caixa],BaseFinanceira[Mês Comp.]),E$6,
BaseFinanceira[Plano Contas],'DRE Financeira'!$C247,
BaseFinanceira[Centro Custo],IF($B$2=Configurações!$B$7,"&lt;&gt;""",'DRE Financeira'!$B$2))))</f>
        <v/>
      </c>
      <c r="F247" s="26" t="str">
        <f>IF($B247="","",ABS(
SUMIFS(BaseFinanceira[Valor Realizado],
IF('DRE Financeira'!$B$3=Configurações!$D$7,BaseFinanceira[Mês Caixa],BaseFinanceira[Mês Comp.]),F$6,
BaseFinanceira[Plano Contas],'DRE Financeira'!$C247,
BaseFinanceira[Centro Custo],IF($B$2=Configurações!$B$7,"&lt;&gt;""",'DRE Financeira'!$B$2))))</f>
        <v/>
      </c>
      <c r="G247" s="24" t="str">
        <f>IF($B247="","",ABS(
SUMIFS(BaseFinanceira[Valor Previsto],
IF('DRE Financeira'!$B$3=Configurações!$D$7,BaseFinanceira[Mês Caixa],BaseFinanceira[Mês Comp.]),G$6,
BaseFinanceira[Plano Contas],'DRE Financeira'!$C247,
BaseFinanceira[Centro Custo],IF($B$2=Configurações!$B$7,"&lt;&gt;""",'DRE Financeira'!$B$2))))</f>
        <v/>
      </c>
      <c r="H247" s="26" t="str">
        <f>IF($B247="","",ABS(
SUMIFS(BaseFinanceira[Valor Realizado],
IF('DRE Financeira'!$B$3=Configurações!$D$7,BaseFinanceira[Mês Caixa],BaseFinanceira[Mês Comp.]),H$6,
BaseFinanceira[Plano Contas],'DRE Financeira'!$C247,
BaseFinanceira[Centro Custo],IF($B$2=Configurações!$B$7,"&lt;&gt;""",'DRE Financeira'!$B$2))))</f>
        <v/>
      </c>
      <c r="I247" s="24" t="str">
        <f>IF($B247="","",ABS(
SUMIFS(BaseFinanceira[Valor Previsto],
IF('DRE Financeira'!$B$3=Configurações!$D$7,BaseFinanceira[Mês Caixa],BaseFinanceira[Mês Comp.]),I$6,
BaseFinanceira[Plano Contas],'DRE Financeira'!$C247,
BaseFinanceira[Centro Custo],IF($B$2=Configurações!$B$7,"&lt;&gt;""",'DRE Financeira'!$B$2))))</f>
        <v/>
      </c>
      <c r="J247" s="26" t="str">
        <f>IF($B247="","",ABS(
SUMIFS(BaseFinanceira[Valor Realizado],
IF('DRE Financeira'!$B$3=Configurações!$D$7,BaseFinanceira[Mês Caixa],BaseFinanceira[Mês Comp.]),J$6,
BaseFinanceira[Plano Contas],'DRE Financeira'!$C247,
BaseFinanceira[Centro Custo],IF($B$2=Configurações!$B$7,"&lt;&gt;""",'DRE Financeira'!$B$2))))</f>
        <v/>
      </c>
      <c r="K247" s="24" t="str">
        <f>IF($B247="","",ABS(
SUMIFS(BaseFinanceira[Valor Previsto],
IF('DRE Financeira'!$B$3=Configurações!$D$7,BaseFinanceira[Mês Caixa],BaseFinanceira[Mês Comp.]),K$6,
BaseFinanceira[Plano Contas],'DRE Financeira'!$C247,
BaseFinanceira[Centro Custo],IF($B$2=Configurações!$B$7,"&lt;&gt;""",'DRE Financeira'!$B$2))))</f>
        <v/>
      </c>
      <c r="L247" s="26" t="str">
        <f>IF($B247="","",ABS(
SUMIFS(BaseFinanceira[Valor Realizado],
IF('DRE Financeira'!$B$3=Configurações!$D$7,BaseFinanceira[Mês Caixa],BaseFinanceira[Mês Comp.]),L$6,
BaseFinanceira[Plano Contas],'DRE Financeira'!$C247,
BaseFinanceira[Centro Custo],IF($B$2=Configurações!$B$7,"&lt;&gt;""",'DRE Financeira'!$B$2))))</f>
        <v/>
      </c>
      <c r="M247" s="24" t="str">
        <f>IF($B247="","",ABS(
SUMIFS(BaseFinanceira[Valor Previsto],
IF('DRE Financeira'!$B$3=Configurações!$D$7,BaseFinanceira[Mês Caixa],BaseFinanceira[Mês Comp.]),M$6,
BaseFinanceira[Plano Contas],'DRE Financeira'!$C247,
BaseFinanceira[Centro Custo],IF($B$2=Configurações!$B$7,"&lt;&gt;""",'DRE Financeira'!$B$2))))</f>
        <v/>
      </c>
      <c r="N247" s="26" t="str">
        <f>IF($B247="","",ABS(
SUMIFS(BaseFinanceira[Valor Realizado],
IF('DRE Financeira'!$B$3=Configurações!$D$7,BaseFinanceira[Mês Caixa],BaseFinanceira[Mês Comp.]),N$6,
BaseFinanceira[Plano Contas],'DRE Financeira'!$C247,
BaseFinanceira[Centro Custo],IF($B$2=Configurações!$B$7,"&lt;&gt;""",'DRE Financeira'!$B$2))))</f>
        <v/>
      </c>
      <c r="O247" s="24" t="str">
        <f>IF($B247="","",ABS(
SUMIFS(BaseFinanceira[Valor Previsto],
IF('DRE Financeira'!$B$3=Configurações!$D$7,BaseFinanceira[Mês Caixa],BaseFinanceira[Mês Comp.]),O$6,
BaseFinanceira[Plano Contas],'DRE Financeira'!$C247,
BaseFinanceira[Centro Custo],IF($B$2=Configurações!$B$7,"&lt;&gt;""",'DRE Financeira'!$B$2))))</f>
        <v/>
      </c>
      <c r="P247" s="26" t="str">
        <f>IF($B247="","",ABS(
SUMIFS(BaseFinanceira[Valor Realizado],
IF('DRE Financeira'!$B$3=Configurações!$D$7,BaseFinanceira[Mês Caixa],BaseFinanceira[Mês Comp.]),P$6,
BaseFinanceira[Plano Contas],'DRE Financeira'!$C247,
BaseFinanceira[Centro Custo],IF($B$2=Configurações!$B$7,"&lt;&gt;""",'DRE Financeira'!$B$2))))</f>
        <v/>
      </c>
      <c r="Q247" s="24" t="str">
        <f>IF($B247="","",ABS(
SUMIFS(BaseFinanceira[Valor Previsto],
IF('DRE Financeira'!$B$3=Configurações!$D$7,BaseFinanceira[Mês Caixa],BaseFinanceira[Mês Comp.]),Q$6,
BaseFinanceira[Plano Contas],'DRE Financeira'!$C247,
BaseFinanceira[Centro Custo],IF($B$2=Configurações!$B$7,"&lt;&gt;""",'DRE Financeira'!$B$2))))</f>
        <v/>
      </c>
      <c r="R247" s="26" t="str">
        <f>IF($B247="","",ABS(
SUMIFS(BaseFinanceira[Valor Realizado],
IF('DRE Financeira'!$B$3=Configurações!$D$7,BaseFinanceira[Mês Caixa],BaseFinanceira[Mês Comp.]),R$6,
BaseFinanceira[Plano Contas],'DRE Financeira'!$C247,
BaseFinanceira[Centro Custo],IF($B$2=Configurações!$B$7,"&lt;&gt;""",'DRE Financeira'!$B$2))))</f>
        <v/>
      </c>
      <c r="S247" s="24" t="str">
        <f>IF($B247="","",ABS(
SUMIFS(BaseFinanceira[Valor Previsto],
IF('DRE Financeira'!$B$3=Configurações!$D$7,BaseFinanceira[Mês Caixa],BaseFinanceira[Mês Comp.]),S$6,
BaseFinanceira[Plano Contas],'DRE Financeira'!$C247,
BaseFinanceira[Centro Custo],IF($B$2=Configurações!$B$7,"&lt;&gt;""",'DRE Financeira'!$B$2))))</f>
        <v/>
      </c>
      <c r="T247" s="26" t="str">
        <f>IF($B247="","",ABS(
SUMIFS(BaseFinanceira[Valor Realizado],
IF('DRE Financeira'!$B$3=Configurações!$D$7,BaseFinanceira[Mês Caixa],BaseFinanceira[Mês Comp.]),T$6,
BaseFinanceira[Plano Contas],'DRE Financeira'!$C247,
BaseFinanceira[Centro Custo],IF($B$2=Configurações!$B$7,"&lt;&gt;""",'DRE Financeira'!$B$2))))</f>
        <v/>
      </c>
      <c r="U247" s="24" t="str">
        <f>IF($B247="","",ABS(
SUMIFS(BaseFinanceira[Valor Previsto],
IF('DRE Financeira'!$B$3=Configurações!$D$7,BaseFinanceira[Mês Caixa],BaseFinanceira[Mês Comp.]),U$6,
BaseFinanceira[Plano Contas],'DRE Financeira'!$C247,
BaseFinanceira[Centro Custo],IF($B$2=Configurações!$B$7,"&lt;&gt;""",'DRE Financeira'!$B$2))))</f>
        <v/>
      </c>
      <c r="V247" s="26" t="str">
        <f>IF($B247="","",ABS(
SUMIFS(BaseFinanceira[Valor Realizado],
IF('DRE Financeira'!$B$3=Configurações!$D$7,BaseFinanceira[Mês Caixa],BaseFinanceira[Mês Comp.]),V$6,
BaseFinanceira[Plano Contas],'DRE Financeira'!$C247,
BaseFinanceira[Centro Custo],IF($B$2=Configurações!$B$7,"&lt;&gt;""",'DRE Financeira'!$B$2))))</f>
        <v/>
      </c>
      <c r="W247" s="24" t="str">
        <f>IF($B247="","",ABS(
SUMIFS(BaseFinanceira[Valor Previsto],
IF('DRE Financeira'!$B$3=Configurações!$D$7,BaseFinanceira[Mês Caixa],BaseFinanceira[Mês Comp.]),W$6,
BaseFinanceira[Plano Contas],'DRE Financeira'!$C247,
BaseFinanceira[Centro Custo],IF($B$2=Configurações!$B$7,"&lt;&gt;""",'DRE Financeira'!$B$2))))</f>
        <v/>
      </c>
      <c r="X247" s="26" t="str">
        <f>IF($B247="","",ABS(
SUMIFS(BaseFinanceira[Valor Realizado],
IF('DRE Financeira'!$B$3=Configurações!$D$7,BaseFinanceira[Mês Caixa],BaseFinanceira[Mês Comp.]),X$6,
BaseFinanceira[Plano Contas],'DRE Financeira'!$C247,
BaseFinanceira[Centro Custo],IF($B$2=Configurações!$B$7,"&lt;&gt;""",'DRE Financeira'!$B$2))))</f>
        <v/>
      </c>
      <c r="Y247" s="24" t="str">
        <f>IF($B247="","",ABS(
SUMIFS(BaseFinanceira[Valor Previsto],
IF('DRE Financeira'!$B$3=Configurações!$D$7,BaseFinanceira[Mês Caixa],BaseFinanceira[Mês Comp.]),Y$6,
BaseFinanceira[Plano Contas],'DRE Financeira'!$C247,
BaseFinanceira[Centro Custo],IF($B$2=Configurações!$B$7,"&lt;&gt;""",'DRE Financeira'!$B$2))))</f>
        <v/>
      </c>
      <c r="Z247" s="26" t="str">
        <f>IF($B247="","",ABS(
SUMIFS(BaseFinanceira[Valor Realizado],
IF('DRE Financeira'!$B$3=Configurações!$D$7,BaseFinanceira[Mês Caixa],BaseFinanceira[Mês Comp.]),Z$6,
BaseFinanceira[Plano Contas],'DRE Financeira'!$C247,
BaseFinanceira[Centro Custo],IF($B$2=Configurações!$B$7,"&lt;&gt;""",'DRE Financeira'!$B$2))))</f>
        <v/>
      </c>
      <c r="AA247" s="24" t="str">
        <f>IF($B247="","",ABS(
SUMIFS(BaseFinanceira[Valor Previsto],
IF('DRE Financeira'!$B$3=Configurações!$D$7,BaseFinanceira[Mês Caixa],BaseFinanceira[Mês Comp.]),AA$6,
BaseFinanceira[Plano Contas],'DRE Financeira'!$C247,
BaseFinanceira[Centro Custo],IF($B$2=Configurações!$B$7,"&lt;&gt;""",'DRE Financeira'!$B$2))))</f>
        <v/>
      </c>
      <c r="AB247" s="26" t="str">
        <f>IF($B247="","",ABS(
SUMIFS(BaseFinanceira[Valor Realizado],
IF('DRE Financeira'!$B$3=Configurações!$D$7,BaseFinanceira[Mês Caixa],BaseFinanceira[Mês Comp.]),AB$6,
BaseFinanceira[Plano Contas],'DRE Financeira'!$C247,
BaseFinanceira[Centro Custo],IF($B$2=Configurações!$B$7,"&lt;&gt;""",'DRE Financeira'!$B$2))))</f>
        <v/>
      </c>
      <c r="AD247" s="24">
        <f t="shared" si="370"/>
        <v>0</v>
      </c>
      <c r="AE247" s="26">
        <f t="shared" si="370"/>
        <v>0</v>
      </c>
      <c r="AF247" s="39">
        <f t="shared" si="341"/>
        <v>0</v>
      </c>
      <c r="AH247" s="24">
        <f t="shared" si="371"/>
        <v>0</v>
      </c>
      <c r="AI247" s="26">
        <f t="shared" si="371"/>
        <v>0</v>
      </c>
    </row>
    <row r="248" spans="2:35" s="2" customFormat="1" ht="20.100000000000001" hidden="1" customHeight="1" x14ac:dyDescent="0.25">
      <c r="B248" s="23" t="str">
        <f>IF('Plano Contas'!O21="","",'Plano Contas'!O21)</f>
        <v/>
      </c>
      <c r="C248" s="46" t="str">
        <f t="shared" si="372"/>
        <v>Despesas FixasPessoal</v>
      </c>
      <c r="D248" s="20"/>
      <c r="E248" s="24" t="str">
        <f>IF($B248="","",ABS(
SUMIFS(BaseFinanceira[Valor Previsto],
IF('DRE Financeira'!$B$3=Configurações!$D$7,BaseFinanceira[Mês Caixa],BaseFinanceira[Mês Comp.]),E$6,
BaseFinanceira[Plano Contas],'DRE Financeira'!$C248,
BaseFinanceira[Centro Custo],IF($B$2=Configurações!$B$7,"&lt;&gt;""",'DRE Financeira'!$B$2))))</f>
        <v/>
      </c>
      <c r="F248" s="26" t="str">
        <f>IF($B248="","",ABS(
SUMIFS(BaseFinanceira[Valor Realizado],
IF('DRE Financeira'!$B$3=Configurações!$D$7,BaseFinanceira[Mês Caixa],BaseFinanceira[Mês Comp.]),F$6,
BaseFinanceira[Plano Contas],'DRE Financeira'!$C248,
BaseFinanceira[Centro Custo],IF($B$2=Configurações!$B$7,"&lt;&gt;""",'DRE Financeira'!$B$2))))</f>
        <v/>
      </c>
      <c r="G248" s="24" t="str">
        <f>IF($B248="","",ABS(
SUMIFS(BaseFinanceira[Valor Previsto],
IF('DRE Financeira'!$B$3=Configurações!$D$7,BaseFinanceira[Mês Caixa],BaseFinanceira[Mês Comp.]),G$6,
BaseFinanceira[Plano Contas],'DRE Financeira'!$C248,
BaseFinanceira[Centro Custo],IF($B$2=Configurações!$B$7,"&lt;&gt;""",'DRE Financeira'!$B$2))))</f>
        <v/>
      </c>
      <c r="H248" s="26" t="str">
        <f>IF($B248="","",ABS(
SUMIFS(BaseFinanceira[Valor Realizado],
IF('DRE Financeira'!$B$3=Configurações!$D$7,BaseFinanceira[Mês Caixa],BaseFinanceira[Mês Comp.]),H$6,
BaseFinanceira[Plano Contas],'DRE Financeira'!$C248,
BaseFinanceira[Centro Custo],IF($B$2=Configurações!$B$7,"&lt;&gt;""",'DRE Financeira'!$B$2))))</f>
        <v/>
      </c>
      <c r="I248" s="24" t="str">
        <f>IF($B248="","",ABS(
SUMIFS(BaseFinanceira[Valor Previsto],
IF('DRE Financeira'!$B$3=Configurações!$D$7,BaseFinanceira[Mês Caixa],BaseFinanceira[Mês Comp.]),I$6,
BaseFinanceira[Plano Contas],'DRE Financeira'!$C248,
BaseFinanceira[Centro Custo],IF($B$2=Configurações!$B$7,"&lt;&gt;""",'DRE Financeira'!$B$2))))</f>
        <v/>
      </c>
      <c r="J248" s="26" t="str">
        <f>IF($B248="","",ABS(
SUMIFS(BaseFinanceira[Valor Realizado],
IF('DRE Financeira'!$B$3=Configurações!$D$7,BaseFinanceira[Mês Caixa],BaseFinanceira[Mês Comp.]),J$6,
BaseFinanceira[Plano Contas],'DRE Financeira'!$C248,
BaseFinanceira[Centro Custo],IF($B$2=Configurações!$B$7,"&lt;&gt;""",'DRE Financeira'!$B$2))))</f>
        <v/>
      </c>
      <c r="K248" s="24" t="str">
        <f>IF($B248="","",ABS(
SUMIFS(BaseFinanceira[Valor Previsto],
IF('DRE Financeira'!$B$3=Configurações!$D$7,BaseFinanceira[Mês Caixa],BaseFinanceira[Mês Comp.]),K$6,
BaseFinanceira[Plano Contas],'DRE Financeira'!$C248,
BaseFinanceira[Centro Custo],IF($B$2=Configurações!$B$7,"&lt;&gt;""",'DRE Financeira'!$B$2))))</f>
        <v/>
      </c>
      <c r="L248" s="26" t="str">
        <f>IF($B248="","",ABS(
SUMIFS(BaseFinanceira[Valor Realizado],
IF('DRE Financeira'!$B$3=Configurações!$D$7,BaseFinanceira[Mês Caixa],BaseFinanceira[Mês Comp.]),L$6,
BaseFinanceira[Plano Contas],'DRE Financeira'!$C248,
BaseFinanceira[Centro Custo],IF($B$2=Configurações!$B$7,"&lt;&gt;""",'DRE Financeira'!$B$2))))</f>
        <v/>
      </c>
      <c r="M248" s="24" t="str">
        <f>IF($B248="","",ABS(
SUMIFS(BaseFinanceira[Valor Previsto],
IF('DRE Financeira'!$B$3=Configurações!$D$7,BaseFinanceira[Mês Caixa],BaseFinanceira[Mês Comp.]),M$6,
BaseFinanceira[Plano Contas],'DRE Financeira'!$C248,
BaseFinanceira[Centro Custo],IF($B$2=Configurações!$B$7,"&lt;&gt;""",'DRE Financeira'!$B$2))))</f>
        <v/>
      </c>
      <c r="N248" s="26" t="str">
        <f>IF($B248="","",ABS(
SUMIFS(BaseFinanceira[Valor Realizado],
IF('DRE Financeira'!$B$3=Configurações!$D$7,BaseFinanceira[Mês Caixa],BaseFinanceira[Mês Comp.]),N$6,
BaseFinanceira[Plano Contas],'DRE Financeira'!$C248,
BaseFinanceira[Centro Custo],IF($B$2=Configurações!$B$7,"&lt;&gt;""",'DRE Financeira'!$B$2))))</f>
        <v/>
      </c>
      <c r="O248" s="24" t="str">
        <f>IF($B248="","",ABS(
SUMIFS(BaseFinanceira[Valor Previsto],
IF('DRE Financeira'!$B$3=Configurações!$D$7,BaseFinanceira[Mês Caixa],BaseFinanceira[Mês Comp.]),O$6,
BaseFinanceira[Plano Contas],'DRE Financeira'!$C248,
BaseFinanceira[Centro Custo],IF($B$2=Configurações!$B$7,"&lt;&gt;""",'DRE Financeira'!$B$2))))</f>
        <v/>
      </c>
      <c r="P248" s="26" t="str">
        <f>IF($B248="","",ABS(
SUMIFS(BaseFinanceira[Valor Realizado],
IF('DRE Financeira'!$B$3=Configurações!$D$7,BaseFinanceira[Mês Caixa],BaseFinanceira[Mês Comp.]),P$6,
BaseFinanceira[Plano Contas],'DRE Financeira'!$C248,
BaseFinanceira[Centro Custo],IF($B$2=Configurações!$B$7,"&lt;&gt;""",'DRE Financeira'!$B$2))))</f>
        <v/>
      </c>
      <c r="Q248" s="24" t="str">
        <f>IF($B248="","",ABS(
SUMIFS(BaseFinanceira[Valor Previsto],
IF('DRE Financeira'!$B$3=Configurações!$D$7,BaseFinanceira[Mês Caixa],BaseFinanceira[Mês Comp.]),Q$6,
BaseFinanceira[Plano Contas],'DRE Financeira'!$C248,
BaseFinanceira[Centro Custo],IF($B$2=Configurações!$B$7,"&lt;&gt;""",'DRE Financeira'!$B$2))))</f>
        <v/>
      </c>
      <c r="R248" s="26" t="str">
        <f>IF($B248="","",ABS(
SUMIFS(BaseFinanceira[Valor Realizado],
IF('DRE Financeira'!$B$3=Configurações!$D$7,BaseFinanceira[Mês Caixa],BaseFinanceira[Mês Comp.]),R$6,
BaseFinanceira[Plano Contas],'DRE Financeira'!$C248,
BaseFinanceira[Centro Custo],IF($B$2=Configurações!$B$7,"&lt;&gt;""",'DRE Financeira'!$B$2))))</f>
        <v/>
      </c>
      <c r="S248" s="24" t="str">
        <f>IF($B248="","",ABS(
SUMIFS(BaseFinanceira[Valor Previsto],
IF('DRE Financeira'!$B$3=Configurações!$D$7,BaseFinanceira[Mês Caixa],BaseFinanceira[Mês Comp.]),S$6,
BaseFinanceira[Plano Contas],'DRE Financeira'!$C248,
BaseFinanceira[Centro Custo],IF($B$2=Configurações!$B$7,"&lt;&gt;""",'DRE Financeira'!$B$2))))</f>
        <v/>
      </c>
      <c r="T248" s="26" t="str">
        <f>IF($B248="","",ABS(
SUMIFS(BaseFinanceira[Valor Realizado],
IF('DRE Financeira'!$B$3=Configurações!$D$7,BaseFinanceira[Mês Caixa],BaseFinanceira[Mês Comp.]),T$6,
BaseFinanceira[Plano Contas],'DRE Financeira'!$C248,
BaseFinanceira[Centro Custo],IF($B$2=Configurações!$B$7,"&lt;&gt;""",'DRE Financeira'!$B$2))))</f>
        <v/>
      </c>
      <c r="U248" s="24" t="str">
        <f>IF($B248="","",ABS(
SUMIFS(BaseFinanceira[Valor Previsto],
IF('DRE Financeira'!$B$3=Configurações!$D$7,BaseFinanceira[Mês Caixa],BaseFinanceira[Mês Comp.]),U$6,
BaseFinanceira[Plano Contas],'DRE Financeira'!$C248,
BaseFinanceira[Centro Custo],IF($B$2=Configurações!$B$7,"&lt;&gt;""",'DRE Financeira'!$B$2))))</f>
        <v/>
      </c>
      <c r="V248" s="26" t="str">
        <f>IF($B248="","",ABS(
SUMIFS(BaseFinanceira[Valor Realizado],
IF('DRE Financeira'!$B$3=Configurações!$D$7,BaseFinanceira[Mês Caixa],BaseFinanceira[Mês Comp.]),V$6,
BaseFinanceira[Plano Contas],'DRE Financeira'!$C248,
BaseFinanceira[Centro Custo],IF($B$2=Configurações!$B$7,"&lt;&gt;""",'DRE Financeira'!$B$2))))</f>
        <v/>
      </c>
      <c r="W248" s="24" t="str">
        <f>IF($B248="","",ABS(
SUMIFS(BaseFinanceira[Valor Previsto],
IF('DRE Financeira'!$B$3=Configurações!$D$7,BaseFinanceira[Mês Caixa],BaseFinanceira[Mês Comp.]),W$6,
BaseFinanceira[Plano Contas],'DRE Financeira'!$C248,
BaseFinanceira[Centro Custo],IF($B$2=Configurações!$B$7,"&lt;&gt;""",'DRE Financeira'!$B$2))))</f>
        <v/>
      </c>
      <c r="X248" s="26" t="str">
        <f>IF($B248="","",ABS(
SUMIFS(BaseFinanceira[Valor Realizado],
IF('DRE Financeira'!$B$3=Configurações!$D$7,BaseFinanceira[Mês Caixa],BaseFinanceira[Mês Comp.]),X$6,
BaseFinanceira[Plano Contas],'DRE Financeira'!$C248,
BaseFinanceira[Centro Custo],IF($B$2=Configurações!$B$7,"&lt;&gt;""",'DRE Financeira'!$B$2))))</f>
        <v/>
      </c>
      <c r="Y248" s="24" t="str">
        <f>IF($B248="","",ABS(
SUMIFS(BaseFinanceira[Valor Previsto],
IF('DRE Financeira'!$B$3=Configurações!$D$7,BaseFinanceira[Mês Caixa],BaseFinanceira[Mês Comp.]),Y$6,
BaseFinanceira[Plano Contas],'DRE Financeira'!$C248,
BaseFinanceira[Centro Custo],IF($B$2=Configurações!$B$7,"&lt;&gt;""",'DRE Financeira'!$B$2))))</f>
        <v/>
      </c>
      <c r="Z248" s="26" t="str">
        <f>IF($B248="","",ABS(
SUMIFS(BaseFinanceira[Valor Realizado],
IF('DRE Financeira'!$B$3=Configurações!$D$7,BaseFinanceira[Mês Caixa],BaseFinanceira[Mês Comp.]),Z$6,
BaseFinanceira[Plano Contas],'DRE Financeira'!$C248,
BaseFinanceira[Centro Custo],IF($B$2=Configurações!$B$7,"&lt;&gt;""",'DRE Financeira'!$B$2))))</f>
        <v/>
      </c>
      <c r="AA248" s="24" t="str">
        <f>IF($B248="","",ABS(
SUMIFS(BaseFinanceira[Valor Previsto],
IF('DRE Financeira'!$B$3=Configurações!$D$7,BaseFinanceira[Mês Caixa],BaseFinanceira[Mês Comp.]),AA$6,
BaseFinanceira[Plano Contas],'DRE Financeira'!$C248,
BaseFinanceira[Centro Custo],IF($B$2=Configurações!$B$7,"&lt;&gt;""",'DRE Financeira'!$B$2))))</f>
        <v/>
      </c>
      <c r="AB248" s="26" t="str">
        <f>IF($B248="","",ABS(
SUMIFS(BaseFinanceira[Valor Realizado],
IF('DRE Financeira'!$B$3=Configurações!$D$7,BaseFinanceira[Mês Caixa],BaseFinanceira[Mês Comp.]),AB$6,
BaseFinanceira[Plano Contas],'DRE Financeira'!$C248,
BaseFinanceira[Centro Custo],IF($B$2=Configurações!$B$7,"&lt;&gt;""",'DRE Financeira'!$B$2))))</f>
        <v/>
      </c>
      <c r="AD248" s="24">
        <f t="shared" si="370"/>
        <v>0</v>
      </c>
      <c r="AE248" s="26">
        <f t="shared" si="370"/>
        <v>0</v>
      </c>
      <c r="AF248" s="39">
        <f t="shared" si="341"/>
        <v>0</v>
      </c>
      <c r="AH248" s="24">
        <f t="shared" si="371"/>
        <v>0</v>
      </c>
      <c r="AI248" s="26">
        <f t="shared" si="371"/>
        <v>0</v>
      </c>
    </row>
    <row r="249" spans="2:35" s="2" customFormat="1" ht="20.100000000000001" hidden="1" customHeight="1" x14ac:dyDescent="0.25">
      <c r="B249" s="23" t="str">
        <f>IF('Plano Contas'!O22="","",'Plano Contas'!O22)</f>
        <v/>
      </c>
      <c r="C249" s="46" t="str">
        <f t="shared" si="372"/>
        <v>Despesas FixasPessoal</v>
      </c>
      <c r="D249" s="20"/>
      <c r="E249" s="24" t="str">
        <f>IF($B249="","",ABS(
SUMIFS(BaseFinanceira[Valor Previsto],
IF('DRE Financeira'!$B$3=Configurações!$D$7,BaseFinanceira[Mês Caixa],BaseFinanceira[Mês Comp.]),E$6,
BaseFinanceira[Plano Contas],'DRE Financeira'!$C249,
BaseFinanceira[Centro Custo],IF($B$2=Configurações!$B$7,"&lt;&gt;""",'DRE Financeira'!$B$2))))</f>
        <v/>
      </c>
      <c r="F249" s="26" t="str">
        <f>IF($B249="","",ABS(
SUMIFS(BaseFinanceira[Valor Realizado],
IF('DRE Financeira'!$B$3=Configurações!$D$7,BaseFinanceira[Mês Caixa],BaseFinanceira[Mês Comp.]),F$6,
BaseFinanceira[Plano Contas],'DRE Financeira'!$C249,
BaseFinanceira[Centro Custo],IF($B$2=Configurações!$B$7,"&lt;&gt;""",'DRE Financeira'!$B$2))))</f>
        <v/>
      </c>
      <c r="G249" s="24" t="str">
        <f>IF($B249="","",ABS(
SUMIFS(BaseFinanceira[Valor Previsto],
IF('DRE Financeira'!$B$3=Configurações!$D$7,BaseFinanceira[Mês Caixa],BaseFinanceira[Mês Comp.]),G$6,
BaseFinanceira[Plano Contas],'DRE Financeira'!$C249,
BaseFinanceira[Centro Custo],IF($B$2=Configurações!$B$7,"&lt;&gt;""",'DRE Financeira'!$B$2))))</f>
        <v/>
      </c>
      <c r="H249" s="26" t="str">
        <f>IF($B249="","",ABS(
SUMIFS(BaseFinanceira[Valor Realizado],
IF('DRE Financeira'!$B$3=Configurações!$D$7,BaseFinanceira[Mês Caixa],BaseFinanceira[Mês Comp.]),H$6,
BaseFinanceira[Plano Contas],'DRE Financeira'!$C249,
BaseFinanceira[Centro Custo],IF($B$2=Configurações!$B$7,"&lt;&gt;""",'DRE Financeira'!$B$2))))</f>
        <v/>
      </c>
      <c r="I249" s="24" t="str">
        <f>IF($B249="","",ABS(
SUMIFS(BaseFinanceira[Valor Previsto],
IF('DRE Financeira'!$B$3=Configurações!$D$7,BaseFinanceira[Mês Caixa],BaseFinanceira[Mês Comp.]),I$6,
BaseFinanceira[Plano Contas],'DRE Financeira'!$C249,
BaseFinanceira[Centro Custo],IF($B$2=Configurações!$B$7,"&lt;&gt;""",'DRE Financeira'!$B$2))))</f>
        <v/>
      </c>
      <c r="J249" s="26" t="str">
        <f>IF($B249="","",ABS(
SUMIFS(BaseFinanceira[Valor Realizado],
IF('DRE Financeira'!$B$3=Configurações!$D$7,BaseFinanceira[Mês Caixa],BaseFinanceira[Mês Comp.]),J$6,
BaseFinanceira[Plano Contas],'DRE Financeira'!$C249,
BaseFinanceira[Centro Custo],IF($B$2=Configurações!$B$7,"&lt;&gt;""",'DRE Financeira'!$B$2))))</f>
        <v/>
      </c>
      <c r="K249" s="24" t="str">
        <f>IF($B249="","",ABS(
SUMIFS(BaseFinanceira[Valor Previsto],
IF('DRE Financeira'!$B$3=Configurações!$D$7,BaseFinanceira[Mês Caixa],BaseFinanceira[Mês Comp.]),K$6,
BaseFinanceira[Plano Contas],'DRE Financeira'!$C249,
BaseFinanceira[Centro Custo],IF($B$2=Configurações!$B$7,"&lt;&gt;""",'DRE Financeira'!$B$2))))</f>
        <v/>
      </c>
      <c r="L249" s="26" t="str">
        <f>IF($B249="","",ABS(
SUMIFS(BaseFinanceira[Valor Realizado],
IF('DRE Financeira'!$B$3=Configurações!$D$7,BaseFinanceira[Mês Caixa],BaseFinanceira[Mês Comp.]),L$6,
BaseFinanceira[Plano Contas],'DRE Financeira'!$C249,
BaseFinanceira[Centro Custo],IF($B$2=Configurações!$B$7,"&lt;&gt;""",'DRE Financeira'!$B$2))))</f>
        <v/>
      </c>
      <c r="M249" s="24" t="str">
        <f>IF($B249="","",ABS(
SUMIFS(BaseFinanceira[Valor Previsto],
IF('DRE Financeira'!$B$3=Configurações!$D$7,BaseFinanceira[Mês Caixa],BaseFinanceira[Mês Comp.]),M$6,
BaseFinanceira[Plano Contas],'DRE Financeira'!$C249,
BaseFinanceira[Centro Custo],IF($B$2=Configurações!$B$7,"&lt;&gt;""",'DRE Financeira'!$B$2))))</f>
        <v/>
      </c>
      <c r="N249" s="26" t="str">
        <f>IF($B249="","",ABS(
SUMIFS(BaseFinanceira[Valor Realizado],
IF('DRE Financeira'!$B$3=Configurações!$D$7,BaseFinanceira[Mês Caixa],BaseFinanceira[Mês Comp.]),N$6,
BaseFinanceira[Plano Contas],'DRE Financeira'!$C249,
BaseFinanceira[Centro Custo],IF($B$2=Configurações!$B$7,"&lt;&gt;""",'DRE Financeira'!$B$2))))</f>
        <v/>
      </c>
      <c r="O249" s="24" t="str">
        <f>IF($B249="","",ABS(
SUMIFS(BaseFinanceira[Valor Previsto],
IF('DRE Financeira'!$B$3=Configurações!$D$7,BaseFinanceira[Mês Caixa],BaseFinanceira[Mês Comp.]),O$6,
BaseFinanceira[Plano Contas],'DRE Financeira'!$C249,
BaseFinanceira[Centro Custo],IF($B$2=Configurações!$B$7,"&lt;&gt;""",'DRE Financeira'!$B$2))))</f>
        <v/>
      </c>
      <c r="P249" s="26" t="str">
        <f>IF($B249="","",ABS(
SUMIFS(BaseFinanceira[Valor Realizado],
IF('DRE Financeira'!$B$3=Configurações!$D$7,BaseFinanceira[Mês Caixa],BaseFinanceira[Mês Comp.]),P$6,
BaseFinanceira[Plano Contas],'DRE Financeira'!$C249,
BaseFinanceira[Centro Custo],IF($B$2=Configurações!$B$7,"&lt;&gt;""",'DRE Financeira'!$B$2))))</f>
        <v/>
      </c>
      <c r="Q249" s="24" t="str">
        <f>IF($B249="","",ABS(
SUMIFS(BaseFinanceira[Valor Previsto],
IF('DRE Financeira'!$B$3=Configurações!$D$7,BaseFinanceira[Mês Caixa],BaseFinanceira[Mês Comp.]),Q$6,
BaseFinanceira[Plano Contas],'DRE Financeira'!$C249,
BaseFinanceira[Centro Custo],IF($B$2=Configurações!$B$7,"&lt;&gt;""",'DRE Financeira'!$B$2))))</f>
        <v/>
      </c>
      <c r="R249" s="26" t="str">
        <f>IF($B249="","",ABS(
SUMIFS(BaseFinanceira[Valor Realizado],
IF('DRE Financeira'!$B$3=Configurações!$D$7,BaseFinanceira[Mês Caixa],BaseFinanceira[Mês Comp.]),R$6,
BaseFinanceira[Plano Contas],'DRE Financeira'!$C249,
BaseFinanceira[Centro Custo],IF($B$2=Configurações!$B$7,"&lt;&gt;""",'DRE Financeira'!$B$2))))</f>
        <v/>
      </c>
      <c r="S249" s="24" t="str">
        <f>IF($B249="","",ABS(
SUMIFS(BaseFinanceira[Valor Previsto],
IF('DRE Financeira'!$B$3=Configurações!$D$7,BaseFinanceira[Mês Caixa],BaseFinanceira[Mês Comp.]),S$6,
BaseFinanceira[Plano Contas],'DRE Financeira'!$C249,
BaseFinanceira[Centro Custo],IF($B$2=Configurações!$B$7,"&lt;&gt;""",'DRE Financeira'!$B$2))))</f>
        <v/>
      </c>
      <c r="T249" s="26" t="str">
        <f>IF($B249="","",ABS(
SUMIFS(BaseFinanceira[Valor Realizado],
IF('DRE Financeira'!$B$3=Configurações!$D$7,BaseFinanceira[Mês Caixa],BaseFinanceira[Mês Comp.]),T$6,
BaseFinanceira[Plano Contas],'DRE Financeira'!$C249,
BaseFinanceira[Centro Custo],IF($B$2=Configurações!$B$7,"&lt;&gt;""",'DRE Financeira'!$B$2))))</f>
        <v/>
      </c>
      <c r="U249" s="24" t="str">
        <f>IF($B249="","",ABS(
SUMIFS(BaseFinanceira[Valor Previsto],
IF('DRE Financeira'!$B$3=Configurações!$D$7,BaseFinanceira[Mês Caixa],BaseFinanceira[Mês Comp.]),U$6,
BaseFinanceira[Plano Contas],'DRE Financeira'!$C249,
BaseFinanceira[Centro Custo],IF($B$2=Configurações!$B$7,"&lt;&gt;""",'DRE Financeira'!$B$2))))</f>
        <v/>
      </c>
      <c r="V249" s="26" t="str">
        <f>IF($B249="","",ABS(
SUMIFS(BaseFinanceira[Valor Realizado],
IF('DRE Financeira'!$B$3=Configurações!$D$7,BaseFinanceira[Mês Caixa],BaseFinanceira[Mês Comp.]),V$6,
BaseFinanceira[Plano Contas],'DRE Financeira'!$C249,
BaseFinanceira[Centro Custo],IF($B$2=Configurações!$B$7,"&lt;&gt;""",'DRE Financeira'!$B$2))))</f>
        <v/>
      </c>
      <c r="W249" s="24" t="str">
        <f>IF($B249="","",ABS(
SUMIFS(BaseFinanceira[Valor Previsto],
IF('DRE Financeira'!$B$3=Configurações!$D$7,BaseFinanceira[Mês Caixa],BaseFinanceira[Mês Comp.]),W$6,
BaseFinanceira[Plano Contas],'DRE Financeira'!$C249,
BaseFinanceira[Centro Custo],IF($B$2=Configurações!$B$7,"&lt;&gt;""",'DRE Financeira'!$B$2))))</f>
        <v/>
      </c>
      <c r="X249" s="26" t="str">
        <f>IF($B249="","",ABS(
SUMIFS(BaseFinanceira[Valor Realizado],
IF('DRE Financeira'!$B$3=Configurações!$D$7,BaseFinanceira[Mês Caixa],BaseFinanceira[Mês Comp.]),X$6,
BaseFinanceira[Plano Contas],'DRE Financeira'!$C249,
BaseFinanceira[Centro Custo],IF($B$2=Configurações!$B$7,"&lt;&gt;""",'DRE Financeira'!$B$2))))</f>
        <v/>
      </c>
      <c r="Y249" s="24" t="str">
        <f>IF($B249="","",ABS(
SUMIFS(BaseFinanceira[Valor Previsto],
IF('DRE Financeira'!$B$3=Configurações!$D$7,BaseFinanceira[Mês Caixa],BaseFinanceira[Mês Comp.]),Y$6,
BaseFinanceira[Plano Contas],'DRE Financeira'!$C249,
BaseFinanceira[Centro Custo],IF($B$2=Configurações!$B$7,"&lt;&gt;""",'DRE Financeira'!$B$2))))</f>
        <v/>
      </c>
      <c r="Z249" s="26" t="str">
        <f>IF($B249="","",ABS(
SUMIFS(BaseFinanceira[Valor Realizado],
IF('DRE Financeira'!$B$3=Configurações!$D$7,BaseFinanceira[Mês Caixa],BaseFinanceira[Mês Comp.]),Z$6,
BaseFinanceira[Plano Contas],'DRE Financeira'!$C249,
BaseFinanceira[Centro Custo],IF($B$2=Configurações!$B$7,"&lt;&gt;""",'DRE Financeira'!$B$2))))</f>
        <v/>
      </c>
      <c r="AA249" s="24" t="str">
        <f>IF($B249="","",ABS(
SUMIFS(BaseFinanceira[Valor Previsto],
IF('DRE Financeira'!$B$3=Configurações!$D$7,BaseFinanceira[Mês Caixa],BaseFinanceira[Mês Comp.]),AA$6,
BaseFinanceira[Plano Contas],'DRE Financeira'!$C249,
BaseFinanceira[Centro Custo],IF($B$2=Configurações!$B$7,"&lt;&gt;""",'DRE Financeira'!$B$2))))</f>
        <v/>
      </c>
      <c r="AB249" s="26" t="str">
        <f>IF($B249="","",ABS(
SUMIFS(BaseFinanceira[Valor Realizado],
IF('DRE Financeira'!$B$3=Configurações!$D$7,BaseFinanceira[Mês Caixa],BaseFinanceira[Mês Comp.]),AB$6,
BaseFinanceira[Plano Contas],'DRE Financeira'!$C249,
BaseFinanceira[Centro Custo],IF($B$2=Configurações!$B$7,"&lt;&gt;""",'DRE Financeira'!$B$2))))</f>
        <v/>
      </c>
      <c r="AD249" s="24">
        <f t="shared" si="370"/>
        <v>0</v>
      </c>
      <c r="AE249" s="26">
        <f t="shared" si="370"/>
        <v>0</v>
      </c>
      <c r="AF249" s="39">
        <f t="shared" si="341"/>
        <v>0</v>
      </c>
      <c r="AH249" s="24">
        <f t="shared" si="371"/>
        <v>0</v>
      </c>
      <c r="AI249" s="26">
        <f t="shared" si="371"/>
        <v>0</v>
      </c>
    </row>
    <row r="250" spans="2:35" s="2" customFormat="1" ht="20.100000000000001" hidden="1" customHeight="1" x14ac:dyDescent="0.25">
      <c r="B250" s="23" t="str">
        <f>IF('Plano Contas'!O23="","",'Plano Contas'!O23)</f>
        <v/>
      </c>
      <c r="C250" s="46" t="str">
        <f t="shared" si="372"/>
        <v>Despesas FixasPessoal</v>
      </c>
      <c r="D250" s="20"/>
      <c r="E250" s="24" t="str">
        <f>IF($B250="","",ABS(
SUMIFS(BaseFinanceira[Valor Previsto],
IF('DRE Financeira'!$B$3=Configurações!$D$7,BaseFinanceira[Mês Caixa],BaseFinanceira[Mês Comp.]),E$6,
BaseFinanceira[Plano Contas],'DRE Financeira'!$C250,
BaseFinanceira[Centro Custo],IF($B$2=Configurações!$B$7,"&lt;&gt;""",'DRE Financeira'!$B$2))))</f>
        <v/>
      </c>
      <c r="F250" s="26" t="str">
        <f>IF($B250="","",ABS(
SUMIFS(BaseFinanceira[Valor Realizado],
IF('DRE Financeira'!$B$3=Configurações!$D$7,BaseFinanceira[Mês Caixa],BaseFinanceira[Mês Comp.]),F$6,
BaseFinanceira[Plano Contas],'DRE Financeira'!$C250,
BaseFinanceira[Centro Custo],IF($B$2=Configurações!$B$7,"&lt;&gt;""",'DRE Financeira'!$B$2))))</f>
        <v/>
      </c>
      <c r="G250" s="24" t="str">
        <f>IF($B250="","",ABS(
SUMIFS(BaseFinanceira[Valor Previsto],
IF('DRE Financeira'!$B$3=Configurações!$D$7,BaseFinanceira[Mês Caixa],BaseFinanceira[Mês Comp.]),G$6,
BaseFinanceira[Plano Contas],'DRE Financeira'!$C250,
BaseFinanceira[Centro Custo],IF($B$2=Configurações!$B$7,"&lt;&gt;""",'DRE Financeira'!$B$2))))</f>
        <v/>
      </c>
      <c r="H250" s="26" t="str">
        <f>IF($B250="","",ABS(
SUMIFS(BaseFinanceira[Valor Realizado],
IF('DRE Financeira'!$B$3=Configurações!$D$7,BaseFinanceira[Mês Caixa],BaseFinanceira[Mês Comp.]),H$6,
BaseFinanceira[Plano Contas],'DRE Financeira'!$C250,
BaseFinanceira[Centro Custo],IF($B$2=Configurações!$B$7,"&lt;&gt;""",'DRE Financeira'!$B$2))))</f>
        <v/>
      </c>
      <c r="I250" s="24" t="str">
        <f>IF($B250="","",ABS(
SUMIFS(BaseFinanceira[Valor Previsto],
IF('DRE Financeira'!$B$3=Configurações!$D$7,BaseFinanceira[Mês Caixa],BaseFinanceira[Mês Comp.]),I$6,
BaseFinanceira[Plano Contas],'DRE Financeira'!$C250,
BaseFinanceira[Centro Custo],IF($B$2=Configurações!$B$7,"&lt;&gt;""",'DRE Financeira'!$B$2))))</f>
        <v/>
      </c>
      <c r="J250" s="26" t="str">
        <f>IF($B250="","",ABS(
SUMIFS(BaseFinanceira[Valor Realizado],
IF('DRE Financeira'!$B$3=Configurações!$D$7,BaseFinanceira[Mês Caixa],BaseFinanceira[Mês Comp.]),J$6,
BaseFinanceira[Plano Contas],'DRE Financeira'!$C250,
BaseFinanceira[Centro Custo],IF($B$2=Configurações!$B$7,"&lt;&gt;""",'DRE Financeira'!$B$2))))</f>
        <v/>
      </c>
      <c r="K250" s="24" t="str">
        <f>IF($B250="","",ABS(
SUMIFS(BaseFinanceira[Valor Previsto],
IF('DRE Financeira'!$B$3=Configurações!$D$7,BaseFinanceira[Mês Caixa],BaseFinanceira[Mês Comp.]),K$6,
BaseFinanceira[Plano Contas],'DRE Financeira'!$C250,
BaseFinanceira[Centro Custo],IF($B$2=Configurações!$B$7,"&lt;&gt;""",'DRE Financeira'!$B$2))))</f>
        <v/>
      </c>
      <c r="L250" s="26" t="str">
        <f>IF($B250="","",ABS(
SUMIFS(BaseFinanceira[Valor Realizado],
IF('DRE Financeira'!$B$3=Configurações!$D$7,BaseFinanceira[Mês Caixa],BaseFinanceira[Mês Comp.]),L$6,
BaseFinanceira[Plano Contas],'DRE Financeira'!$C250,
BaseFinanceira[Centro Custo],IF($B$2=Configurações!$B$7,"&lt;&gt;""",'DRE Financeira'!$B$2))))</f>
        <v/>
      </c>
      <c r="M250" s="24" t="str">
        <f>IF($B250="","",ABS(
SUMIFS(BaseFinanceira[Valor Previsto],
IF('DRE Financeira'!$B$3=Configurações!$D$7,BaseFinanceira[Mês Caixa],BaseFinanceira[Mês Comp.]),M$6,
BaseFinanceira[Plano Contas],'DRE Financeira'!$C250,
BaseFinanceira[Centro Custo],IF($B$2=Configurações!$B$7,"&lt;&gt;""",'DRE Financeira'!$B$2))))</f>
        <v/>
      </c>
      <c r="N250" s="26" t="str">
        <f>IF($B250="","",ABS(
SUMIFS(BaseFinanceira[Valor Realizado],
IF('DRE Financeira'!$B$3=Configurações!$D$7,BaseFinanceira[Mês Caixa],BaseFinanceira[Mês Comp.]),N$6,
BaseFinanceira[Plano Contas],'DRE Financeira'!$C250,
BaseFinanceira[Centro Custo],IF($B$2=Configurações!$B$7,"&lt;&gt;""",'DRE Financeira'!$B$2))))</f>
        <v/>
      </c>
      <c r="O250" s="24" t="str">
        <f>IF($B250="","",ABS(
SUMIFS(BaseFinanceira[Valor Previsto],
IF('DRE Financeira'!$B$3=Configurações!$D$7,BaseFinanceira[Mês Caixa],BaseFinanceira[Mês Comp.]),O$6,
BaseFinanceira[Plano Contas],'DRE Financeira'!$C250,
BaseFinanceira[Centro Custo],IF($B$2=Configurações!$B$7,"&lt;&gt;""",'DRE Financeira'!$B$2))))</f>
        <v/>
      </c>
      <c r="P250" s="26" t="str">
        <f>IF($B250="","",ABS(
SUMIFS(BaseFinanceira[Valor Realizado],
IF('DRE Financeira'!$B$3=Configurações!$D$7,BaseFinanceira[Mês Caixa],BaseFinanceira[Mês Comp.]),P$6,
BaseFinanceira[Plano Contas],'DRE Financeira'!$C250,
BaseFinanceira[Centro Custo],IF($B$2=Configurações!$B$7,"&lt;&gt;""",'DRE Financeira'!$B$2))))</f>
        <v/>
      </c>
      <c r="Q250" s="24" t="str">
        <f>IF($B250="","",ABS(
SUMIFS(BaseFinanceira[Valor Previsto],
IF('DRE Financeira'!$B$3=Configurações!$D$7,BaseFinanceira[Mês Caixa],BaseFinanceira[Mês Comp.]),Q$6,
BaseFinanceira[Plano Contas],'DRE Financeira'!$C250,
BaseFinanceira[Centro Custo],IF($B$2=Configurações!$B$7,"&lt;&gt;""",'DRE Financeira'!$B$2))))</f>
        <v/>
      </c>
      <c r="R250" s="26" t="str">
        <f>IF($B250="","",ABS(
SUMIFS(BaseFinanceira[Valor Realizado],
IF('DRE Financeira'!$B$3=Configurações!$D$7,BaseFinanceira[Mês Caixa],BaseFinanceira[Mês Comp.]),R$6,
BaseFinanceira[Plano Contas],'DRE Financeira'!$C250,
BaseFinanceira[Centro Custo],IF($B$2=Configurações!$B$7,"&lt;&gt;""",'DRE Financeira'!$B$2))))</f>
        <v/>
      </c>
      <c r="S250" s="24" t="str">
        <f>IF($B250="","",ABS(
SUMIFS(BaseFinanceira[Valor Previsto],
IF('DRE Financeira'!$B$3=Configurações!$D$7,BaseFinanceira[Mês Caixa],BaseFinanceira[Mês Comp.]),S$6,
BaseFinanceira[Plano Contas],'DRE Financeira'!$C250,
BaseFinanceira[Centro Custo],IF($B$2=Configurações!$B$7,"&lt;&gt;""",'DRE Financeira'!$B$2))))</f>
        <v/>
      </c>
      <c r="T250" s="26" t="str">
        <f>IF($B250="","",ABS(
SUMIFS(BaseFinanceira[Valor Realizado],
IF('DRE Financeira'!$B$3=Configurações!$D$7,BaseFinanceira[Mês Caixa],BaseFinanceira[Mês Comp.]),T$6,
BaseFinanceira[Plano Contas],'DRE Financeira'!$C250,
BaseFinanceira[Centro Custo],IF($B$2=Configurações!$B$7,"&lt;&gt;""",'DRE Financeira'!$B$2))))</f>
        <v/>
      </c>
      <c r="U250" s="24" t="str">
        <f>IF($B250="","",ABS(
SUMIFS(BaseFinanceira[Valor Previsto],
IF('DRE Financeira'!$B$3=Configurações!$D$7,BaseFinanceira[Mês Caixa],BaseFinanceira[Mês Comp.]),U$6,
BaseFinanceira[Plano Contas],'DRE Financeira'!$C250,
BaseFinanceira[Centro Custo],IF($B$2=Configurações!$B$7,"&lt;&gt;""",'DRE Financeira'!$B$2))))</f>
        <v/>
      </c>
      <c r="V250" s="26" t="str">
        <f>IF($B250="","",ABS(
SUMIFS(BaseFinanceira[Valor Realizado],
IF('DRE Financeira'!$B$3=Configurações!$D$7,BaseFinanceira[Mês Caixa],BaseFinanceira[Mês Comp.]),V$6,
BaseFinanceira[Plano Contas],'DRE Financeira'!$C250,
BaseFinanceira[Centro Custo],IF($B$2=Configurações!$B$7,"&lt;&gt;""",'DRE Financeira'!$B$2))))</f>
        <v/>
      </c>
      <c r="W250" s="24" t="str">
        <f>IF($B250="","",ABS(
SUMIFS(BaseFinanceira[Valor Previsto],
IF('DRE Financeira'!$B$3=Configurações!$D$7,BaseFinanceira[Mês Caixa],BaseFinanceira[Mês Comp.]),W$6,
BaseFinanceira[Plano Contas],'DRE Financeira'!$C250,
BaseFinanceira[Centro Custo],IF($B$2=Configurações!$B$7,"&lt;&gt;""",'DRE Financeira'!$B$2))))</f>
        <v/>
      </c>
      <c r="X250" s="26" t="str">
        <f>IF($B250="","",ABS(
SUMIFS(BaseFinanceira[Valor Realizado],
IF('DRE Financeira'!$B$3=Configurações!$D$7,BaseFinanceira[Mês Caixa],BaseFinanceira[Mês Comp.]),X$6,
BaseFinanceira[Plano Contas],'DRE Financeira'!$C250,
BaseFinanceira[Centro Custo],IF($B$2=Configurações!$B$7,"&lt;&gt;""",'DRE Financeira'!$B$2))))</f>
        <v/>
      </c>
      <c r="Y250" s="24" t="str">
        <f>IF($B250="","",ABS(
SUMIFS(BaseFinanceira[Valor Previsto],
IF('DRE Financeira'!$B$3=Configurações!$D$7,BaseFinanceira[Mês Caixa],BaseFinanceira[Mês Comp.]),Y$6,
BaseFinanceira[Plano Contas],'DRE Financeira'!$C250,
BaseFinanceira[Centro Custo],IF($B$2=Configurações!$B$7,"&lt;&gt;""",'DRE Financeira'!$B$2))))</f>
        <v/>
      </c>
      <c r="Z250" s="26" t="str">
        <f>IF($B250="","",ABS(
SUMIFS(BaseFinanceira[Valor Realizado],
IF('DRE Financeira'!$B$3=Configurações!$D$7,BaseFinanceira[Mês Caixa],BaseFinanceira[Mês Comp.]),Z$6,
BaseFinanceira[Plano Contas],'DRE Financeira'!$C250,
BaseFinanceira[Centro Custo],IF($B$2=Configurações!$B$7,"&lt;&gt;""",'DRE Financeira'!$B$2))))</f>
        <v/>
      </c>
      <c r="AA250" s="24" t="str">
        <f>IF($B250="","",ABS(
SUMIFS(BaseFinanceira[Valor Previsto],
IF('DRE Financeira'!$B$3=Configurações!$D$7,BaseFinanceira[Mês Caixa],BaseFinanceira[Mês Comp.]),AA$6,
BaseFinanceira[Plano Contas],'DRE Financeira'!$C250,
BaseFinanceira[Centro Custo],IF($B$2=Configurações!$B$7,"&lt;&gt;""",'DRE Financeira'!$B$2))))</f>
        <v/>
      </c>
      <c r="AB250" s="26" t="str">
        <f>IF($B250="","",ABS(
SUMIFS(BaseFinanceira[Valor Realizado],
IF('DRE Financeira'!$B$3=Configurações!$D$7,BaseFinanceira[Mês Caixa],BaseFinanceira[Mês Comp.]),AB$6,
BaseFinanceira[Plano Contas],'DRE Financeira'!$C250,
BaseFinanceira[Centro Custo],IF($B$2=Configurações!$B$7,"&lt;&gt;""",'DRE Financeira'!$B$2))))</f>
        <v/>
      </c>
      <c r="AD250" s="24">
        <f t="shared" si="370"/>
        <v>0</v>
      </c>
      <c r="AE250" s="26">
        <f t="shared" si="370"/>
        <v>0</v>
      </c>
      <c r="AF250" s="39">
        <f t="shared" si="341"/>
        <v>0</v>
      </c>
      <c r="AH250" s="24">
        <f t="shared" si="371"/>
        <v>0</v>
      </c>
      <c r="AI250" s="26">
        <f t="shared" si="371"/>
        <v>0</v>
      </c>
    </row>
    <row r="251" spans="2:35" s="2" customFormat="1" ht="20.100000000000001" hidden="1" customHeight="1" x14ac:dyDescent="0.25">
      <c r="B251" s="23" t="str">
        <f>IF('Plano Contas'!O24="","",'Plano Contas'!O24)</f>
        <v/>
      </c>
      <c r="C251" s="46" t="str">
        <f t="shared" si="372"/>
        <v>Despesas FixasPessoal</v>
      </c>
      <c r="D251" s="20"/>
      <c r="E251" s="24" t="str">
        <f>IF($B251="","",ABS(
SUMIFS(BaseFinanceira[Valor Previsto],
IF('DRE Financeira'!$B$3=Configurações!$D$7,BaseFinanceira[Mês Caixa],BaseFinanceira[Mês Comp.]),E$6,
BaseFinanceira[Plano Contas],'DRE Financeira'!$C251,
BaseFinanceira[Centro Custo],IF($B$2=Configurações!$B$7,"&lt;&gt;""",'DRE Financeira'!$B$2))))</f>
        <v/>
      </c>
      <c r="F251" s="26" t="str">
        <f>IF($B251="","",ABS(
SUMIFS(BaseFinanceira[Valor Realizado],
IF('DRE Financeira'!$B$3=Configurações!$D$7,BaseFinanceira[Mês Caixa],BaseFinanceira[Mês Comp.]),F$6,
BaseFinanceira[Plano Contas],'DRE Financeira'!$C251,
BaseFinanceira[Centro Custo],IF($B$2=Configurações!$B$7,"&lt;&gt;""",'DRE Financeira'!$B$2))))</f>
        <v/>
      </c>
      <c r="G251" s="24" t="str">
        <f>IF($B251="","",ABS(
SUMIFS(BaseFinanceira[Valor Previsto],
IF('DRE Financeira'!$B$3=Configurações!$D$7,BaseFinanceira[Mês Caixa],BaseFinanceira[Mês Comp.]),G$6,
BaseFinanceira[Plano Contas],'DRE Financeira'!$C251,
BaseFinanceira[Centro Custo],IF($B$2=Configurações!$B$7,"&lt;&gt;""",'DRE Financeira'!$B$2))))</f>
        <v/>
      </c>
      <c r="H251" s="26" t="str">
        <f>IF($B251="","",ABS(
SUMIFS(BaseFinanceira[Valor Realizado],
IF('DRE Financeira'!$B$3=Configurações!$D$7,BaseFinanceira[Mês Caixa],BaseFinanceira[Mês Comp.]),H$6,
BaseFinanceira[Plano Contas],'DRE Financeira'!$C251,
BaseFinanceira[Centro Custo],IF($B$2=Configurações!$B$7,"&lt;&gt;""",'DRE Financeira'!$B$2))))</f>
        <v/>
      </c>
      <c r="I251" s="24" t="str">
        <f>IF($B251="","",ABS(
SUMIFS(BaseFinanceira[Valor Previsto],
IF('DRE Financeira'!$B$3=Configurações!$D$7,BaseFinanceira[Mês Caixa],BaseFinanceira[Mês Comp.]),I$6,
BaseFinanceira[Plano Contas],'DRE Financeira'!$C251,
BaseFinanceira[Centro Custo],IF($B$2=Configurações!$B$7,"&lt;&gt;""",'DRE Financeira'!$B$2))))</f>
        <v/>
      </c>
      <c r="J251" s="26" t="str">
        <f>IF($B251="","",ABS(
SUMIFS(BaseFinanceira[Valor Realizado],
IF('DRE Financeira'!$B$3=Configurações!$D$7,BaseFinanceira[Mês Caixa],BaseFinanceira[Mês Comp.]),J$6,
BaseFinanceira[Plano Contas],'DRE Financeira'!$C251,
BaseFinanceira[Centro Custo],IF($B$2=Configurações!$B$7,"&lt;&gt;""",'DRE Financeira'!$B$2))))</f>
        <v/>
      </c>
      <c r="K251" s="24" t="str">
        <f>IF($B251="","",ABS(
SUMIFS(BaseFinanceira[Valor Previsto],
IF('DRE Financeira'!$B$3=Configurações!$D$7,BaseFinanceira[Mês Caixa],BaseFinanceira[Mês Comp.]),K$6,
BaseFinanceira[Plano Contas],'DRE Financeira'!$C251,
BaseFinanceira[Centro Custo],IF($B$2=Configurações!$B$7,"&lt;&gt;""",'DRE Financeira'!$B$2))))</f>
        <v/>
      </c>
      <c r="L251" s="26" t="str">
        <f>IF($B251="","",ABS(
SUMIFS(BaseFinanceira[Valor Realizado],
IF('DRE Financeira'!$B$3=Configurações!$D$7,BaseFinanceira[Mês Caixa],BaseFinanceira[Mês Comp.]),L$6,
BaseFinanceira[Plano Contas],'DRE Financeira'!$C251,
BaseFinanceira[Centro Custo],IF($B$2=Configurações!$B$7,"&lt;&gt;""",'DRE Financeira'!$B$2))))</f>
        <v/>
      </c>
      <c r="M251" s="24" t="str">
        <f>IF($B251="","",ABS(
SUMIFS(BaseFinanceira[Valor Previsto],
IF('DRE Financeira'!$B$3=Configurações!$D$7,BaseFinanceira[Mês Caixa],BaseFinanceira[Mês Comp.]),M$6,
BaseFinanceira[Plano Contas],'DRE Financeira'!$C251,
BaseFinanceira[Centro Custo],IF($B$2=Configurações!$B$7,"&lt;&gt;""",'DRE Financeira'!$B$2))))</f>
        <v/>
      </c>
      <c r="N251" s="26" t="str">
        <f>IF($B251="","",ABS(
SUMIFS(BaseFinanceira[Valor Realizado],
IF('DRE Financeira'!$B$3=Configurações!$D$7,BaseFinanceira[Mês Caixa],BaseFinanceira[Mês Comp.]),N$6,
BaseFinanceira[Plano Contas],'DRE Financeira'!$C251,
BaseFinanceira[Centro Custo],IF($B$2=Configurações!$B$7,"&lt;&gt;""",'DRE Financeira'!$B$2))))</f>
        <v/>
      </c>
      <c r="O251" s="24" t="str">
        <f>IF($B251="","",ABS(
SUMIFS(BaseFinanceira[Valor Previsto],
IF('DRE Financeira'!$B$3=Configurações!$D$7,BaseFinanceira[Mês Caixa],BaseFinanceira[Mês Comp.]),O$6,
BaseFinanceira[Plano Contas],'DRE Financeira'!$C251,
BaseFinanceira[Centro Custo],IF($B$2=Configurações!$B$7,"&lt;&gt;""",'DRE Financeira'!$B$2))))</f>
        <v/>
      </c>
      <c r="P251" s="26" t="str">
        <f>IF($B251="","",ABS(
SUMIFS(BaseFinanceira[Valor Realizado],
IF('DRE Financeira'!$B$3=Configurações!$D$7,BaseFinanceira[Mês Caixa],BaseFinanceira[Mês Comp.]),P$6,
BaseFinanceira[Plano Contas],'DRE Financeira'!$C251,
BaseFinanceira[Centro Custo],IF($B$2=Configurações!$B$7,"&lt;&gt;""",'DRE Financeira'!$B$2))))</f>
        <v/>
      </c>
      <c r="Q251" s="24" t="str">
        <f>IF($B251="","",ABS(
SUMIFS(BaseFinanceira[Valor Previsto],
IF('DRE Financeira'!$B$3=Configurações!$D$7,BaseFinanceira[Mês Caixa],BaseFinanceira[Mês Comp.]),Q$6,
BaseFinanceira[Plano Contas],'DRE Financeira'!$C251,
BaseFinanceira[Centro Custo],IF($B$2=Configurações!$B$7,"&lt;&gt;""",'DRE Financeira'!$B$2))))</f>
        <v/>
      </c>
      <c r="R251" s="26" t="str">
        <f>IF($B251="","",ABS(
SUMIFS(BaseFinanceira[Valor Realizado],
IF('DRE Financeira'!$B$3=Configurações!$D$7,BaseFinanceira[Mês Caixa],BaseFinanceira[Mês Comp.]),R$6,
BaseFinanceira[Plano Contas],'DRE Financeira'!$C251,
BaseFinanceira[Centro Custo],IF($B$2=Configurações!$B$7,"&lt;&gt;""",'DRE Financeira'!$B$2))))</f>
        <v/>
      </c>
      <c r="S251" s="24" t="str">
        <f>IF($B251="","",ABS(
SUMIFS(BaseFinanceira[Valor Previsto],
IF('DRE Financeira'!$B$3=Configurações!$D$7,BaseFinanceira[Mês Caixa],BaseFinanceira[Mês Comp.]),S$6,
BaseFinanceira[Plano Contas],'DRE Financeira'!$C251,
BaseFinanceira[Centro Custo],IF($B$2=Configurações!$B$7,"&lt;&gt;""",'DRE Financeira'!$B$2))))</f>
        <v/>
      </c>
      <c r="T251" s="26" t="str">
        <f>IF($B251="","",ABS(
SUMIFS(BaseFinanceira[Valor Realizado],
IF('DRE Financeira'!$B$3=Configurações!$D$7,BaseFinanceira[Mês Caixa],BaseFinanceira[Mês Comp.]),T$6,
BaseFinanceira[Plano Contas],'DRE Financeira'!$C251,
BaseFinanceira[Centro Custo],IF($B$2=Configurações!$B$7,"&lt;&gt;""",'DRE Financeira'!$B$2))))</f>
        <v/>
      </c>
      <c r="U251" s="24" t="str">
        <f>IF($B251="","",ABS(
SUMIFS(BaseFinanceira[Valor Previsto],
IF('DRE Financeira'!$B$3=Configurações!$D$7,BaseFinanceira[Mês Caixa],BaseFinanceira[Mês Comp.]),U$6,
BaseFinanceira[Plano Contas],'DRE Financeira'!$C251,
BaseFinanceira[Centro Custo],IF($B$2=Configurações!$B$7,"&lt;&gt;""",'DRE Financeira'!$B$2))))</f>
        <v/>
      </c>
      <c r="V251" s="26" t="str">
        <f>IF($B251="","",ABS(
SUMIFS(BaseFinanceira[Valor Realizado],
IF('DRE Financeira'!$B$3=Configurações!$D$7,BaseFinanceira[Mês Caixa],BaseFinanceira[Mês Comp.]),V$6,
BaseFinanceira[Plano Contas],'DRE Financeira'!$C251,
BaseFinanceira[Centro Custo],IF($B$2=Configurações!$B$7,"&lt;&gt;""",'DRE Financeira'!$B$2))))</f>
        <v/>
      </c>
      <c r="W251" s="24" t="str">
        <f>IF($B251="","",ABS(
SUMIFS(BaseFinanceira[Valor Previsto],
IF('DRE Financeira'!$B$3=Configurações!$D$7,BaseFinanceira[Mês Caixa],BaseFinanceira[Mês Comp.]),W$6,
BaseFinanceira[Plano Contas],'DRE Financeira'!$C251,
BaseFinanceira[Centro Custo],IF($B$2=Configurações!$B$7,"&lt;&gt;""",'DRE Financeira'!$B$2))))</f>
        <v/>
      </c>
      <c r="X251" s="26" t="str">
        <f>IF($B251="","",ABS(
SUMIFS(BaseFinanceira[Valor Realizado],
IF('DRE Financeira'!$B$3=Configurações!$D$7,BaseFinanceira[Mês Caixa],BaseFinanceira[Mês Comp.]),X$6,
BaseFinanceira[Plano Contas],'DRE Financeira'!$C251,
BaseFinanceira[Centro Custo],IF($B$2=Configurações!$B$7,"&lt;&gt;""",'DRE Financeira'!$B$2))))</f>
        <v/>
      </c>
      <c r="Y251" s="24" t="str">
        <f>IF($B251="","",ABS(
SUMIFS(BaseFinanceira[Valor Previsto],
IF('DRE Financeira'!$B$3=Configurações!$D$7,BaseFinanceira[Mês Caixa],BaseFinanceira[Mês Comp.]),Y$6,
BaseFinanceira[Plano Contas],'DRE Financeira'!$C251,
BaseFinanceira[Centro Custo],IF($B$2=Configurações!$B$7,"&lt;&gt;""",'DRE Financeira'!$B$2))))</f>
        <v/>
      </c>
      <c r="Z251" s="26" t="str">
        <f>IF($B251="","",ABS(
SUMIFS(BaseFinanceira[Valor Realizado],
IF('DRE Financeira'!$B$3=Configurações!$D$7,BaseFinanceira[Mês Caixa],BaseFinanceira[Mês Comp.]),Z$6,
BaseFinanceira[Plano Contas],'DRE Financeira'!$C251,
BaseFinanceira[Centro Custo],IF($B$2=Configurações!$B$7,"&lt;&gt;""",'DRE Financeira'!$B$2))))</f>
        <v/>
      </c>
      <c r="AA251" s="24" t="str">
        <f>IF($B251="","",ABS(
SUMIFS(BaseFinanceira[Valor Previsto],
IF('DRE Financeira'!$B$3=Configurações!$D$7,BaseFinanceira[Mês Caixa],BaseFinanceira[Mês Comp.]),AA$6,
BaseFinanceira[Plano Contas],'DRE Financeira'!$C251,
BaseFinanceira[Centro Custo],IF($B$2=Configurações!$B$7,"&lt;&gt;""",'DRE Financeira'!$B$2))))</f>
        <v/>
      </c>
      <c r="AB251" s="26" t="str">
        <f>IF($B251="","",ABS(
SUMIFS(BaseFinanceira[Valor Realizado],
IF('DRE Financeira'!$B$3=Configurações!$D$7,BaseFinanceira[Mês Caixa],BaseFinanceira[Mês Comp.]),AB$6,
BaseFinanceira[Plano Contas],'DRE Financeira'!$C251,
BaseFinanceira[Centro Custo],IF($B$2=Configurações!$B$7,"&lt;&gt;""",'DRE Financeira'!$B$2))))</f>
        <v/>
      </c>
      <c r="AD251" s="24">
        <f t="shared" si="370"/>
        <v>0</v>
      </c>
      <c r="AE251" s="26">
        <f t="shared" si="370"/>
        <v>0</v>
      </c>
      <c r="AF251" s="39">
        <f t="shared" si="341"/>
        <v>0</v>
      </c>
      <c r="AH251" s="24">
        <f t="shared" si="371"/>
        <v>0</v>
      </c>
      <c r="AI251" s="26">
        <f t="shared" si="371"/>
        <v>0</v>
      </c>
    </row>
    <row r="252" spans="2:35" s="2" customFormat="1" ht="20.100000000000001" hidden="1" customHeight="1" x14ac:dyDescent="0.25">
      <c r="B252" s="23" t="str">
        <f>IF('Plano Contas'!O25="","",'Plano Contas'!O25)</f>
        <v/>
      </c>
      <c r="C252" s="46" t="str">
        <f t="shared" si="372"/>
        <v>Despesas FixasPessoal</v>
      </c>
      <c r="D252" s="20"/>
      <c r="E252" s="24" t="str">
        <f>IF($B252="","",ABS(
SUMIFS(BaseFinanceira[Valor Previsto],
IF('DRE Financeira'!$B$3=Configurações!$D$7,BaseFinanceira[Mês Caixa],BaseFinanceira[Mês Comp.]),E$6,
BaseFinanceira[Plano Contas],'DRE Financeira'!$C252,
BaseFinanceira[Centro Custo],IF($B$2=Configurações!$B$7,"&lt;&gt;""",'DRE Financeira'!$B$2))))</f>
        <v/>
      </c>
      <c r="F252" s="26" t="str">
        <f>IF($B252="","",ABS(
SUMIFS(BaseFinanceira[Valor Realizado],
IF('DRE Financeira'!$B$3=Configurações!$D$7,BaseFinanceira[Mês Caixa],BaseFinanceira[Mês Comp.]),F$6,
BaseFinanceira[Plano Contas],'DRE Financeira'!$C252,
BaseFinanceira[Centro Custo],IF($B$2=Configurações!$B$7,"&lt;&gt;""",'DRE Financeira'!$B$2))))</f>
        <v/>
      </c>
      <c r="G252" s="24" t="str">
        <f>IF($B252="","",ABS(
SUMIFS(BaseFinanceira[Valor Previsto],
IF('DRE Financeira'!$B$3=Configurações!$D$7,BaseFinanceira[Mês Caixa],BaseFinanceira[Mês Comp.]),G$6,
BaseFinanceira[Plano Contas],'DRE Financeira'!$C252,
BaseFinanceira[Centro Custo],IF($B$2=Configurações!$B$7,"&lt;&gt;""",'DRE Financeira'!$B$2))))</f>
        <v/>
      </c>
      <c r="H252" s="26" t="str">
        <f>IF($B252="","",ABS(
SUMIFS(BaseFinanceira[Valor Realizado],
IF('DRE Financeira'!$B$3=Configurações!$D$7,BaseFinanceira[Mês Caixa],BaseFinanceira[Mês Comp.]),H$6,
BaseFinanceira[Plano Contas],'DRE Financeira'!$C252,
BaseFinanceira[Centro Custo],IF($B$2=Configurações!$B$7,"&lt;&gt;""",'DRE Financeira'!$B$2))))</f>
        <v/>
      </c>
      <c r="I252" s="24" t="str">
        <f>IF($B252="","",ABS(
SUMIFS(BaseFinanceira[Valor Previsto],
IF('DRE Financeira'!$B$3=Configurações!$D$7,BaseFinanceira[Mês Caixa],BaseFinanceira[Mês Comp.]),I$6,
BaseFinanceira[Plano Contas],'DRE Financeira'!$C252,
BaseFinanceira[Centro Custo],IF($B$2=Configurações!$B$7,"&lt;&gt;""",'DRE Financeira'!$B$2))))</f>
        <v/>
      </c>
      <c r="J252" s="26" t="str">
        <f>IF($B252="","",ABS(
SUMIFS(BaseFinanceira[Valor Realizado],
IF('DRE Financeira'!$B$3=Configurações!$D$7,BaseFinanceira[Mês Caixa],BaseFinanceira[Mês Comp.]),J$6,
BaseFinanceira[Plano Contas],'DRE Financeira'!$C252,
BaseFinanceira[Centro Custo],IF($B$2=Configurações!$B$7,"&lt;&gt;""",'DRE Financeira'!$B$2))))</f>
        <v/>
      </c>
      <c r="K252" s="24" t="str">
        <f>IF($B252="","",ABS(
SUMIFS(BaseFinanceira[Valor Previsto],
IF('DRE Financeira'!$B$3=Configurações!$D$7,BaseFinanceira[Mês Caixa],BaseFinanceira[Mês Comp.]),K$6,
BaseFinanceira[Plano Contas],'DRE Financeira'!$C252,
BaseFinanceira[Centro Custo],IF($B$2=Configurações!$B$7,"&lt;&gt;""",'DRE Financeira'!$B$2))))</f>
        <v/>
      </c>
      <c r="L252" s="26" t="str">
        <f>IF($B252="","",ABS(
SUMIFS(BaseFinanceira[Valor Realizado],
IF('DRE Financeira'!$B$3=Configurações!$D$7,BaseFinanceira[Mês Caixa],BaseFinanceira[Mês Comp.]),L$6,
BaseFinanceira[Plano Contas],'DRE Financeira'!$C252,
BaseFinanceira[Centro Custo],IF($B$2=Configurações!$B$7,"&lt;&gt;""",'DRE Financeira'!$B$2))))</f>
        <v/>
      </c>
      <c r="M252" s="24" t="str">
        <f>IF($B252="","",ABS(
SUMIFS(BaseFinanceira[Valor Previsto],
IF('DRE Financeira'!$B$3=Configurações!$D$7,BaseFinanceira[Mês Caixa],BaseFinanceira[Mês Comp.]),M$6,
BaseFinanceira[Plano Contas],'DRE Financeira'!$C252,
BaseFinanceira[Centro Custo],IF($B$2=Configurações!$B$7,"&lt;&gt;""",'DRE Financeira'!$B$2))))</f>
        <v/>
      </c>
      <c r="N252" s="26" t="str">
        <f>IF($B252="","",ABS(
SUMIFS(BaseFinanceira[Valor Realizado],
IF('DRE Financeira'!$B$3=Configurações!$D$7,BaseFinanceira[Mês Caixa],BaseFinanceira[Mês Comp.]),N$6,
BaseFinanceira[Plano Contas],'DRE Financeira'!$C252,
BaseFinanceira[Centro Custo],IF($B$2=Configurações!$B$7,"&lt;&gt;""",'DRE Financeira'!$B$2))))</f>
        <v/>
      </c>
      <c r="O252" s="24" t="str">
        <f>IF($B252="","",ABS(
SUMIFS(BaseFinanceira[Valor Previsto],
IF('DRE Financeira'!$B$3=Configurações!$D$7,BaseFinanceira[Mês Caixa],BaseFinanceira[Mês Comp.]),O$6,
BaseFinanceira[Plano Contas],'DRE Financeira'!$C252,
BaseFinanceira[Centro Custo],IF($B$2=Configurações!$B$7,"&lt;&gt;""",'DRE Financeira'!$B$2))))</f>
        <v/>
      </c>
      <c r="P252" s="26" t="str">
        <f>IF($B252="","",ABS(
SUMIFS(BaseFinanceira[Valor Realizado],
IF('DRE Financeira'!$B$3=Configurações!$D$7,BaseFinanceira[Mês Caixa],BaseFinanceira[Mês Comp.]),P$6,
BaseFinanceira[Plano Contas],'DRE Financeira'!$C252,
BaseFinanceira[Centro Custo],IF($B$2=Configurações!$B$7,"&lt;&gt;""",'DRE Financeira'!$B$2))))</f>
        <v/>
      </c>
      <c r="Q252" s="24" t="str">
        <f>IF($B252="","",ABS(
SUMIFS(BaseFinanceira[Valor Previsto],
IF('DRE Financeira'!$B$3=Configurações!$D$7,BaseFinanceira[Mês Caixa],BaseFinanceira[Mês Comp.]),Q$6,
BaseFinanceira[Plano Contas],'DRE Financeira'!$C252,
BaseFinanceira[Centro Custo],IF($B$2=Configurações!$B$7,"&lt;&gt;""",'DRE Financeira'!$B$2))))</f>
        <v/>
      </c>
      <c r="R252" s="26" t="str">
        <f>IF($B252="","",ABS(
SUMIFS(BaseFinanceira[Valor Realizado],
IF('DRE Financeira'!$B$3=Configurações!$D$7,BaseFinanceira[Mês Caixa],BaseFinanceira[Mês Comp.]),R$6,
BaseFinanceira[Plano Contas],'DRE Financeira'!$C252,
BaseFinanceira[Centro Custo],IF($B$2=Configurações!$B$7,"&lt;&gt;""",'DRE Financeira'!$B$2))))</f>
        <v/>
      </c>
      <c r="S252" s="24" t="str">
        <f>IF($B252="","",ABS(
SUMIFS(BaseFinanceira[Valor Previsto],
IF('DRE Financeira'!$B$3=Configurações!$D$7,BaseFinanceira[Mês Caixa],BaseFinanceira[Mês Comp.]),S$6,
BaseFinanceira[Plano Contas],'DRE Financeira'!$C252,
BaseFinanceira[Centro Custo],IF($B$2=Configurações!$B$7,"&lt;&gt;""",'DRE Financeira'!$B$2))))</f>
        <v/>
      </c>
      <c r="T252" s="26" t="str">
        <f>IF($B252="","",ABS(
SUMIFS(BaseFinanceira[Valor Realizado],
IF('DRE Financeira'!$B$3=Configurações!$D$7,BaseFinanceira[Mês Caixa],BaseFinanceira[Mês Comp.]),T$6,
BaseFinanceira[Plano Contas],'DRE Financeira'!$C252,
BaseFinanceira[Centro Custo],IF($B$2=Configurações!$B$7,"&lt;&gt;""",'DRE Financeira'!$B$2))))</f>
        <v/>
      </c>
      <c r="U252" s="24" t="str">
        <f>IF($B252="","",ABS(
SUMIFS(BaseFinanceira[Valor Previsto],
IF('DRE Financeira'!$B$3=Configurações!$D$7,BaseFinanceira[Mês Caixa],BaseFinanceira[Mês Comp.]),U$6,
BaseFinanceira[Plano Contas],'DRE Financeira'!$C252,
BaseFinanceira[Centro Custo],IF($B$2=Configurações!$B$7,"&lt;&gt;""",'DRE Financeira'!$B$2))))</f>
        <v/>
      </c>
      <c r="V252" s="26" t="str">
        <f>IF($B252="","",ABS(
SUMIFS(BaseFinanceira[Valor Realizado],
IF('DRE Financeira'!$B$3=Configurações!$D$7,BaseFinanceira[Mês Caixa],BaseFinanceira[Mês Comp.]),V$6,
BaseFinanceira[Plano Contas],'DRE Financeira'!$C252,
BaseFinanceira[Centro Custo],IF($B$2=Configurações!$B$7,"&lt;&gt;""",'DRE Financeira'!$B$2))))</f>
        <v/>
      </c>
      <c r="W252" s="24" t="str">
        <f>IF($B252="","",ABS(
SUMIFS(BaseFinanceira[Valor Previsto],
IF('DRE Financeira'!$B$3=Configurações!$D$7,BaseFinanceira[Mês Caixa],BaseFinanceira[Mês Comp.]),W$6,
BaseFinanceira[Plano Contas],'DRE Financeira'!$C252,
BaseFinanceira[Centro Custo],IF($B$2=Configurações!$B$7,"&lt;&gt;""",'DRE Financeira'!$B$2))))</f>
        <v/>
      </c>
      <c r="X252" s="26" t="str">
        <f>IF($B252="","",ABS(
SUMIFS(BaseFinanceira[Valor Realizado],
IF('DRE Financeira'!$B$3=Configurações!$D$7,BaseFinanceira[Mês Caixa],BaseFinanceira[Mês Comp.]),X$6,
BaseFinanceira[Plano Contas],'DRE Financeira'!$C252,
BaseFinanceira[Centro Custo],IF($B$2=Configurações!$B$7,"&lt;&gt;""",'DRE Financeira'!$B$2))))</f>
        <v/>
      </c>
      <c r="Y252" s="24" t="str">
        <f>IF($B252="","",ABS(
SUMIFS(BaseFinanceira[Valor Previsto],
IF('DRE Financeira'!$B$3=Configurações!$D$7,BaseFinanceira[Mês Caixa],BaseFinanceira[Mês Comp.]),Y$6,
BaseFinanceira[Plano Contas],'DRE Financeira'!$C252,
BaseFinanceira[Centro Custo],IF($B$2=Configurações!$B$7,"&lt;&gt;""",'DRE Financeira'!$B$2))))</f>
        <v/>
      </c>
      <c r="Z252" s="26" t="str">
        <f>IF($B252="","",ABS(
SUMIFS(BaseFinanceira[Valor Realizado],
IF('DRE Financeira'!$B$3=Configurações!$D$7,BaseFinanceira[Mês Caixa],BaseFinanceira[Mês Comp.]),Z$6,
BaseFinanceira[Plano Contas],'DRE Financeira'!$C252,
BaseFinanceira[Centro Custo],IF($B$2=Configurações!$B$7,"&lt;&gt;""",'DRE Financeira'!$B$2))))</f>
        <v/>
      </c>
      <c r="AA252" s="24" t="str">
        <f>IF($B252="","",ABS(
SUMIFS(BaseFinanceira[Valor Previsto],
IF('DRE Financeira'!$B$3=Configurações!$D$7,BaseFinanceira[Mês Caixa],BaseFinanceira[Mês Comp.]),AA$6,
BaseFinanceira[Plano Contas],'DRE Financeira'!$C252,
BaseFinanceira[Centro Custo],IF($B$2=Configurações!$B$7,"&lt;&gt;""",'DRE Financeira'!$B$2))))</f>
        <v/>
      </c>
      <c r="AB252" s="26" t="str">
        <f>IF($B252="","",ABS(
SUMIFS(BaseFinanceira[Valor Realizado],
IF('DRE Financeira'!$B$3=Configurações!$D$7,BaseFinanceira[Mês Caixa],BaseFinanceira[Mês Comp.]),AB$6,
BaseFinanceira[Plano Contas],'DRE Financeira'!$C252,
BaseFinanceira[Centro Custo],IF($B$2=Configurações!$B$7,"&lt;&gt;""",'DRE Financeira'!$B$2))))</f>
        <v/>
      </c>
      <c r="AD252" s="24">
        <f t="shared" ref="AD252:AE255" si="373">SUMIF($E$3:$AB$3,AD$3,$E252:$AB252)</f>
        <v>0</v>
      </c>
      <c r="AE252" s="26">
        <f t="shared" si="373"/>
        <v>0</v>
      </c>
      <c r="AF252" s="39">
        <f t="shared" si="341"/>
        <v>0</v>
      </c>
      <c r="AH252" s="24">
        <f t="shared" ref="AH252:AI255" si="374">IFERROR(SUMIF($E$3:$AB$3,AH$3,$E252:$AB252)/COUNTIFS($E252:$AB252,"&gt;0",$E$3:$AB$3,AH$3),0)</f>
        <v>0</v>
      </c>
      <c r="AI252" s="26">
        <f t="shared" si="374"/>
        <v>0</v>
      </c>
    </row>
    <row r="253" spans="2:35" s="2" customFormat="1" ht="20.100000000000001" hidden="1" customHeight="1" x14ac:dyDescent="0.25">
      <c r="B253" s="23" t="str">
        <f>IF('Plano Contas'!O26="","",'Plano Contas'!O26)</f>
        <v/>
      </c>
      <c r="C253" s="46" t="str">
        <f t="shared" si="372"/>
        <v>Despesas FixasPessoal</v>
      </c>
      <c r="D253" s="20"/>
      <c r="E253" s="24" t="str">
        <f>IF($B253="","",ABS(
SUMIFS(BaseFinanceira[Valor Previsto],
IF('DRE Financeira'!$B$3=Configurações!$D$7,BaseFinanceira[Mês Caixa],BaseFinanceira[Mês Comp.]),E$6,
BaseFinanceira[Plano Contas],'DRE Financeira'!$C253,
BaseFinanceira[Centro Custo],IF($B$2=Configurações!$B$7,"&lt;&gt;""",'DRE Financeira'!$B$2))))</f>
        <v/>
      </c>
      <c r="F253" s="26" t="str">
        <f>IF($B253="","",ABS(
SUMIFS(BaseFinanceira[Valor Realizado],
IF('DRE Financeira'!$B$3=Configurações!$D$7,BaseFinanceira[Mês Caixa],BaseFinanceira[Mês Comp.]),F$6,
BaseFinanceira[Plano Contas],'DRE Financeira'!$C253,
BaseFinanceira[Centro Custo],IF($B$2=Configurações!$B$7,"&lt;&gt;""",'DRE Financeira'!$B$2))))</f>
        <v/>
      </c>
      <c r="G253" s="24" t="str">
        <f>IF($B253="","",ABS(
SUMIFS(BaseFinanceira[Valor Previsto],
IF('DRE Financeira'!$B$3=Configurações!$D$7,BaseFinanceira[Mês Caixa],BaseFinanceira[Mês Comp.]),G$6,
BaseFinanceira[Plano Contas],'DRE Financeira'!$C253,
BaseFinanceira[Centro Custo],IF($B$2=Configurações!$B$7,"&lt;&gt;""",'DRE Financeira'!$B$2))))</f>
        <v/>
      </c>
      <c r="H253" s="26" t="str">
        <f>IF($B253="","",ABS(
SUMIFS(BaseFinanceira[Valor Realizado],
IF('DRE Financeira'!$B$3=Configurações!$D$7,BaseFinanceira[Mês Caixa],BaseFinanceira[Mês Comp.]),H$6,
BaseFinanceira[Plano Contas],'DRE Financeira'!$C253,
BaseFinanceira[Centro Custo],IF($B$2=Configurações!$B$7,"&lt;&gt;""",'DRE Financeira'!$B$2))))</f>
        <v/>
      </c>
      <c r="I253" s="24" t="str">
        <f>IF($B253="","",ABS(
SUMIFS(BaseFinanceira[Valor Previsto],
IF('DRE Financeira'!$B$3=Configurações!$D$7,BaseFinanceira[Mês Caixa],BaseFinanceira[Mês Comp.]),I$6,
BaseFinanceira[Plano Contas],'DRE Financeira'!$C253,
BaseFinanceira[Centro Custo],IF($B$2=Configurações!$B$7,"&lt;&gt;""",'DRE Financeira'!$B$2))))</f>
        <v/>
      </c>
      <c r="J253" s="26" t="str">
        <f>IF($B253="","",ABS(
SUMIFS(BaseFinanceira[Valor Realizado],
IF('DRE Financeira'!$B$3=Configurações!$D$7,BaseFinanceira[Mês Caixa],BaseFinanceira[Mês Comp.]),J$6,
BaseFinanceira[Plano Contas],'DRE Financeira'!$C253,
BaseFinanceira[Centro Custo],IF($B$2=Configurações!$B$7,"&lt;&gt;""",'DRE Financeira'!$B$2))))</f>
        <v/>
      </c>
      <c r="K253" s="24" t="str">
        <f>IF($B253="","",ABS(
SUMIFS(BaseFinanceira[Valor Previsto],
IF('DRE Financeira'!$B$3=Configurações!$D$7,BaseFinanceira[Mês Caixa],BaseFinanceira[Mês Comp.]),K$6,
BaseFinanceira[Plano Contas],'DRE Financeira'!$C253,
BaseFinanceira[Centro Custo],IF($B$2=Configurações!$B$7,"&lt;&gt;""",'DRE Financeira'!$B$2))))</f>
        <v/>
      </c>
      <c r="L253" s="26" t="str">
        <f>IF($B253="","",ABS(
SUMIFS(BaseFinanceira[Valor Realizado],
IF('DRE Financeira'!$B$3=Configurações!$D$7,BaseFinanceira[Mês Caixa],BaseFinanceira[Mês Comp.]),L$6,
BaseFinanceira[Plano Contas],'DRE Financeira'!$C253,
BaseFinanceira[Centro Custo],IF($B$2=Configurações!$B$7,"&lt;&gt;""",'DRE Financeira'!$B$2))))</f>
        <v/>
      </c>
      <c r="M253" s="24" t="str">
        <f>IF($B253="","",ABS(
SUMIFS(BaseFinanceira[Valor Previsto],
IF('DRE Financeira'!$B$3=Configurações!$D$7,BaseFinanceira[Mês Caixa],BaseFinanceira[Mês Comp.]),M$6,
BaseFinanceira[Plano Contas],'DRE Financeira'!$C253,
BaseFinanceira[Centro Custo],IF($B$2=Configurações!$B$7,"&lt;&gt;""",'DRE Financeira'!$B$2))))</f>
        <v/>
      </c>
      <c r="N253" s="26" t="str">
        <f>IF($B253="","",ABS(
SUMIFS(BaseFinanceira[Valor Realizado],
IF('DRE Financeira'!$B$3=Configurações!$D$7,BaseFinanceira[Mês Caixa],BaseFinanceira[Mês Comp.]),N$6,
BaseFinanceira[Plano Contas],'DRE Financeira'!$C253,
BaseFinanceira[Centro Custo],IF($B$2=Configurações!$B$7,"&lt;&gt;""",'DRE Financeira'!$B$2))))</f>
        <v/>
      </c>
      <c r="O253" s="24" t="str">
        <f>IF($B253="","",ABS(
SUMIFS(BaseFinanceira[Valor Previsto],
IF('DRE Financeira'!$B$3=Configurações!$D$7,BaseFinanceira[Mês Caixa],BaseFinanceira[Mês Comp.]),O$6,
BaseFinanceira[Plano Contas],'DRE Financeira'!$C253,
BaseFinanceira[Centro Custo],IF($B$2=Configurações!$B$7,"&lt;&gt;""",'DRE Financeira'!$B$2))))</f>
        <v/>
      </c>
      <c r="P253" s="26" t="str">
        <f>IF($B253="","",ABS(
SUMIFS(BaseFinanceira[Valor Realizado],
IF('DRE Financeira'!$B$3=Configurações!$D$7,BaseFinanceira[Mês Caixa],BaseFinanceira[Mês Comp.]),P$6,
BaseFinanceira[Plano Contas],'DRE Financeira'!$C253,
BaseFinanceira[Centro Custo],IF($B$2=Configurações!$B$7,"&lt;&gt;""",'DRE Financeira'!$B$2))))</f>
        <v/>
      </c>
      <c r="Q253" s="24" t="str">
        <f>IF($B253="","",ABS(
SUMIFS(BaseFinanceira[Valor Previsto],
IF('DRE Financeira'!$B$3=Configurações!$D$7,BaseFinanceira[Mês Caixa],BaseFinanceira[Mês Comp.]),Q$6,
BaseFinanceira[Plano Contas],'DRE Financeira'!$C253,
BaseFinanceira[Centro Custo],IF($B$2=Configurações!$B$7,"&lt;&gt;""",'DRE Financeira'!$B$2))))</f>
        <v/>
      </c>
      <c r="R253" s="26" t="str">
        <f>IF($B253="","",ABS(
SUMIFS(BaseFinanceira[Valor Realizado],
IF('DRE Financeira'!$B$3=Configurações!$D$7,BaseFinanceira[Mês Caixa],BaseFinanceira[Mês Comp.]),R$6,
BaseFinanceira[Plano Contas],'DRE Financeira'!$C253,
BaseFinanceira[Centro Custo],IF($B$2=Configurações!$B$7,"&lt;&gt;""",'DRE Financeira'!$B$2))))</f>
        <v/>
      </c>
      <c r="S253" s="24" t="str">
        <f>IF($B253="","",ABS(
SUMIFS(BaseFinanceira[Valor Previsto],
IF('DRE Financeira'!$B$3=Configurações!$D$7,BaseFinanceira[Mês Caixa],BaseFinanceira[Mês Comp.]),S$6,
BaseFinanceira[Plano Contas],'DRE Financeira'!$C253,
BaseFinanceira[Centro Custo],IF($B$2=Configurações!$B$7,"&lt;&gt;""",'DRE Financeira'!$B$2))))</f>
        <v/>
      </c>
      <c r="T253" s="26" t="str">
        <f>IF($B253="","",ABS(
SUMIFS(BaseFinanceira[Valor Realizado],
IF('DRE Financeira'!$B$3=Configurações!$D$7,BaseFinanceira[Mês Caixa],BaseFinanceira[Mês Comp.]),T$6,
BaseFinanceira[Plano Contas],'DRE Financeira'!$C253,
BaseFinanceira[Centro Custo],IF($B$2=Configurações!$B$7,"&lt;&gt;""",'DRE Financeira'!$B$2))))</f>
        <v/>
      </c>
      <c r="U253" s="24" t="str">
        <f>IF($B253="","",ABS(
SUMIFS(BaseFinanceira[Valor Previsto],
IF('DRE Financeira'!$B$3=Configurações!$D$7,BaseFinanceira[Mês Caixa],BaseFinanceira[Mês Comp.]),U$6,
BaseFinanceira[Plano Contas],'DRE Financeira'!$C253,
BaseFinanceira[Centro Custo],IF($B$2=Configurações!$B$7,"&lt;&gt;""",'DRE Financeira'!$B$2))))</f>
        <v/>
      </c>
      <c r="V253" s="26" t="str">
        <f>IF($B253="","",ABS(
SUMIFS(BaseFinanceira[Valor Realizado],
IF('DRE Financeira'!$B$3=Configurações!$D$7,BaseFinanceira[Mês Caixa],BaseFinanceira[Mês Comp.]),V$6,
BaseFinanceira[Plano Contas],'DRE Financeira'!$C253,
BaseFinanceira[Centro Custo],IF($B$2=Configurações!$B$7,"&lt;&gt;""",'DRE Financeira'!$B$2))))</f>
        <v/>
      </c>
      <c r="W253" s="24" t="str">
        <f>IF($B253="","",ABS(
SUMIFS(BaseFinanceira[Valor Previsto],
IF('DRE Financeira'!$B$3=Configurações!$D$7,BaseFinanceira[Mês Caixa],BaseFinanceira[Mês Comp.]),W$6,
BaseFinanceira[Plano Contas],'DRE Financeira'!$C253,
BaseFinanceira[Centro Custo],IF($B$2=Configurações!$B$7,"&lt;&gt;""",'DRE Financeira'!$B$2))))</f>
        <v/>
      </c>
      <c r="X253" s="26" t="str">
        <f>IF($B253="","",ABS(
SUMIFS(BaseFinanceira[Valor Realizado],
IF('DRE Financeira'!$B$3=Configurações!$D$7,BaseFinanceira[Mês Caixa],BaseFinanceira[Mês Comp.]),X$6,
BaseFinanceira[Plano Contas],'DRE Financeira'!$C253,
BaseFinanceira[Centro Custo],IF($B$2=Configurações!$B$7,"&lt;&gt;""",'DRE Financeira'!$B$2))))</f>
        <v/>
      </c>
      <c r="Y253" s="24" t="str">
        <f>IF($B253="","",ABS(
SUMIFS(BaseFinanceira[Valor Previsto],
IF('DRE Financeira'!$B$3=Configurações!$D$7,BaseFinanceira[Mês Caixa],BaseFinanceira[Mês Comp.]),Y$6,
BaseFinanceira[Plano Contas],'DRE Financeira'!$C253,
BaseFinanceira[Centro Custo],IF($B$2=Configurações!$B$7,"&lt;&gt;""",'DRE Financeira'!$B$2))))</f>
        <v/>
      </c>
      <c r="Z253" s="26" t="str">
        <f>IF($B253="","",ABS(
SUMIFS(BaseFinanceira[Valor Realizado],
IF('DRE Financeira'!$B$3=Configurações!$D$7,BaseFinanceira[Mês Caixa],BaseFinanceira[Mês Comp.]),Z$6,
BaseFinanceira[Plano Contas],'DRE Financeira'!$C253,
BaseFinanceira[Centro Custo],IF($B$2=Configurações!$B$7,"&lt;&gt;""",'DRE Financeira'!$B$2))))</f>
        <v/>
      </c>
      <c r="AA253" s="24" t="str">
        <f>IF($B253="","",ABS(
SUMIFS(BaseFinanceira[Valor Previsto],
IF('DRE Financeira'!$B$3=Configurações!$D$7,BaseFinanceira[Mês Caixa],BaseFinanceira[Mês Comp.]),AA$6,
BaseFinanceira[Plano Contas],'DRE Financeira'!$C253,
BaseFinanceira[Centro Custo],IF($B$2=Configurações!$B$7,"&lt;&gt;""",'DRE Financeira'!$B$2))))</f>
        <v/>
      </c>
      <c r="AB253" s="26" t="str">
        <f>IF($B253="","",ABS(
SUMIFS(BaseFinanceira[Valor Realizado],
IF('DRE Financeira'!$B$3=Configurações!$D$7,BaseFinanceira[Mês Caixa],BaseFinanceira[Mês Comp.]),AB$6,
BaseFinanceira[Plano Contas],'DRE Financeira'!$C253,
BaseFinanceira[Centro Custo],IF($B$2=Configurações!$B$7,"&lt;&gt;""",'DRE Financeira'!$B$2))))</f>
        <v/>
      </c>
      <c r="AD253" s="24">
        <f t="shared" si="373"/>
        <v>0</v>
      </c>
      <c r="AE253" s="26">
        <f t="shared" si="373"/>
        <v>0</v>
      </c>
      <c r="AF253" s="39">
        <f t="shared" si="341"/>
        <v>0</v>
      </c>
      <c r="AH253" s="24">
        <f t="shared" si="374"/>
        <v>0</v>
      </c>
      <c r="AI253" s="26">
        <f t="shared" si="374"/>
        <v>0</v>
      </c>
    </row>
    <row r="254" spans="2:35" s="2" customFormat="1" ht="20.100000000000001" hidden="1" customHeight="1" x14ac:dyDescent="0.25">
      <c r="B254" s="23" t="str">
        <f>IF('Plano Contas'!O27="","",'Plano Contas'!O27)</f>
        <v/>
      </c>
      <c r="C254" s="46" t="str">
        <f t="shared" si="372"/>
        <v>Despesas FixasPessoal</v>
      </c>
      <c r="D254" s="20"/>
      <c r="E254" s="24" t="str">
        <f>IF($B254="","",ABS(
SUMIFS(BaseFinanceira[Valor Previsto],
IF('DRE Financeira'!$B$3=Configurações!$D$7,BaseFinanceira[Mês Caixa],BaseFinanceira[Mês Comp.]),E$6,
BaseFinanceira[Plano Contas],'DRE Financeira'!$C254,
BaseFinanceira[Centro Custo],IF($B$2=Configurações!$B$7,"&lt;&gt;""",'DRE Financeira'!$B$2))))</f>
        <v/>
      </c>
      <c r="F254" s="26" t="str">
        <f>IF($B254="","",ABS(
SUMIFS(BaseFinanceira[Valor Realizado],
IF('DRE Financeira'!$B$3=Configurações!$D$7,BaseFinanceira[Mês Caixa],BaseFinanceira[Mês Comp.]),F$6,
BaseFinanceira[Plano Contas],'DRE Financeira'!$C254,
BaseFinanceira[Centro Custo],IF($B$2=Configurações!$B$7,"&lt;&gt;""",'DRE Financeira'!$B$2))))</f>
        <v/>
      </c>
      <c r="G254" s="24" t="str">
        <f>IF($B254="","",ABS(
SUMIFS(BaseFinanceira[Valor Previsto],
IF('DRE Financeira'!$B$3=Configurações!$D$7,BaseFinanceira[Mês Caixa],BaseFinanceira[Mês Comp.]),G$6,
BaseFinanceira[Plano Contas],'DRE Financeira'!$C254,
BaseFinanceira[Centro Custo],IF($B$2=Configurações!$B$7,"&lt;&gt;""",'DRE Financeira'!$B$2))))</f>
        <v/>
      </c>
      <c r="H254" s="26" t="str">
        <f>IF($B254="","",ABS(
SUMIFS(BaseFinanceira[Valor Realizado],
IF('DRE Financeira'!$B$3=Configurações!$D$7,BaseFinanceira[Mês Caixa],BaseFinanceira[Mês Comp.]),H$6,
BaseFinanceira[Plano Contas],'DRE Financeira'!$C254,
BaseFinanceira[Centro Custo],IF($B$2=Configurações!$B$7,"&lt;&gt;""",'DRE Financeira'!$B$2))))</f>
        <v/>
      </c>
      <c r="I254" s="24" t="str">
        <f>IF($B254="","",ABS(
SUMIFS(BaseFinanceira[Valor Previsto],
IF('DRE Financeira'!$B$3=Configurações!$D$7,BaseFinanceira[Mês Caixa],BaseFinanceira[Mês Comp.]),I$6,
BaseFinanceira[Plano Contas],'DRE Financeira'!$C254,
BaseFinanceira[Centro Custo],IF($B$2=Configurações!$B$7,"&lt;&gt;""",'DRE Financeira'!$B$2))))</f>
        <v/>
      </c>
      <c r="J254" s="26" t="str">
        <f>IF($B254="","",ABS(
SUMIFS(BaseFinanceira[Valor Realizado],
IF('DRE Financeira'!$B$3=Configurações!$D$7,BaseFinanceira[Mês Caixa],BaseFinanceira[Mês Comp.]),J$6,
BaseFinanceira[Plano Contas],'DRE Financeira'!$C254,
BaseFinanceira[Centro Custo],IF($B$2=Configurações!$B$7,"&lt;&gt;""",'DRE Financeira'!$B$2))))</f>
        <v/>
      </c>
      <c r="K254" s="24" t="str">
        <f>IF($B254="","",ABS(
SUMIFS(BaseFinanceira[Valor Previsto],
IF('DRE Financeira'!$B$3=Configurações!$D$7,BaseFinanceira[Mês Caixa],BaseFinanceira[Mês Comp.]),K$6,
BaseFinanceira[Plano Contas],'DRE Financeira'!$C254,
BaseFinanceira[Centro Custo],IF($B$2=Configurações!$B$7,"&lt;&gt;""",'DRE Financeira'!$B$2))))</f>
        <v/>
      </c>
      <c r="L254" s="26" t="str">
        <f>IF($B254="","",ABS(
SUMIFS(BaseFinanceira[Valor Realizado],
IF('DRE Financeira'!$B$3=Configurações!$D$7,BaseFinanceira[Mês Caixa],BaseFinanceira[Mês Comp.]),L$6,
BaseFinanceira[Plano Contas],'DRE Financeira'!$C254,
BaseFinanceira[Centro Custo],IF($B$2=Configurações!$B$7,"&lt;&gt;""",'DRE Financeira'!$B$2))))</f>
        <v/>
      </c>
      <c r="M254" s="24" t="str">
        <f>IF($B254="","",ABS(
SUMIFS(BaseFinanceira[Valor Previsto],
IF('DRE Financeira'!$B$3=Configurações!$D$7,BaseFinanceira[Mês Caixa],BaseFinanceira[Mês Comp.]),M$6,
BaseFinanceira[Plano Contas],'DRE Financeira'!$C254,
BaseFinanceira[Centro Custo],IF($B$2=Configurações!$B$7,"&lt;&gt;""",'DRE Financeira'!$B$2))))</f>
        <v/>
      </c>
      <c r="N254" s="26" t="str">
        <f>IF($B254="","",ABS(
SUMIFS(BaseFinanceira[Valor Realizado],
IF('DRE Financeira'!$B$3=Configurações!$D$7,BaseFinanceira[Mês Caixa],BaseFinanceira[Mês Comp.]),N$6,
BaseFinanceira[Plano Contas],'DRE Financeira'!$C254,
BaseFinanceira[Centro Custo],IF($B$2=Configurações!$B$7,"&lt;&gt;""",'DRE Financeira'!$B$2))))</f>
        <v/>
      </c>
      <c r="O254" s="24" t="str">
        <f>IF($B254="","",ABS(
SUMIFS(BaseFinanceira[Valor Previsto],
IF('DRE Financeira'!$B$3=Configurações!$D$7,BaseFinanceira[Mês Caixa],BaseFinanceira[Mês Comp.]),O$6,
BaseFinanceira[Plano Contas],'DRE Financeira'!$C254,
BaseFinanceira[Centro Custo],IF($B$2=Configurações!$B$7,"&lt;&gt;""",'DRE Financeira'!$B$2))))</f>
        <v/>
      </c>
      <c r="P254" s="26" t="str">
        <f>IF($B254="","",ABS(
SUMIFS(BaseFinanceira[Valor Realizado],
IF('DRE Financeira'!$B$3=Configurações!$D$7,BaseFinanceira[Mês Caixa],BaseFinanceira[Mês Comp.]),P$6,
BaseFinanceira[Plano Contas],'DRE Financeira'!$C254,
BaseFinanceira[Centro Custo],IF($B$2=Configurações!$B$7,"&lt;&gt;""",'DRE Financeira'!$B$2))))</f>
        <v/>
      </c>
      <c r="Q254" s="24" t="str">
        <f>IF($B254="","",ABS(
SUMIFS(BaseFinanceira[Valor Previsto],
IF('DRE Financeira'!$B$3=Configurações!$D$7,BaseFinanceira[Mês Caixa],BaseFinanceira[Mês Comp.]),Q$6,
BaseFinanceira[Plano Contas],'DRE Financeira'!$C254,
BaseFinanceira[Centro Custo],IF($B$2=Configurações!$B$7,"&lt;&gt;""",'DRE Financeira'!$B$2))))</f>
        <v/>
      </c>
      <c r="R254" s="26" t="str">
        <f>IF($B254="","",ABS(
SUMIFS(BaseFinanceira[Valor Realizado],
IF('DRE Financeira'!$B$3=Configurações!$D$7,BaseFinanceira[Mês Caixa],BaseFinanceira[Mês Comp.]),R$6,
BaseFinanceira[Plano Contas],'DRE Financeira'!$C254,
BaseFinanceira[Centro Custo],IF($B$2=Configurações!$B$7,"&lt;&gt;""",'DRE Financeira'!$B$2))))</f>
        <v/>
      </c>
      <c r="S254" s="24" t="str">
        <f>IF($B254="","",ABS(
SUMIFS(BaseFinanceira[Valor Previsto],
IF('DRE Financeira'!$B$3=Configurações!$D$7,BaseFinanceira[Mês Caixa],BaseFinanceira[Mês Comp.]),S$6,
BaseFinanceira[Plano Contas],'DRE Financeira'!$C254,
BaseFinanceira[Centro Custo],IF($B$2=Configurações!$B$7,"&lt;&gt;""",'DRE Financeira'!$B$2))))</f>
        <v/>
      </c>
      <c r="T254" s="26" t="str">
        <f>IF($B254="","",ABS(
SUMIFS(BaseFinanceira[Valor Realizado],
IF('DRE Financeira'!$B$3=Configurações!$D$7,BaseFinanceira[Mês Caixa],BaseFinanceira[Mês Comp.]),T$6,
BaseFinanceira[Plano Contas],'DRE Financeira'!$C254,
BaseFinanceira[Centro Custo],IF($B$2=Configurações!$B$7,"&lt;&gt;""",'DRE Financeira'!$B$2))))</f>
        <v/>
      </c>
      <c r="U254" s="24" t="str">
        <f>IF($B254="","",ABS(
SUMIFS(BaseFinanceira[Valor Previsto],
IF('DRE Financeira'!$B$3=Configurações!$D$7,BaseFinanceira[Mês Caixa],BaseFinanceira[Mês Comp.]),U$6,
BaseFinanceira[Plano Contas],'DRE Financeira'!$C254,
BaseFinanceira[Centro Custo],IF($B$2=Configurações!$B$7,"&lt;&gt;""",'DRE Financeira'!$B$2))))</f>
        <v/>
      </c>
      <c r="V254" s="26" t="str">
        <f>IF($B254="","",ABS(
SUMIFS(BaseFinanceira[Valor Realizado],
IF('DRE Financeira'!$B$3=Configurações!$D$7,BaseFinanceira[Mês Caixa],BaseFinanceira[Mês Comp.]),V$6,
BaseFinanceira[Plano Contas],'DRE Financeira'!$C254,
BaseFinanceira[Centro Custo],IF($B$2=Configurações!$B$7,"&lt;&gt;""",'DRE Financeira'!$B$2))))</f>
        <v/>
      </c>
      <c r="W254" s="24" t="str">
        <f>IF($B254="","",ABS(
SUMIFS(BaseFinanceira[Valor Previsto],
IF('DRE Financeira'!$B$3=Configurações!$D$7,BaseFinanceira[Mês Caixa],BaseFinanceira[Mês Comp.]),W$6,
BaseFinanceira[Plano Contas],'DRE Financeira'!$C254,
BaseFinanceira[Centro Custo],IF($B$2=Configurações!$B$7,"&lt;&gt;""",'DRE Financeira'!$B$2))))</f>
        <v/>
      </c>
      <c r="X254" s="26" t="str">
        <f>IF($B254="","",ABS(
SUMIFS(BaseFinanceira[Valor Realizado],
IF('DRE Financeira'!$B$3=Configurações!$D$7,BaseFinanceira[Mês Caixa],BaseFinanceira[Mês Comp.]),X$6,
BaseFinanceira[Plano Contas],'DRE Financeira'!$C254,
BaseFinanceira[Centro Custo],IF($B$2=Configurações!$B$7,"&lt;&gt;""",'DRE Financeira'!$B$2))))</f>
        <v/>
      </c>
      <c r="Y254" s="24" t="str">
        <f>IF($B254="","",ABS(
SUMIFS(BaseFinanceira[Valor Previsto],
IF('DRE Financeira'!$B$3=Configurações!$D$7,BaseFinanceira[Mês Caixa],BaseFinanceira[Mês Comp.]),Y$6,
BaseFinanceira[Plano Contas],'DRE Financeira'!$C254,
BaseFinanceira[Centro Custo],IF($B$2=Configurações!$B$7,"&lt;&gt;""",'DRE Financeira'!$B$2))))</f>
        <v/>
      </c>
      <c r="Z254" s="26" t="str">
        <f>IF($B254="","",ABS(
SUMIFS(BaseFinanceira[Valor Realizado],
IF('DRE Financeira'!$B$3=Configurações!$D$7,BaseFinanceira[Mês Caixa],BaseFinanceira[Mês Comp.]),Z$6,
BaseFinanceira[Plano Contas],'DRE Financeira'!$C254,
BaseFinanceira[Centro Custo],IF($B$2=Configurações!$B$7,"&lt;&gt;""",'DRE Financeira'!$B$2))))</f>
        <v/>
      </c>
      <c r="AA254" s="24" t="str">
        <f>IF($B254="","",ABS(
SUMIFS(BaseFinanceira[Valor Previsto],
IF('DRE Financeira'!$B$3=Configurações!$D$7,BaseFinanceira[Mês Caixa],BaseFinanceira[Mês Comp.]),AA$6,
BaseFinanceira[Plano Contas],'DRE Financeira'!$C254,
BaseFinanceira[Centro Custo],IF($B$2=Configurações!$B$7,"&lt;&gt;""",'DRE Financeira'!$B$2))))</f>
        <v/>
      </c>
      <c r="AB254" s="26" t="str">
        <f>IF($B254="","",ABS(
SUMIFS(BaseFinanceira[Valor Realizado],
IF('DRE Financeira'!$B$3=Configurações!$D$7,BaseFinanceira[Mês Caixa],BaseFinanceira[Mês Comp.]),AB$6,
BaseFinanceira[Plano Contas],'DRE Financeira'!$C254,
BaseFinanceira[Centro Custo],IF($B$2=Configurações!$B$7,"&lt;&gt;""",'DRE Financeira'!$B$2))))</f>
        <v/>
      </c>
      <c r="AD254" s="24">
        <f t="shared" si="373"/>
        <v>0</v>
      </c>
      <c r="AE254" s="26">
        <f t="shared" si="373"/>
        <v>0</v>
      </c>
      <c r="AF254" s="39">
        <f t="shared" si="341"/>
        <v>0</v>
      </c>
      <c r="AH254" s="24">
        <f t="shared" si="374"/>
        <v>0</v>
      </c>
      <c r="AI254" s="26">
        <f t="shared" si="374"/>
        <v>0</v>
      </c>
    </row>
    <row r="255" spans="2:35" s="2" customFormat="1" ht="20.100000000000001" hidden="1" customHeight="1" x14ac:dyDescent="0.25">
      <c r="B255" s="23" t="str">
        <f>IF('Plano Contas'!O28="","",'Plano Contas'!O28)</f>
        <v/>
      </c>
      <c r="C255" s="46" t="str">
        <f t="shared" si="372"/>
        <v>Despesas FixasPessoal</v>
      </c>
      <c r="D255" s="20"/>
      <c r="E255" s="24" t="str">
        <f>IF($B255="","",ABS(
SUMIFS(BaseFinanceira[Valor Previsto],
IF('DRE Financeira'!$B$3=Configurações!$D$7,BaseFinanceira[Mês Caixa],BaseFinanceira[Mês Comp.]),E$6,
BaseFinanceira[Plano Contas],'DRE Financeira'!$C255,
BaseFinanceira[Centro Custo],IF($B$2=Configurações!$B$7,"&lt;&gt;""",'DRE Financeira'!$B$2))))</f>
        <v/>
      </c>
      <c r="F255" s="26" t="str">
        <f>IF($B255="","",ABS(
SUMIFS(BaseFinanceira[Valor Realizado],
IF('DRE Financeira'!$B$3=Configurações!$D$7,BaseFinanceira[Mês Caixa],BaseFinanceira[Mês Comp.]),F$6,
BaseFinanceira[Plano Contas],'DRE Financeira'!$C255,
BaseFinanceira[Centro Custo],IF($B$2=Configurações!$B$7,"&lt;&gt;""",'DRE Financeira'!$B$2))))</f>
        <v/>
      </c>
      <c r="G255" s="24" t="str">
        <f>IF($B255="","",ABS(
SUMIFS(BaseFinanceira[Valor Previsto],
IF('DRE Financeira'!$B$3=Configurações!$D$7,BaseFinanceira[Mês Caixa],BaseFinanceira[Mês Comp.]),G$6,
BaseFinanceira[Plano Contas],'DRE Financeira'!$C255,
BaseFinanceira[Centro Custo],IF($B$2=Configurações!$B$7,"&lt;&gt;""",'DRE Financeira'!$B$2))))</f>
        <v/>
      </c>
      <c r="H255" s="26" t="str">
        <f>IF($B255="","",ABS(
SUMIFS(BaseFinanceira[Valor Realizado],
IF('DRE Financeira'!$B$3=Configurações!$D$7,BaseFinanceira[Mês Caixa],BaseFinanceira[Mês Comp.]),H$6,
BaseFinanceira[Plano Contas],'DRE Financeira'!$C255,
BaseFinanceira[Centro Custo],IF($B$2=Configurações!$B$7,"&lt;&gt;""",'DRE Financeira'!$B$2))))</f>
        <v/>
      </c>
      <c r="I255" s="24" t="str">
        <f>IF($B255="","",ABS(
SUMIFS(BaseFinanceira[Valor Previsto],
IF('DRE Financeira'!$B$3=Configurações!$D$7,BaseFinanceira[Mês Caixa],BaseFinanceira[Mês Comp.]),I$6,
BaseFinanceira[Plano Contas],'DRE Financeira'!$C255,
BaseFinanceira[Centro Custo],IF($B$2=Configurações!$B$7,"&lt;&gt;""",'DRE Financeira'!$B$2))))</f>
        <v/>
      </c>
      <c r="J255" s="26" t="str">
        <f>IF($B255="","",ABS(
SUMIFS(BaseFinanceira[Valor Realizado],
IF('DRE Financeira'!$B$3=Configurações!$D$7,BaseFinanceira[Mês Caixa],BaseFinanceira[Mês Comp.]),J$6,
BaseFinanceira[Plano Contas],'DRE Financeira'!$C255,
BaseFinanceira[Centro Custo],IF($B$2=Configurações!$B$7,"&lt;&gt;""",'DRE Financeira'!$B$2))))</f>
        <v/>
      </c>
      <c r="K255" s="24" t="str">
        <f>IF($B255="","",ABS(
SUMIFS(BaseFinanceira[Valor Previsto],
IF('DRE Financeira'!$B$3=Configurações!$D$7,BaseFinanceira[Mês Caixa],BaseFinanceira[Mês Comp.]),K$6,
BaseFinanceira[Plano Contas],'DRE Financeira'!$C255,
BaseFinanceira[Centro Custo],IF($B$2=Configurações!$B$7,"&lt;&gt;""",'DRE Financeira'!$B$2))))</f>
        <v/>
      </c>
      <c r="L255" s="26" t="str">
        <f>IF($B255="","",ABS(
SUMIFS(BaseFinanceira[Valor Realizado],
IF('DRE Financeira'!$B$3=Configurações!$D$7,BaseFinanceira[Mês Caixa],BaseFinanceira[Mês Comp.]),L$6,
BaseFinanceira[Plano Contas],'DRE Financeira'!$C255,
BaseFinanceira[Centro Custo],IF($B$2=Configurações!$B$7,"&lt;&gt;""",'DRE Financeira'!$B$2))))</f>
        <v/>
      </c>
      <c r="M255" s="24" t="str">
        <f>IF($B255="","",ABS(
SUMIFS(BaseFinanceira[Valor Previsto],
IF('DRE Financeira'!$B$3=Configurações!$D$7,BaseFinanceira[Mês Caixa],BaseFinanceira[Mês Comp.]),M$6,
BaseFinanceira[Plano Contas],'DRE Financeira'!$C255,
BaseFinanceira[Centro Custo],IF($B$2=Configurações!$B$7,"&lt;&gt;""",'DRE Financeira'!$B$2))))</f>
        <v/>
      </c>
      <c r="N255" s="26" t="str">
        <f>IF($B255="","",ABS(
SUMIFS(BaseFinanceira[Valor Realizado],
IF('DRE Financeira'!$B$3=Configurações!$D$7,BaseFinanceira[Mês Caixa],BaseFinanceira[Mês Comp.]),N$6,
BaseFinanceira[Plano Contas],'DRE Financeira'!$C255,
BaseFinanceira[Centro Custo],IF($B$2=Configurações!$B$7,"&lt;&gt;""",'DRE Financeira'!$B$2))))</f>
        <v/>
      </c>
      <c r="O255" s="24" t="str">
        <f>IF($B255="","",ABS(
SUMIFS(BaseFinanceira[Valor Previsto],
IF('DRE Financeira'!$B$3=Configurações!$D$7,BaseFinanceira[Mês Caixa],BaseFinanceira[Mês Comp.]),O$6,
BaseFinanceira[Plano Contas],'DRE Financeira'!$C255,
BaseFinanceira[Centro Custo],IF($B$2=Configurações!$B$7,"&lt;&gt;""",'DRE Financeira'!$B$2))))</f>
        <v/>
      </c>
      <c r="P255" s="26" t="str">
        <f>IF($B255="","",ABS(
SUMIFS(BaseFinanceira[Valor Realizado],
IF('DRE Financeira'!$B$3=Configurações!$D$7,BaseFinanceira[Mês Caixa],BaseFinanceira[Mês Comp.]),P$6,
BaseFinanceira[Plano Contas],'DRE Financeira'!$C255,
BaseFinanceira[Centro Custo],IF($B$2=Configurações!$B$7,"&lt;&gt;""",'DRE Financeira'!$B$2))))</f>
        <v/>
      </c>
      <c r="Q255" s="24" t="str">
        <f>IF($B255="","",ABS(
SUMIFS(BaseFinanceira[Valor Previsto],
IF('DRE Financeira'!$B$3=Configurações!$D$7,BaseFinanceira[Mês Caixa],BaseFinanceira[Mês Comp.]),Q$6,
BaseFinanceira[Plano Contas],'DRE Financeira'!$C255,
BaseFinanceira[Centro Custo],IF($B$2=Configurações!$B$7,"&lt;&gt;""",'DRE Financeira'!$B$2))))</f>
        <v/>
      </c>
      <c r="R255" s="26" t="str">
        <f>IF($B255="","",ABS(
SUMIFS(BaseFinanceira[Valor Realizado],
IF('DRE Financeira'!$B$3=Configurações!$D$7,BaseFinanceira[Mês Caixa],BaseFinanceira[Mês Comp.]),R$6,
BaseFinanceira[Plano Contas],'DRE Financeira'!$C255,
BaseFinanceira[Centro Custo],IF($B$2=Configurações!$B$7,"&lt;&gt;""",'DRE Financeira'!$B$2))))</f>
        <v/>
      </c>
      <c r="S255" s="24" t="str">
        <f>IF($B255="","",ABS(
SUMIFS(BaseFinanceira[Valor Previsto],
IF('DRE Financeira'!$B$3=Configurações!$D$7,BaseFinanceira[Mês Caixa],BaseFinanceira[Mês Comp.]),S$6,
BaseFinanceira[Plano Contas],'DRE Financeira'!$C255,
BaseFinanceira[Centro Custo],IF($B$2=Configurações!$B$7,"&lt;&gt;""",'DRE Financeira'!$B$2))))</f>
        <v/>
      </c>
      <c r="T255" s="26" t="str">
        <f>IF($B255="","",ABS(
SUMIFS(BaseFinanceira[Valor Realizado],
IF('DRE Financeira'!$B$3=Configurações!$D$7,BaseFinanceira[Mês Caixa],BaseFinanceira[Mês Comp.]),T$6,
BaseFinanceira[Plano Contas],'DRE Financeira'!$C255,
BaseFinanceira[Centro Custo],IF($B$2=Configurações!$B$7,"&lt;&gt;""",'DRE Financeira'!$B$2))))</f>
        <v/>
      </c>
      <c r="U255" s="24" t="str">
        <f>IF($B255="","",ABS(
SUMIFS(BaseFinanceira[Valor Previsto],
IF('DRE Financeira'!$B$3=Configurações!$D$7,BaseFinanceira[Mês Caixa],BaseFinanceira[Mês Comp.]),U$6,
BaseFinanceira[Plano Contas],'DRE Financeira'!$C255,
BaseFinanceira[Centro Custo],IF($B$2=Configurações!$B$7,"&lt;&gt;""",'DRE Financeira'!$B$2))))</f>
        <v/>
      </c>
      <c r="V255" s="26" t="str">
        <f>IF($B255="","",ABS(
SUMIFS(BaseFinanceira[Valor Realizado],
IF('DRE Financeira'!$B$3=Configurações!$D$7,BaseFinanceira[Mês Caixa],BaseFinanceira[Mês Comp.]),V$6,
BaseFinanceira[Plano Contas],'DRE Financeira'!$C255,
BaseFinanceira[Centro Custo],IF($B$2=Configurações!$B$7,"&lt;&gt;""",'DRE Financeira'!$B$2))))</f>
        <v/>
      </c>
      <c r="W255" s="24" t="str">
        <f>IF($B255="","",ABS(
SUMIFS(BaseFinanceira[Valor Previsto],
IF('DRE Financeira'!$B$3=Configurações!$D$7,BaseFinanceira[Mês Caixa],BaseFinanceira[Mês Comp.]),W$6,
BaseFinanceira[Plano Contas],'DRE Financeira'!$C255,
BaseFinanceira[Centro Custo],IF($B$2=Configurações!$B$7,"&lt;&gt;""",'DRE Financeira'!$B$2))))</f>
        <v/>
      </c>
      <c r="X255" s="26" t="str">
        <f>IF($B255="","",ABS(
SUMIFS(BaseFinanceira[Valor Realizado],
IF('DRE Financeira'!$B$3=Configurações!$D$7,BaseFinanceira[Mês Caixa],BaseFinanceira[Mês Comp.]),X$6,
BaseFinanceira[Plano Contas],'DRE Financeira'!$C255,
BaseFinanceira[Centro Custo],IF($B$2=Configurações!$B$7,"&lt;&gt;""",'DRE Financeira'!$B$2))))</f>
        <v/>
      </c>
      <c r="Y255" s="24" t="str">
        <f>IF($B255="","",ABS(
SUMIFS(BaseFinanceira[Valor Previsto],
IF('DRE Financeira'!$B$3=Configurações!$D$7,BaseFinanceira[Mês Caixa],BaseFinanceira[Mês Comp.]),Y$6,
BaseFinanceira[Plano Contas],'DRE Financeira'!$C255,
BaseFinanceira[Centro Custo],IF($B$2=Configurações!$B$7,"&lt;&gt;""",'DRE Financeira'!$B$2))))</f>
        <v/>
      </c>
      <c r="Z255" s="26" t="str">
        <f>IF($B255="","",ABS(
SUMIFS(BaseFinanceira[Valor Realizado],
IF('DRE Financeira'!$B$3=Configurações!$D$7,BaseFinanceira[Mês Caixa],BaseFinanceira[Mês Comp.]),Z$6,
BaseFinanceira[Plano Contas],'DRE Financeira'!$C255,
BaseFinanceira[Centro Custo],IF($B$2=Configurações!$B$7,"&lt;&gt;""",'DRE Financeira'!$B$2))))</f>
        <v/>
      </c>
      <c r="AA255" s="24" t="str">
        <f>IF($B255="","",ABS(
SUMIFS(BaseFinanceira[Valor Previsto],
IF('DRE Financeira'!$B$3=Configurações!$D$7,BaseFinanceira[Mês Caixa],BaseFinanceira[Mês Comp.]),AA$6,
BaseFinanceira[Plano Contas],'DRE Financeira'!$C255,
BaseFinanceira[Centro Custo],IF($B$2=Configurações!$B$7,"&lt;&gt;""",'DRE Financeira'!$B$2))))</f>
        <v/>
      </c>
      <c r="AB255" s="26" t="str">
        <f>IF($B255="","",ABS(
SUMIFS(BaseFinanceira[Valor Realizado],
IF('DRE Financeira'!$B$3=Configurações!$D$7,BaseFinanceira[Mês Caixa],BaseFinanceira[Mês Comp.]),AB$6,
BaseFinanceira[Plano Contas],'DRE Financeira'!$C255,
BaseFinanceira[Centro Custo],IF($B$2=Configurações!$B$7,"&lt;&gt;""",'DRE Financeira'!$B$2))))</f>
        <v/>
      </c>
      <c r="AD255" s="24">
        <f t="shared" si="373"/>
        <v>0</v>
      </c>
      <c r="AE255" s="26">
        <f t="shared" si="373"/>
        <v>0</v>
      </c>
      <c r="AF255" s="39">
        <f t="shared" si="341"/>
        <v>0</v>
      </c>
      <c r="AH255" s="24">
        <f t="shared" si="374"/>
        <v>0</v>
      </c>
      <c r="AI255" s="26">
        <f t="shared" si="374"/>
        <v>0</v>
      </c>
    </row>
    <row r="256" spans="2:35" s="2" customFormat="1" ht="20.100000000000001" customHeight="1" x14ac:dyDescent="0.25">
      <c r="B256" s="53" t="str">
        <f>IF('Plano Contas'!P8="","",'Plano Contas'!P8)</f>
        <v>Gastos financeiros</v>
      </c>
      <c r="C256" s="54"/>
      <c r="D256" s="20"/>
      <c r="E256" s="55">
        <f>SUM(E257:E276)</f>
        <v>0</v>
      </c>
      <c r="F256" s="55">
        <f t="shared" ref="F256" si="375">SUM(F257:F276)</f>
        <v>0</v>
      </c>
      <c r="G256" s="55">
        <f t="shared" ref="G256" si="376">SUM(G257:G276)</f>
        <v>0</v>
      </c>
      <c r="H256" s="55">
        <f t="shared" ref="H256" si="377">SUM(H257:H276)</f>
        <v>0</v>
      </c>
      <c r="I256" s="55">
        <f t="shared" ref="I256" si="378">SUM(I257:I276)</f>
        <v>0</v>
      </c>
      <c r="J256" s="55">
        <f t="shared" ref="J256" si="379">SUM(J257:J276)</f>
        <v>0</v>
      </c>
      <c r="K256" s="55">
        <f t="shared" ref="K256" si="380">SUM(K257:K276)</f>
        <v>0</v>
      </c>
      <c r="L256" s="55">
        <f t="shared" ref="L256" si="381">SUM(L257:L276)</f>
        <v>0</v>
      </c>
      <c r="M256" s="55">
        <f t="shared" ref="M256" si="382">SUM(M257:M276)</f>
        <v>0</v>
      </c>
      <c r="N256" s="55">
        <f t="shared" ref="N256" si="383">SUM(N257:N276)</f>
        <v>0</v>
      </c>
      <c r="O256" s="55">
        <f t="shared" ref="O256" si="384">SUM(O257:O276)</f>
        <v>0</v>
      </c>
      <c r="P256" s="55">
        <f t="shared" ref="P256" si="385">SUM(P257:P276)</f>
        <v>0</v>
      </c>
      <c r="Q256" s="55">
        <f t="shared" ref="Q256" si="386">SUM(Q257:Q276)</f>
        <v>0</v>
      </c>
      <c r="R256" s="55">
        <f t="shared" ref="R256" si="387">SUM(R257:R276)</f>
        <v>0</v>
      </c>
      <c r="S256" s="55">
        <f t="shared" ref="S256" si="388">SUM(S257:S276)</f>
        <v>0</v>
      </c>
      <c r="T256" s="55">
        <f t="shared" ref="T256" si="389">SUM(T257:T276)</f>
        <v>0</v>
      </c>
      <c r="U256" s="55">
        <f t="shared" ref="U256" si="390">SUM(U257:U276)</f>
        <v>0</v>
      </c>
      <c r="V256" s="55">
        <f t="shared" ref="V256" si="391">SUM(V257:V276)</f>
        <v>0</v>
      </c>
      <c r="W256" s="55">
        <f t="shared" ref="W256" si="392">SUM(W257:W276)</f>
        <v>0</v>
      </c>
      <c r="X256" s="55">
        <f t="shared" ref="X256" si="393">SUM(X257:X276)</f>
        <v>0</v>
      </c>
      <c r="Y256" s="55">
        <f t="shared" ref="Y256" si="394">SUM(Y257:Y276)</f>
        <v>0</v>
      </c>
      <c r="Z256" s="55">
        <f t="shared" ref="Z256" si="395">SUM(Z257:Z276)</f>
        <v>0</v>
      </c>
      <c r="AA256" s="55">
        <f t="shared" ref="AA256" si="396">SUM(AA257:AA276)</f>
        <v>0</v>
      </c>
      <c r="AB256" s="55">
        <f t="shared" ref="AB256" si="397">SUM(AB257:AB276)</f>
        <v>0</v>
      </c>
      <c r="AD256" s="55">
        <f>SUMIF($E$3:$AB$3,AD$3,$E256:$AB256)</f>
        <v>0</v>
      </c>
      <c r="AE256" s="55">
        <f>SUMIF($E$3:$AB$3,AE$3,$E256:$AB256)</f>
        <v>0</v>
      </c>
      <c r="AF256" s="65">
        <f t="shared" si="341"/>
        <v>0</v>
      </c>
      <c r="AH256" s="55">
        <f>IFERROR(SUMIF($E$3:$AB$3,AH$3,$E256:$AB256)/COUNTIFS($E256:$AB256,"&gt;0",$E$3:$AB$3,AH$3),0)</f>
        <v>0</v>
      </c>
      <c r="AI256" s="55">
        <f>IFERROR(SUMIF($E$3:$AB$3,AI$3,$E256:$AB256)/COUNTIFS($E256:$AB256,"&gt;0",$E$3:$AB$3,AI$3),0)</f>
        <v>0</v>
      </c>
    </row>
    <row r="257" spans="2:35" s="2" customFormat="1" ht="20.100000000000001" customHeight="1" x14ac:dyDescent="0.25">
      <c r="B257" s="23" t="str">
        <f>IF('Plano Contas'!P9="","",'Plano Contas'!P9)</f>
        <v xml:space="preserve">Tarifas Bancárias </v>
      </c>
      <c r="C257" s="46" t="str">
        <f>$B$213&amp;$B$256&amp;B257</f>
        <v xml:space="preserve">Despesas FixasGastos financeirosTarifas Bancárias </v>
      </c>
      <c r="D257" s="20"/>
      <c r="E257" s="24">
        <f>IF($B257="","",ABS(
SUMIFS(BaseFinanceira[Valor Previsto],
IF('DRE Financeira'!$B$3=Configurações!$D$7,BaseFinanceira[Mês Caixa],BaseFinanceira[Mês Comp.]),E$6,
BaseFinanceira[Plano Contas],'DRE Financeira'!$C257,
BaseFinanceira[Centro Custo],IF($B$2=Configurações!$B$7,"&lt;&gt;""",'DRE Financeira'!$B$2))))</f>
        <v>0</v>
      </c>
      <c r="F257" s="26">
        <f>IF($B257="","",ABS(
SUMIFS(BaseFinanceira[Valor Realizado],
IF('DRE Financeira'!$B$3=Configurações!$D$7,BaseFinanceira[Mês Caixa],BaseFinanceira[Mês Comp.]),F$6,
BaseFinanceira[Plano Contas],'DRE Financeira'!$C257,
BaseFinanceira[Centro Custo],IF($B$2=Configurações!$B$7,"&lt;&gt;""",'DRE Financeira'!$B$2))))</f>
        <v>0</v>
      </c>
      <c r="G257" s="24">
        <f>IF($B257="","",ABS(
SUMIFS(BaseFinanceira[Valor Previsto],
IF('DRE Financeira'!$B$3=Configurações!$D$7,BaseFinanceira[Mês Caixa],BaseFinanceira[Mês Comp.]),G$6,
BaseFinanceira[Plano Contas],'DRE Financeira'!$C257,
BaseFinanceira[Centro Custo],IF($B$2=Configurações!$B$7,"&lt;&gt;""",'DRE Financeira'!$B$2))))</f>
        <v>0</v>
      </c>
      <c r="H257" s="26">
        <f>IF($B257="","",ABS(
SUMIFS(BaseFinanceira[Valor Realizado],
IF('DRE Financeira'!$B$3=Configurações!$D$7,BaseFinanceira[Mês Caixa],BaseFinanceira[Mês Comp.]),H$6,
BaseFinanceira[Plano Contas],'DRE Financeira'!$C257,
BaseFinanceira[Centro Custo],IF($B$2=Configurações!$B$7,"&lt;&gt;""",'DRE Financeira'!$B$2))))</f>
        <v>0</v>
      </c>
      <c r="I257" s="24">
        <f>IF($B257="","",ABS(
SUMIFS(BaseFinanceira[Valor Previsto],
IF('DRE Financeira'!$B$3=Configurações!$D$7,BaseFinanceira[Mês Caixa],BaseFinanceira[Mês Comp.]),I$6,
BaseFinanceira[Plano Contas],'DRE Financeira'!$C257,
BaseFinanceira[Centro Custo],IF($B$2=Configurações!$B$7,"&lt;&gt;""",'DRE Financeira'!$B$2))))</f>
        <v>0</v>
      </c>
      <c r="J257" s="26">
        <f>IF($B257="","",ABS(
SUMIFS(BaseFinanceira[Valor Realizado],
IF('DRE Financeira'!$B$3=Configurações!$D$7,BaseFinanceira[Mês Caixa],BaseFinanceira[Mês Comp.]),J$6,
BaseFinanceira[Plano Contas],'DRE Financeira'!$C257,
BaseFinanceira[Centro Custo],IF($B$2=Configurações!$B$7,"&lt;&gt;""",'DRE Financeira'!$B$2))))</f>
        <v>0</v>
      </c>
      <c r="K257" s="24">
        <f>IF($B257="","",ABS(
SUMIFS(BaseFinanceira[Valor Previsto],
IF('DRE Financeira'!$B$3=Configurações!$D$7,BaseFinanceira[Mês Caixa],BaseFinanceira[Mês Comp.]),K$6,
BaseFinanceira[Plano Contas],'DRE Financeira'!$C257,
BaseFinanceira[Centro Custo],IF($B$2=Configurações!$B$7,"&lt;&gt;""",'DRE Financeira'!$B$2))))</f>
        <v>0</v>
      </c>
      <c r="L257" s="26">
        <f>IF($B257="","",ABS(
SUMIFS(BaseFinanceira[Valor Realizado],
IF('DRE Financeira'!$B$3=Configurações!$D$7,BaseFinanceira[Mês Caixa],BaseFinanceira[Mês Comp.]),L$6,
BaseFinanceira[Plano Contas],'DRE Financeira'!$C257,
BaseFinanceira[Centro Custo],IF($B$2=Configurações!$B$7,"&lt;&gt;""",'DRE Financeira'!$B$2))))</f>
        <v>0</v>
      </c>
      <c r="M257" s="24">
        <f>IF($B257="","",ABS(
SUMIFS(BaseFinanceira[Valor Previsto],
IF('DRE Financeira'!$B$3=Configurações!$D$7,BaseFinanceira[Mês Caixa],BaseFinanceira[Mês Comp.]),M$6,
BaseFinanceira[Plano Contas],'DRE Financeira'!$C257,
BaseFinanceira[Centro Custo],IF($B$2=Configurações!$B$7,"&lt;&gt;""",'DRE Financeira'!$B$2))))</f>
        <v>0</v>
      </c>
      <c r="N257" s="26">
        <f>IF($B257="","",ABS(
SUMIFS(BaseFinanceira[Valor Realizado],
IF('DRE Financeira'!$B$3=Configurações!$D$7,BaseFinanceira[Mês Caixa],BaseFinanceira[Mês Comp.]),N$6,
BaseFinanceira[Plano Contas],'DRE Financeira'!$C257,
BaseFinanceira[Centro Custo],IF($B$2=Configurações!$B$7,"&lt;&gt;""",'DRE Financeira'!$B$2))))</f>
        <v>0</v>
      </c>
      <c r="O257" s="24">
        <f>IF($B257="","",ABS(
SUMIFS(BaseFinanceira[Valor Previsto],
IF('DRE Financeira'!$B$3=Configurações!$D$7,BaseFinanceira[Mês Caixa],BaseFinanceira[Mês Comp.]),O$6,
BaseFinanceira[Plano Contas],'DRE Financeira'!$C257,
BaseFinanceira[Centro Custo],IF($B$2=Configurações!$B$7,"&lt;&gt;""",'DRE Financeira'!$B$2))))</f>
        <v>0</v>
      </c>
      <c r="P257" s="26">
        <f>IF($B257="","",ABS(
SUMIFS(BaseFinanceira[Valor Realizado],
IF('DRE Financeira'!$B$3=Configurações!$D$7,BaseFinanceira[Mês Caixa],BaseFinanceira[Mês Comp.]),P$6,
BaseFinanceira[Plano Contas],'DRE Financeira'!$C257,
BaseFinanceira[Centro Custo],IF($B$2=Configurações!$B$7,"&lt;&gt;""",'DRE Financeira'!$B$2))))</f>
        <v>0</v>
      </c>
      <c r="Q257" s="24">
        <f>IF($B257="","",ABS(
SUMIFS(BaseFinanceira[Valor Previsto],
IF('DRE Financeira'!$B$3=Configurações!$D$7,BaseFinanceira[Mês Caixa],BaseFinanceira[Mês Comp.]),Q$6,
BaseFinanceira[Plano Contas],'DRE Financeira'!$C257,
BaseFinanceira[Centro Custo],IF($B$2=Configurações!$B$7,"&lt;&gt;""",'DRE Financeira'!$B$2))))</f>
        <v>0</v>
      </c>
      <c r="R257" s="26">
        <f>IF($B257="","",ABS(
SUMIFS(BaseFinanceira[Valor Realizado],
IF('DRE Financeira'!$B$3=Configurações!$D$7,BaseFinanceira[Mês Caixa],BaseFinanceira[Mês Comp.]),R$6,
BaseFinanceira[Plano Contas],'DRE Financeira'!$C257,
BaseFinanceira[Centro Custo],IF($B$2=Configurações!$B$7,"&lt;&gt;""",'DRE Financeira'!$B$2))))</f>
        <v>0</v>
      </c>
      <c r="S257" s="24">
        <f>IF($B257="","",ABS(
SUMIFS(BaseFinanceira[Valor Previsto],
IF('DRE Financeira'!$B$3=Configurações!$D$7,BaseFinanceira[Mês Caixa],BaseFinanceira[Mês Comp.]),S$6,
BaseFinanceira[Plano Contas],'DRE Financeira'!$C257,
BaseFinanceira[Centro Custo],IF($B$2=Configurações!$B$7,"&lt;&gt;""",'DRE Financeira'!$B$2))))</f>
        <v>0</v>
      </c>
      <c r="T257" s="26">
        <f>IF($B257="","",ABS(
SUMIFS(BaseFinanceira[Valor Realizado],
IF('DRE Financeira'!$B$3=Configurações!$D$7,BaseFinanceira[Mês Caixa],BaseFinanceira[Mês Comp.]),T$6,
BaseFinanceira[Plano Contas],'DRE Financeira'!$C257,
BaseFinanceira[Centro Custo],IF($B$2=Configurações!$B$7,"&lt;&gt;""",'DRE Financeira'!$B$2))))</f>
        <v>0</v>
      </c>
      <c r="U257" s="24">
        <f>IF($B257="","",ABS(
SUMIFS(BaseFinanceira[Valor Previsto],
IF('DRE Financeira'!$B$3=Configurações!$D$7,BaseFinanceira[Mês Caixa],BaseFinanceira[Mês Comp.]),U$6,
BaseFinanceira[Plano Contas],'DRE Financeira'!$C257,
BaseFinanceira[Centro Custo],IF($B$2=Configurações!$B$7,"&lt;&gt;""",'DRE Financeira'!$B$2))))</f>
        <v>0</v>
      </c>
      <c r="V257" s="26">
        <f>IF($B257="","",ABS(
SUMIFS(BaseFinanceira[Valor Realizado],
IF('DRE Financeira'!$B$3=Configurações!$D$7,BaseFinanceira[Mês Caixa],BaseFinanceira[Mês Comp.]),V$6,
BaseFinanceira[Plano Contas],'DRE Financeira'!$C257,
BaseFinanceira[Centro Custo],IF($B$2=Configurações!$B$7,"&lt;&gt;""",'DRE Financeira'!$B$2))))</f>
        <v>0</v>
      </c>
      <c r="W257" s="24">
        <f>IF($B257="","",ABS(
SUMIFS(BaseFinanceira[Valor Previsto],
IF('DRE Financeira'!$B$3=Configurações!$D$7,BaseFinanceira[Mês Caixa],BaseFinanceira[Mês Comp.]),W$6,
BaseFinanceira[Plano Contas],'DRE Financeira'!$C257,
BaseFinanceira[Centro Custo],IF($B$2=Configurações!$B$7,"&lt;&gt;""",'DRE Financeira'!$B$2))))</f>
        <v>0</v>
      </c>
      <c r="X257" s="26">
        <f>IF($B257="","",ABS(
SUMIFS(BaseFinanceira[Valor Realizado],
IF('DRE Financeira'!$B$3=Configurações!$D$7,BaseFinanceira[Mês Caixa],BaseFinanceira[Mês Comp.]),X$6,
BaseFinanceira[Plano Contas],'DRE Financeira'!$C257,
BaseFinanceira[Centro Custo],IF($B$2=Configurações!$B$7,"&lt;&gt;""",'DRE Financeira'!$B$2))))</f>
        <v>0</v>
      </c>
      <c r="Y257" s="24">
        <f>IF($B257="","",ABS(
SUMIFS(BaseFinanceira[Valor Previsto],
IF('DRE Financeira'!$B$3=Configurações!$D$7,BaseFinanceira[Mês Caixa],BaseFinanceira[Mês Comp.]),Y$6,
BaseFinanceira[Plano Contas],'DRE Financeira'!$C257,
BaseFinanceira[Centro Custo],IF($B$2=Configurações!$B$7,"&lt;&gt;""",'DRE Financeira'!$B$2))))</f>
        <v>0</v>
      </c>
      <c r="Z257" s="26">
        <f>IF($B257="","",ABS(
SUMIFS(BaseFinanceira[Valor Realizado],
IF('DRE Financeira'!$B$3=Configurações!$D$7,BaseFinanceira[Mês Caixa],BaseFinanceira[Mês Comp.]),Z$6,
BaseFinanceira[Plano Contas],'DRE Financeira'!$C257,
BaseFinanceira[Centro Custo],IF($B$2=Configurações!$B$7,"&lt;&gt;""",'DRE Financeira'!$B$2))))</f>
        <v>0</v>
      </c>
      <c r="AA257" s="24">
        <f>IF($B257="","",ABS(
SUMIFS(BaseFinanceira[Valor Previsto],
IF('DRE Financeira'!$B$3=Configurações!$D$7,BaseFinanceira[Mês Caixa],BaseFinanceira[Mês Comp.]),AA$6,
BaseFinanceira[Plano Contas],'DRE Financeira'!$C257,
BaseFinanceira[Centro Custo],IF($B$2=Configurações!$B$7,"&lt;&gt;""",'DRE Financeira'!$B$2))))</f>
        <v>0</v>
      </c>
      <c r="AB257" s="26">
        <f>IF($B257="","",ABS(
SUMIFS(BaseFinanceira[Valor Realizado],
IF('DRE Financeira'!$B$3=Configurações!$D$7,BaseFinanceira[Mês Caixa],BaseFinanceira[Mês Comp.]),AB$6,
BaseFinanceira[Plano Contas],'DRE Financeira'!$C257,
BaseFinanceira[Centro Custo],IF($B$2=Configurações!$B$7,"&lt;&gt;""",'DRE Financeira'!$B$2))))</f>
        <v>0</v>
      </c>
      <c r="AD257" s="24">
        <f t="shared" ref="AD257:AE272" si="398">SUMIF($E$3:$AB$3,AD$3,$E257:$AB257)</f>
        <v>0</v>
      </c>
      <c r="AE257" s="26">
        <f t="shared" si="398"/>
        <v>0</v>
      </c>
      <c r="AF257" s="39">
        <f t="shared" si="341"/>
        <v>0</v>
      </c>
      <c r="AH257" s="24">
        <f t="shared" ref="AH257:AI272" si="399">IFERROR(SUMIF($E$3:$AB$3,AH$3,$E257:$AB257)/COUNTIFS($E257:$AB257,"&gt;0",$E$3:$AB$3,AH$3),0)</f>
        <v>0</v>
      </c>
      <c r="AI257" s="26">
        <f t="shared" si="399"/>
        <v>0</v>
      </c>
    </row>
    <row r="258" spans="2:35" s="2" customFormat="1" ht="20.100000000000001" customHeight="1" x14ac:dyDescent="0.25">
      <c r="B258" s="23" t="str">
        <f>IF('Plano Contas'!P10="","",'Plano Contas'!P10)</f>
        <v>Taxa de cartão</v>
      </c>
      <c r="C258" s="46" t="str">
        <f t="shared" ref="C258:C276" si="400">$B$213&amp;$B$256&amp;B258</f>
        <v>Despesas FixasGastos financeirosTaxa de cartão</v>
      </c>
      <c r="D258" s="20"/>
      <c r="E258" s="24">
        <f>IF($B258="","",ABS(
SUMIFS(BaseFinanceira[Valor Previsto],
IF('DRE Financeira'!$B$3=Configurações!$D$7,BaseFinanceira[Mês Caixa],BaseFinanceira[Mês Comp.]),E$6,
BaseFinanceira[Plano Contas],'DRE Financeira'!$C258,
BaseFinanceira[Centro Custo],IF($B$2=Configurações!$B$7,"&lt;&gt;""",'DRE Financeira'!$B$2))))</f>
        <v>0</v>
      </c>
      <c r="F258" s="26">
        <f>IF($B258="","",ABS(
SUMIFS(BaseFinanceira[Valor Realizado],
IF('DRE Financeira'!$B$3=Configurações!$D$7,BaseFinanceira[Mês Caixa],BaseFinanceira[Mês Comp.]),F$6,
BaseFinanceira[Plano Contas],'DRE Financeira'!$C258,
BaseFinanceira[Centro Custo],IF($B$2=Configurações!$B$7,"&lt;&gt;""",'DRE Financeira'!$B$2))))</f>
        <v>0</v>
      </c>
      <c r="G258" s="24">
        <f>IF($B258="","",ABS(
SUMIFS(BaseFinanceira[Valor Previsto],
IF('DRE Financeira'!$B$3=Configurações!$D$7,BaseFinanceira[Mês Caixa],BaseFinanceira[Mês Comp.]),G$6,
BaseFinanceira[Plano Contas],'DRE Financeira'!$C258,
BaseFinanceira[Centro Custo],IF($B$2=Configurações!$B$7,"&lt;&gt;""",'DRE Financeira'!$B$2))))</f>
        <v>0</v>
      </c>
      <c r="H258" s="26">
        <f>IF($B258="","",ABS(
SUMIFS(BaseFinanceira[Valor Realizado],
IF('DRE Financeira'!$B$3=Configurações!$D$7,BaseFinanceira[Mês Caixa],BaseFinanceira[Mês Comp.]),H$6,
BaseFinanceira[Plano Contas],'DRE Financeira'!$C258,
BaseFinanceira[Centro Custo],IF($B$2=Configurações!$B$7,"&lt;&gt;""",'DRE Financeira'!$B$2))))</f>
        <v>0</v>
      </c>
      <c r="I258" s="24">
        <f>IF($B258="","",ABS(
SUMIFS(BaseFinanceira[Valor Previsto],
IF('DRE Financeira'!$B$3=Configurações!$D$7,BaseFinanceira[Mês Caixa],BaseFinanceira[Mês Comp.]),I$6,
BaseFinanceira[Plano Contas],'DRE Financeira'!$C258,
BaseFinanceira[Centro Custo],IF($B$2=Configurações!$B$7,"&lt;&gt;""",'DRE Financeira'!$B$2))))</f>
        <v>0</v>
      </c>
      <c r="J258" s="26">
        <f>IF($B258="","",ABS(
SUMIFS(BaseFinanceira[Valor Realizado],
IF('DRE Financeira'!$B$3=Configurações!$D$7,BaseFinanceira[Mês Caixa],BaseFinanceira[Mês Comp.]),J$6,
BaseFinanceira[Plano Contas],'DRE Financeira'!$C258,
BaseFinanceira[Centro Custo],IF($B$2=Configurações!$B$7,"&lt;&gt;""",'DRE Financeira'!$B$2))))</f>
        <v>0</v>
      </c>
      <c r="K258" s="24">
        <f>IF($B258="","",ABS(
SUMIFS(BaseFinanceira[Valor Previsto],
IF('DRE Financeira'!$B$3=Configurações!$D$7,BaseFinanceira[Mês Caixa],BaseFinanceira[Mês Comp.]),K$6,
BaseFinanceira[Plano Contas],'DRE Financeira'!$C258,
BaseFinanceira[Centro Custo],IF($B$2=Configurações!$B$7,"&lt;&gt;""",'DRE Financeira'!$B$2))))</f>
        <v>0</v>
      </c>
      <c r="L258" s="26">
        <f>IF($B258="","",ABS(
SUMIFS(BaseFinanceira[Valor Realizado],
IF('DRE Financeira'!$B$3=Configurações!$D$7,BaseFinanceira[Mês Caixa],BaseFinanceira[Mês Comp.]),L$6,
BaseFinanceira[Plano Contas],'DRE Financeira'!$C258,
BaseFinanceira[Centro Custo],IF($B$2=Configurações!$B$7,"&lt;&gt;""",'DRE Financeira'!$B$2))))</f>
        <v>0</v>
      </c>
      <c r="M258" s="24">
        <f>IF($B258="","",ABS(
SUMIFS(BaseFinanceira[Valor Previsto],
IF('DRE Financeira'!$B$3=Configurações!$D$7,BaseFinanceira[Mês Caixa],BaseFinanceira[Mês Comp.]),M$6,
BaseFinanceira[Plano Contas],'DRE Financeira'!$C258,
BaseFinanceira[Centro Custo],IF($B$2=Configurações!$B$7,"&lt;&gt;""",'DRE Financeira'!$B$2))))</f>
        <v>0</v>
      </c>
      <c r="N258" s="26">
        <f>IF($B258="","",ABS(
SUMIFS(BaseFinanceira[Valor Realizado],
IF('DRE Financeira'!$B$3=Configurações!$D$7,BaseFinanceira[Mês Caixa],BaseFinanceira[Mês Comp.]),N$6,
BaseFinanceira[Plano Contas],'DRE Financeira'!$C258,
BaseFinanceira[Centro Custo],IF($B$2=Configurações!$B$7,"&lt;&gt;""",'DRE Financeira'!$B$2))))</f>
        <v>0</v>
      </c>
      <c r="O258" s="24">
        <f>IF($B258="","",ABS(
SUMIFS(BaseFinanceira[Valor Previsto],
IF('DRE Financeira'!$B$3=Configurações!$D$7,BaseFinanceira[Mês Caixa],BaseFinanceira[Mês Comp.]),O$6,
BaseFinanceira[Plano Contas],'DRE Financeira'!$C258,
BaseFinanceira[Centro Custo],IF($B$2=Configurações!$B$7,"&lt;&gt;""",'DRE Financeira'!$B$2))))</f>
        <v>0</v>
      </c>
      <c r="P258" s="26">
        <f>IF($B258="","",ABS(
SUMIFS(BaseFinanceira[Valor Realizado],
IF('DRE Financeira'!$B$3=Configurações!$D$7,BaseFinanceira[Mês Caixa],BaseFinanceira[Mês Comp.]),P$6,
BaseFinanceira[Plano Contas],'DRE Financeira'!$C258,
BaseFinanceira[Centro Custo],IF($B$2=Configurações!$B$7,"&lt;&gt;""",'DRE Financeira'!$B$2))))</f>
        <v>0</v>
      </c>
      <c r="Q258" s="24">
        <f>IF($B258="","",ABS(
SUMIFS(BaseFinanceira[Valor Previsto],
IF('DRE Financeira'!$B$3=Configurações!$D$7,BaseFinanceira[Mês Caixa],BaseFinanceira[Mês Comp.]),Q$6,
BaseFinanceira[Plano Contas],'DRE Financeira'!$C258,
BaseFinanceira[Centro Custo],IF($B$2=Configurações!$B$7,"&lt;&gt;""",'DRE Financeira'!$B$2))))</f>
        <v>0</v>
      </c>
      <c r="R258" s="26">
        <f>IF($B258="","",ABS(
SUMIFS(BaseFinanceira[Valor Realizado],
IF('DRE Financeira'!$B$3=Configurações!$D$7,BaseFinanceira[Mês Caixa],BaseFinanceira[Mês Comp.]),R$6,
BaseFinanceira[Plano Contas],'DRE Financeira'!$C258,
BaseFinanceira[Centro Custo],IF($B$2=Configurações!$B$7,"&lt;&gt;""",'DRE Financeira'!$B$2))))</f>
        <v>0</v>
      </c>
      <c r="S258" s="24">
        <f>IF($B258="","",ABS(
SUMIFS(BaseFinanceira[Valor Previsto],
IF('DRE Financeira'!$B$3=Configurações!$D$7,BaseFinanceira[Mês Caixa],BaseFinanceira[Mês Comp.]),S$6,
BaseFinanceira[Plano Contas],'DRE Financeira'!$C258,
BaseFinanceira[Centro Custo],IF($B$2=Configurações!$B$7,"&lt;&gt;""",'DRE Financeira'!$B$2))))</f>
        <v>0</v>
      </c>
      <c r="T258" s="26">
        <f>IF($B258="","",ABS(
SUMIFS(BaseFinanceira[Valor Realizado],
IF('DRE Financeira'!$B$3=Configurações!$D$7,BaseFinanceira[Mês Caixa],BaseFinanceira[Mês Comp.]),T$6,
BaseFinanceira[Plano Contas],'DRE Financeira'!$C258,
BaseFinanceira[Centro Custo],IF($B$2=Configurações!$B$7,"&lt;&gt;""",'DRE Financeira'!$B$2))))</f>
        <v>0</v>
      </c>
      <c r="U258" s="24">
        <f>IF($B258="","",ABS(
SUMIFS(BaseFinanceira[Valor Previsto],
IF('DRE Financeira'!$B$3=Configurações!$D$7,BaseFinanceira[Mês Caixa],BaseFinanceira[Mês Comp.]),U$6,
BaseFinanceira[Plano Contas],'DRE Financeira'!$C258,
BaseFinanceira[Centro Custo],IF($B$2=Configurações!$B$7,"&lt;&gt;""",'DRE Financeira'!$B$2))))</f>
        <v>0</v>
      </c>
      <c r="V258" s="26">
        <f>IF($B258="","",ABS(
SUMIFS(BaseFinanceira[Valor Realizado],
IF('DRE Financeira'!$B$3=Configurações!$D$7,BaseFinanceira[Mês Caixa],BaseFinanceira[Mês Comp.]),V$6,
BaseFinanceira[Plano Contas],'DRE Financeira'!$C258,
BaseFinanceira[Centro Custo],IF($B$2=Configurações!$B$7,"&lt;&gt;""",'DRE Financeira'!$B$2))))</f>
        <v>0</v>
      </c>
      <c r="W258" s="24">
        <f>IF($B258="","",ABS(
SUMIFS(BaseFinanceira[Valor Previsto],
IF('DRE Financeira'!$B$3=Configurações!$D$7,BaseFinanceira[Mês Caixa],BaseFinanceira[Mês Comp.]),W$6,
BaseFinanceira[Plano Contas],'DRE Financeira'!$C258,
BaseFinanceira[Centro Custo],IF($B$2=Configurações!$B$7,"&lt;&gt;""",'DRE Financeira'!$B$2))))</f>
        <v>0</v>
      </c>
      <c r="X258" s="26">
        <f>IF($B258="","",ABS(
SUMIFS(BaseFinanceira[Valor Realizado],
IF('DRE Financeira'!$B$3=Configurações!$D$7,BaseFinanceira[Mês Caixa],BaseFinanceira[Mês Comp.]),X$6,
BaseFinanceira[Plano Contas],'DRE Financeira'!$C258,
BaseFinanceira[Centro Custo],IF($B$2=Configurações!$B$7,"&lt;&gt;""",'DRE Financeira'!$B$2))))</f>
        <v>0</v>
      </c>
      <c r="Y258" s="24">
        <f>IF($B258="","",ABS(
SUMIFS(BaseFinanceira[Valor Previsto],
IF('DRE Financeira'!$B$3=Configurações!$D$7,BaseFinanceira[Mês Caixa],BaseFinanceira[Mês Comp.]),Y$6,
BaseFinanceira[Plano Contas],'DRE Financeira'!$C258,
BaseFinanceira[Centro Custo],IF($B$2=Configurações!$B$7,"&lt;&gt;""",'DRE Financeira'!$B$2))))</f>
        <v>0</v>
      </c>
      <c r="Z258" s="26">
        <f>IF($B258="","",ABS(
SUMIFS(BaseFinanceira[Valor Realizado],
IF('DRE Financeira'!$B$3=Configurações!$D$7,BaseFinanceira[Mês Caixa],BaseFinanceira[Mês Comp.]),Z$6,
BaseFinanceira[Plano Contas],'DRE Financeira'!$C258,
BaseFinanceira[Centro Custo],IF($B$2=Configurações!$B$7,"&lt;&gt;""",'DRE Financeira'!$B$2))))</f>
        <v>0</v>
      </c>
      <c r="AA258" s="24">
        <f>IF($B258="","",ABS(
SUMIFS(BaseFinanceira[Valor Previsto],
IF('DRE Financeira'!$B$3=Configurações!$D$7,BaseFinanceira[Mês Caixa],BaseFinanceira[Mês Comp.]),AA$6,
BaseFinanceira[Plano Contas],'DRE Financeira'!$C258,
BaseFinanceira[Centro Custo],IF($B$2=Configurações!$B$7,"&lt;&gt;""",'DRE Financeira'!$B$2))))</f>
        <v>0</v>
      </c>
      <c r="AB258" s="26">
        <f>IF($B258="","",ABS(
SUMIFS(BaseFinanceira[Valor Realizado],
IF('DRE Financeira'!$B$3=Configurações!$D$7,BaseFinanceira[Mês Caixa],BaseFinanceira[Mês Comp.]),AB$6,
BaseFinanceira[Plano Contas],'DRE Financeira'!$C258,
BaseFinanceira[Centro Custo],IF($B$2=Configurações!$B$7,"&lt;&gt;""",'DRE Financeira'!$B$2))))</f>
        <v>0</v>
      </c>
      <c r="AD258" s="24">
        <f t="shared" si="398"/>
        <v>0</v>
      </c>
      <c r="AE258" s="26">
        <f t="shared" si="398"/>
        <v>0</v>
      </c>
      <c r="AF258" s="39">
        <f t="shared" si="341"/>
        <v>0</v>
      </c>
      <c r="AH258" s="24">
        <f t="shared" si="399"/>
        <v>0</v>
      </c>
      <c r="AI258" s="26">
        <f t="shared" si="399"/>
        <v>0</v>
      </c>
    </row>
    <row r="259" spans="2:35" s="2" customFormat="1" ht="20.100000000000001" customHeight="1" x14ac:dyDescent="0.25">
      <c r="B259" s="23" t="str">
        <f>IF('Plano Contas'!P11="","",'Plano Contas'!P11)</f>
        <v>Juros/IOF</v>
      </c>
      <c r="C259" s="46" t="str">
        <f t="shared" si="400"/>
        <v>Despesas FixasGastos financeirosJuros/IOF</v>
      </c>
      <c r="D259" s="20"/>
      <c r="E259" s="24">
        <f>IF($B259="","",ABS(
SUMIFS(BaseFinanceira[Valor Previsto],
IF('DRE Financeira'!$B$3=Configurações!$D$7,BaseFinanceira[Mês Caixa],BaseFinanceira[Mês Comp.]),E$6,
BaseFinanceira[Plano Contas],'DRE Financeira'!$C259,
BaseFinanceira[Centro Custo],IF($B$2=Configurações!$B$7,"&lt;&gt;""",'DRE Financeira'!$B$2))))</f>
        <v>0</v>
      </c>
      <c r="F259" s="26">
        <f>IF($B259="","",ABS(
SUMIFS(BaseFinanceira[Valor Realizado],
IF('DRE Financeira'!$B$3=Configurações!$D$7,BaseFinanceira[Mês Caixa],BaseFinanceira[Mês Comp.]),F$6,
BaseFinanceira[Plano Contas],'DRE Financeira'!$C259,
BaseFinanceira[Centro Custo],IF($B$2=Configurações!$B$7,"&lt;&gt;""",'DRE Financeira'!$B$2))))</f>
        <v>0</v>
      </c>
      <c r="G259" s="24">
        <f>IF($B259="","",ABS(
SUMIFS(BaseFinanceira[Valor Previsto],
IF('DRE Financeira'!$B$3=Configurações!$D$7,BaseFinanceira[Mês Caixa],BaseFinanceira[Mês Comp.]),G$6,
BaseFinanceira[Plano Contas],'DRE Financeira'!$C259,
BaseFinanceira[Centro Custo],IF($B$2=Configurações!$B$7,"&lt;&gt;""",'DRE Financeira'!$B$2))))</f>
        <v>0</v>
      </c>
      <c r="H259" s="26">
        <f>IF($B259="","",ABS(
SUMIFS(BaseFinanceira[Valor Realizado],
IF('DRE Financeira'!$B$3=Configurações!$D$7,BaseFinanceira[Mês Caixa],BaseFinanceira[Mês Comp.]),H$6,
BaseFinanceira[Plano Contas],'DRE Financeira'!$C259,
BaseFinanceira[Centro Custo],IF($B$2=Configurações!$B$7,"&lt;&gt;""",'DRE Financeira'!$B$2))))</f>
        <v>0</v>
      </c>
      <c r="I259" s="24">
        <f>IF($B259="","",ABS(
SUMIFS(BaseFinanceira[Valor Previsto],
IF('DRE Financeira'!$B$3=Configurações!$D$7,BaseFinanceira[Mês Caixa],BaseFinanceira[Mês Comp.]),I$6,
BaseFinanceira[Plano Contas],'DRE Financeira'!$C259,
BaseFinanceira[Centro Custo],IF($B$2=Configurações!$B$7,"&lt;&gt;""",'DRE Financeira'!$B$2))))</f>
        <v>0</v>
      </c>
      <c r="J259" s="26">
        <f>IF($B259="","",ABS(
SUMIFS(BaseFinanceira[Valor Realizado],
IF('DRE Financeira'!$B$3=Configurações!$D$7,BaseFinanceira[Mês Caixa],BaseFinanceira[Mês Comp.]),J$6,
BaseFinanceira[Plano Contas],'DRE Financeira'!$C259,
BaseFinanceira[Centro Custo],IF($B$2=Configurações!$B$7,"&lt;&gt;""",'DRE Financeira'!$B$2))))</f>
        <v>0</v>
      </c>
      <c r="K259" s="24">
        <f>IF($B259="","",ABS(
SUMIFS(BaseFinanceira[Valor Previsto],
IF('DRE Financeira'!$B$3=Configurações!$D$7,BaseFinanceira[Mês Caixa],BaseFinanceira[Mês Comp.]),K$6,
BaseFinanceira[Plano Contas],'DRE Financeira'!$C259,
BaseFinanceira[Centro Custo],IF($B$2=Configurações!$B$7,"&lt;&gt;""",'DRE Financeira'!$B$2))))</f>
        <v>0</v>
      </c>
      <c r="L259" s="26">
        <f>IF($B259="","",ABS(
SUMIFS(BaseFinanceira[Valor Realizado],
IF('DRE Financeira'!$B$3=Configurações!$D$7,BaseFinanceira[Mês Caixa],BaseFinanceira[Mês Comp.]),L$6,
BaseFinanceira[Plano Contas],'DRE Financeira'!$C259,
BaseFinanceira[Centro Custo],IF($B$2=Configurações!$B$7,"&lt;&gt;""",'DRE Financeira'!$B$2))))</f>
        <v>0</v>
      </c>
      <c r="M259" s="24">
        <f>IF($B259="","",ABS(
SUMIFS(BaseFinanceira[Valor Previsto],
IF('DRE Financeira'!$B$3=Configurações!$D$7,BaseFinanceira[Mês Caixa],BaseFinanceira[Mês Comp.]),M$6,
BaseFinanceira[Plano Contas],'DRE Financeira'!$C259,
BaseFinanceira[Centro Custo],IF($B$2=Configurações!$B$7,"&lt;&gt;""",'DRE Financeira'!$B$2))))</f>
        <v>0</v>
      </c>
      <c r="N259" s="26">
        <f>IF($B259="","",ABS(
SUMIFS(BaseFinanceira[Valor Realizado],
IF('DRE Financeira'!$B$3=Configurações!$D$7,BaseFinanceira[Mês Caixa],BaseFinanceira[Mês Comp.]),N$6,
BaseFinanceira[Plano Contas],'DRE Financeira'!$C259,
BaseFinanceira[Centro Custo],IF($B$2=Configurações!$B$7,"&lt;&gt;""",'DRE Financeira'!$B$2))))</f>
        <v>0</v>
      </c>
      <c r="O259" s="24">
        <f>IF($B259="","",ABS(
SUMIFS(BaseFinanceira[Valor Previsto],
IF('DRE Financeira'!$B$3=Configurações!$D$7,BaseFinanceira[Mês Caixa],BaseFinanceira[Mês Comp.]),O$6,
BaseFinanceira[Plano Contas],'DRE Financeira'!$C259,
BaseFinanceira[Centro Custo],IF($B$2=Configurações!$B$7,"&lt;&gt;""",'DRE Financeira'!$B$2))))</f>
        <v>0</v>
      </c>
      <c r="P259" s="26">
        <f>IF($B259="","",ABS(
SUMIFS(BaseFinanceira[Valor Realizado],
IF('DRE Financeira'!$B$3=Configurações!$D$7,BaseFinanceira[Mês Caixa],BaseFinanceira[Mês Comp.]),P$6,
BaseFinanceira[Plano Contas],'DRE Financeira'!$C259,
BaseFinanceira[Centro Custo],IF($B$2=Configurações!$B$7,"&lt;&gt;""",'DRE Financeira'!$B$2))))</f>
        <v>0</v>
      </c>
      <c r="Q259" s="24">
        <f>IF($B259="","",ABS(
SUMIFS(BaseFinanceira[Valor Previsto],
IF('DRE Financeira'!$B$3=Configurações!$D$7,BaseFinanceira[Mês Caixa],BaseFinanceira[Mês Comp.]),Q$6,
BaseFinanceira[Plano Contas],'DRE Financeira'!$C259,
BaseFinanceira[Centro Custo],IF($B$2=Configurações!$B$7,"&lt;&gt;""",'DRE Financeira'!$B$2))))</f>
        <v>0</v>
      </c>
      <c r="R259" s="26">
        <f>IF($B259="","",ABS(
SUMIFS(BaseFinanceira[Valor Realizado],
IF('DRE Financeira'!$B$3=Configurações!$D$7,BaseFinanceira[Mês Caixa],BaseFinanceira[Mês Comp.]),R$6,
BaseFinanceira[Plano Contas],'DRE Financeira'!$C259,
BaseFinanceira[Centro Custo],IF($B$2=Configurações!$B$7,"&lt;&gt;""",'DRE Financeira'!$B$2))))</f>
        <v>0</v>
      </c>
      <c r="S259" s="24">
        <f>IF($B259="","",ABS(
SUMIFS(BaseFinanceira[Valor Previsto],
IF('DRE Financeira'!$B$3=Configurações!$D$7,BaseFinanceira[Mês Caixa],BaseFinanceira[Mês Comp.]),S$6,
BaseFinanceira[Plano Contas],'DRE Financeira'!$C259,
BaseFinanceira[Centro Custo],IF($B$2=Configurações!$B$7,"&lt;&gt;""",'DRE Financeira'!$B$2))))</f>
        <v>0</v>
      </c>
      <c r="T259" s="26">
        <f>IF($B259="","",ABS(
SUMIFS(BaseFinanceira[Valor Realizado],
IF('DRE Financeira'!$B$3=Configurações!$D$7,BaseFinanceira[Mês Caixa],BaseFinanceira[Mês Comp.]),T$6,
BaseFinanceira[Plano Contas],'DRE Financeira'!$C259,
BaseFinanceira[Centro Custo],IF($B$2=Configurações!$B$7,"&lt;&gt;""",'DRE Financeira'!$B$2))))</f>
        <v>0</v>
      </c>
      <c r="U259" s="24">
        <f>IF($B259="","",ABS(
SUMIFS(BaseFinanceira[Valor Previsto],
IF('DRE Financeira'!$B$3=Configurações!$D$7,BaseFinanceira[Mês Caixa],BaseFinanceira[Mês Comp.]),U$6,
BaseFinanceira[Plano Contas],'DRE Financeira'!$C259,
BaseFinanceira[Centro Custo],IF($B$2=Configurações!$B$7,"&lt;&gt;""",'DRE Financeira'!$B$2))))</f>
        <v>0</v>
      </c>
      <c r="V259" s="26">
        <f>IF($B259="","",ABS(
SUMIFS(BaseFinanceira[Valor Realizado],
IF('DRE Financeira'!$B$3=Configurações!$D$7,BaseFinanceira[Mês Caixa],BaseFinanceira[Mês Comp.]),V$6,
BaseFinanceira[Plano Contas],'DRE Financeira'!$C259,
BaseFinanceira[Centro Custo],IF($B$2=Configurações!$B$7,"&lt;&gt;""",'DRE Financeira'!$B$2))))</f>
        <v>0</v>
      </c>
      <c r="W259" s="24">
        <f>IF($B259="","",ABS(
SUMIFS(BaseFinanceira[Valor Previsto],
IF('DRE Financeira'!$B$3=Configurações!$D$7,BaseFinanceira[Mês Caixa],BaseFinanceira[Mês Comp.]),W$6,
BaseFinanceira[Plano Contas],'DRE Financeira'!$C259,
BaseFinanceira[Centro Custo],IF($B$2=Configurações!$B$7,"&lt;&gt;""",'DRE Financeira'!$B$2))))</f>
        <v>0</v>
      </c>
      <c r="X259" s="26">
        <f>IF($B259="","",ABS(
SUMIFS(BaseFinanceira[Valor Realizado],
IF('DRE Financeira'!$B$3=Configurações!$D$7,BaseFinanceira[Mês Caixa],BaseFinanceira[Mês Comp.]),X$6,
BaseFinanceira[Plano Contas],'DRE Financeira'!$C259,
BaseFinanceira[Centro Custo],IF($B$2=Configurações!$B$7,"&lt;&gt;""",'DRE Financeira'!$B$2))))</f>
        <v>0</v>
      </c>
      <c r="Y259" s="24">
        <f>IF($B259="","",ABS(
SUMIFS(BaseFinanceira[Valor Previsto],
IF('DRE Financeira'!$B$3=Configurações!$D$7,BaseFinanceira[Mês Caixa],BaseFinanceira[Mês Comp.]),Y$6,
BaseFinanceira[Plano Contas],'DRE Financeira'!$C259,
BaseFinanceira[Centro Custo],IF($B$2=Configurações!$B$7,"&lt;&gt;""",'DRE Financeira'!$B$2))))</f>
        <v>0</v>
      </c>
      <c r="Z259" s="26">
        <f>IF($B259="","",ABS(
SUMIFS(BaseFinanceira[Valor Realizado],
IF('DRE Financeira'!$B$3=Configurações!$D$7,BaseFinanceira[Mês Caixa],BaseFinanceira[Mês Comp.]),Z$6,
BaseFinanceira[Plano Contas],'DRE Financeira'!$C259,
BaseFinanceira[Centro Custo],IF($B$2=Configurações!$B$7,"&lt;&gt;""",'DRE Financeira'!$B$2))))</f>
        <v>0</v>
      </c>
      <c r="AA259" s="24">
        <f>IF($B259="","",ABS(
SUMIFS(BaseFinanceira[Valor Previsto],
IF('DRE Financeira'!$B$3=Configurações!$D$7,BaseFinanceira[Mês Caixa],BaseFinanceira[Mês Comp.]),AA$6,
BaseFinanceira[Plano Contas],'DRE Financeira'!$C259,
BaseFinanceira[Centro Custo],IF($B$2=Configurações!$B$7,"&lt;&gt;""",'DRE Financeira'!$B$2))))</f>
        <v>0</v>
      </c>
      <c r="AB259" s="26">
        <f>IF($B259="","",ABS(
SUMIFS(BaseFinanceira[Valor Realizado],
IF('DRE Financeira'!$B$3=Configurações!$D$7,BaseFinanceira[Mês Caixa],BaseFinanceira[Mês Comp.]),AB$6,
BaseFinanceira[Plano Contas],'DRE Financeira'!$C259,
BaseFinanceira[Centro Custo],IF($B$2=Configurações!$B$7,"&lt;&gt;""",'DRE Financeira'!$B$2))))</f>
        <v>0</v>
      </c>
      <c r="AD259" s="24">
        <f t="shared" si="398"/>
        <v>0</v>
      </c>
      <c r="AE259" s="26">
        <f t="shared" si="398"/>
        <v>0</v>
      </c>
      <c r="AF259" s="39">
        <f t="shared" si="341"/>
        <v>0</v>
      </c>
      <c r="AH259" s="24">
        <f t="shared" si="399"/>
        <v>0</v>
      </c>
      <c r="AI259" s="26">
        <f t="shared" si="399"/>
        <v>0</v>
      </c>
    </row>
    <row r="260" spans="2:35" s="2" customFormat="1" ht="20.100000000000001" hidden="1" customHeight="1" x14ac:dyDescent="0.25">
      <c r="B260" s="23" t="str">
        <f>IF('Plano Contas'!P12="","",'Plano Contas'!P12)</f>
        <v/>
      </c>
      <c r="C260" s="46" t="str">
        <f t="shared" si="400"/>
        <v>Despesas FixasGastos financeiros</v>
      </c>
      <c r="D260" s="20"/>
      <c r="E260" s="24" t="str">
        <f>IF($B260="","",ABS(
SUMIFS(BaseFinanceira[Valor Previsto],
IF('DRE Financeira'!$B$3=Configurações!$D$7,BaseFinanceira[Mês Caixa],BaseFinanceira[Mês Comp.]),E$6,
BaseFinanceira[Plano Contas],'DRE Financeira'!$C260,
BaseFinanceira[Centro Custo],IF($B$2=Configurações!$B$7,"&lt;&gt;""",'DRE Financeira'!$B$2))))</f>
        <v/>
      </c>
      <c r="F260" s="26" t="str">
        <f>IF($B260="","",ABS(
SUMIFS(BaseFinanceira[Valor Realizado],
IF('DRE Financeira'!$B$3=Configurações!$D$7,BaseFinanceira[Mês Caixa],BaseFinanceira[Mês Comp.]),F$6,
BaseFinanceira[Plano Contas],'DRE Financeira'!$C260,
BaseFinanceira[Centro Custo],IF($B$2=Configurações!$B$7,"&lt;&gt;""",'DRE Financeira'!$B$2))))</f>
        <v/>
      </c>
      <c r="G260" s="24" t="str">
        <f>IF($B260="","",ABS(
SUMIFS(BaseFinanceira[Valor Previsto],
IF('DRE Financeira'!$B$3=Configurações!$D$7,BaseFinanceira[Mês Caixa],BaseFinanceira[Mês Comp.]),G$6,
BaseFinanceira[Plano Contas],'DRE Financeira'!$C260,
BaseFinanceira[Centro Custo],IF($B$2=Configurações!$B$7,"&lt;&gt;""",'DRE Financeira'!$B$2))))</f>
        <v/>
      </c>
      <c r="H260" s="26" t="str">
        <f>IF($B260="","",ABS(
SUMIFS(BaseFinanceira[Valor Realizado],
IF('DRE Financeira'!$B$3=Configurações!$D$7,BaseFinanceira[Mês Caixa],BaseFinanceira[Mês Comp.]),H$6,
BaseFinanceira[Plano Contas],'DRE Financeira'!$C260,
BaseFinanceira[Centro Custo],IF($B$2=Configurações!$B$7,"&lt;&gt;""",'DRE Financeira'!$B$2))))</f>
        <v/>
      </c>
      <c r="I260" s="24" t="str">
        <f>IF($B260="","",ABS(
SUMIFS(BaseFinanceira[Valor Previsto],
IF('DRE Financeira'!$B$3=Configurações!$D$7,BaseFinanceira[Mês Caixa],BaseFinanceira[Mês Comp.]),I$6,
BaseFinanceira[Plano Contas],'DRE Financeira'!$C260,
BaseFinanceira[Centro Custo],IF($B$2=Configurações!$B$7,"&lt;&gt;""",'DRE Financeira'!$B$2))))</f>
        <v/>
      </c>
      <c r="J260" s="26" t="str">
        <f>IF($B260="","",ABS(
SUMIFS(BaseFinanceira[Valor Realizado],
IF('DRE Financeira'!$B$3=Configurações!$D$7,BaseFinanceira[Mês Caixa],BaseFinanceira[Mês Comp.]),J$6,
BaseFinanceira[Plano Contas],'DRE Financeira'!$C260,
BaseFinanceira[Centro Custo],IF($B$2=Configurações!$B$7,"&lt;&gt;""",'DRE Financeira'!$B$2))))</f>
        <v/>
      </c>
      <c r="K260" s="24" t="str">
        <f>IF($B260="","",ABS(
SUMIFS(BaseFinanceira[Valor Previsto],
IF('DRE Financeira'!$B$3=Configurações!$D$7,BaseFinanceira[Mês Caixa],BaseFinanceira[Mês Comp.]),K$6,
BaseFinanceira[Plano Contas],'DRE Financeira'!$C260,
BaseFinanceira[Centro Custo],IF($B$2=Configurações!$B$7,"&lt;&gt;""",'DRE Financeira'!$B$2))))</f>
        <v/>
      </c>
      <c r="L260" s="26" t="str">
        <f>IF($B260="","",ABS(
SUMIFS(BaseFinanceira[Valor Realizado],
IF('DRE Financeira'!$B$3=Configurações!$D$7,BaseFinanceira[Mês Caixa],BaseFinanceira[Mês Comp.]),L$6,
BaseFinanceira[Plano Contas],'DRE Financeira'!$C260,
BaseFinanceira[Centro Custo],IF($B$2=Configurações!$B$7,"&lt;&gt;""",'DRE Financeira'!$B$2))))</f>
        <v/>
      </c>
      <c r="M260" s="24" t="str">
        <f>IF($B260="","",ABS(
SUMIFS(BaseFinanceira[Valor Previsto],
IF('DRE Financeira'!$B$3=Configurações!$D$7,BaseFinanceira[Mês Caixa],BaseFinanceira[Mês Comp.]),M$6,
BaseFinanceira[Plano Contas],'DRE Financeira'!$C260,
BaseFinanceira[Centro Custo],IF($B$2=Configurações!$B$7,"&lt;&gt;""",'DRE Financeira'!$B$2))))</f>
        <v/>
      </c>
      <c r="N260" s="26" t="str">
        <f>IF($B260="","",ABS(
SUMIFS(BaseFinanceira[Valor Realizado],
IF('DRE Financeira'!$B$3=Configurações!$D$7,BaseFinanceira[Mês Caixa],BaseFinanceira[Mês Comp.]),N$6,
BaseFinanceira[Plano Contas],'DRE Financeira'!$C260,
BaseFinanceira[Centro Custo],IF($B$2=Configurações!$B$7,"&lt;&gt;""",'DRE Financeira'!$B$2))))</f>
        <v/>
      </c>
      <c r="O260" s="24" t="str">
        <f>IF($B260="","",ABS(
SUMIFS(BaseFinanceira[Valor Previsto],
IF('DRE Financeira'!$B$3=Configurações!$D$7,BaseFinanceira[Mês Caixa],BaseFinanceira[Mês Comp.]),O$6,
BaseFinanceira[Plano Contas],'DRE Financeira'!$C260,
BaseFinanceira[Centro Custo],IF($B$2=Configurações!$B$7,"&lt;&gt;""",'DRE Financeira'!$B$2))))</f>
        <v/>
      </c>
      <c r="P260" s="26" t="str">
        <f>IF($B260="","",ABS(
SUMIFS(BaseFinanceira[Valor Realizado],
IF('DRE Financeira'!$B$3=Configurações!$D$7,BaseFinanceira[Mês Caixa],BaseFinanceira[Mês Comp.]),P$6,
BaseFinanceira[Plano Contas],'DRE Financeira'!$C260,
BaseFinanceira[Centro Custo],IF($B$2=Configurações!$B$7,"&lt;&gt;""",'DRE Financeira'!$B$2))))</f>
        <v/>
      </c>
      <c r="Q260" s="24" t="str">
        <f>IF($B260="","",ABS(
SUMIFS(BaseFinanceira[Valor Previsto],
IF('DRE Financeira'!$B$3=Configurações!$D$7,BaseFinanceira[Mês Caixa],BaseFinanceira[Mês Comp.]),Q$6,
BaseFinanceira[Plano Contas],'DRE Financeira'!$C260,
BaseFinanceira[Centro Custo],IF($B$2=Configurações!$B$7,"&lt;&gt;""",'DRE Financeira'!$B$2))))</f>
        <v/>
      </c>
      <c r="R260" s="26" t="str">
        <f>IF($B260="","",ABS(
SUMIFS(BaseFinanceira[Valor Realizado],
IF('DRE Financeira'!$B$3=Configurações!$D$7,BaseFinanceira[Mês Caixa],BaseFinanceira[Mês Comp.]),R$6,
BaseFinanceira[Plano Contas],'DRE Financeira'!$C260,
BaseFinanceira[Centro Custo],IF($B$2=Configurações!$B$7,"&lt;&gt;""",'DRE Financeira'!$B$2))))</f>
        <v/>
      </c>
      <c r="S260" s="24" t="str">
        <f>IF($B260="","",ABS(
SUMIFS(BaseFinanceira[Valor Previsto],
IF('DRE Financeira'!$B$3=Configurações!$D$7,BaseFinanceira[Mês Caixa],BaseFinanceira[Mês Comp.]),S$6,
BaseFinanceira[Plano Contas],'DRE Financeira'!$C260,
BaseFinanceira[Centro Custo],IF($B$2=Configurações!$B$7,"&lt;&gt;""",'DRE Financeira'!$B$2))))</f>
        <v/>
      </c>
      <c r="T260" s="26" t="str">
        <f>IF($B260="","",ABS(
SUMIFS(BaseFinanceira[Valor Realizado],
IF('DRE Financeira'!$B$3=Configurações!$D$7,BaseFinanceira[Mês Caixa],BaseFinanceira[Mês Comp.]),T$6,
BaseFinanceira[Plano Contas],'DRE Financeira'!$C260,
BaseFinanceira[Centro Custo],IF($B$2=Configurações!$B$7,"&lt;&gt;""",'DRE Financeira'!$B$2))))</f>
        <v/>
      </c>
      <c r="U260" s="24" t="str">
        <f>IF($B260="","",ABS(
SUMIFS(BaseFinanceira[Valor Previsto],
IF('DRE Financeira'!$B$3=Configurações!$D$7,BaseFinanceira[Mês Caixa],BaseFinanceira[Mês Comp.]),U$6,
BaseFinanceira[Plano Contas],'DRE Financeira'!$C260,
BaseFinanceira[Centro Custo],IF($B$2=Configurações!$B$7,"&lt;&gt;""",'DRE Financeira'!$B$2))))</f>
        <v/>
      </c>
      <c r="V260" s="26" t="str">
        <f>IF($B260="","",ABS(
SUMIFS(BaseFinanceira[Valor Realizado],
IF('DRE Financeira'!$B$3=Configurações!$D$7,BaseFinanceira[Mês Caixa],BaseFinanceira[Mês Comp.]),V$6,
BaseFinanceira[Plano Contas],'DRE Financeira'!$C260,
BaseFinanceira[Centro Custo],IF($B$2=Configurações!$B$7,"&lt;&gt;""",'DRE Financeira'!$B$2))))</f>
        <v/>
      </c>
      <c r="W260" s="24" t="str">
        <f>IF($B260="","",ABS(
SUMIFS(BaseFinanceira[Valor Previsto],
IF('DRE Financeira'!$B$3=Configurações!$D$7,BaseFinanceira[Mês Caixa],BaseFinanceira[Mês Comp.]),W$6,
BaseFinanceira[Plano Contas],'DRE Financeira'!$C260,
BaseFinanceira[Centro Custo],IF($B$2=Configurações!$B$7,"&lt;&gt;""",'DRE Financeira'!$B$2))))</f>
        <v/>
      </c>
      <c r="X260" s="26" t="str">
        <f>IF($B260="","",ABS(
SUMIFS(BaseFinanceira[Valor Realizado],
IF('DRE Financeira'!$B$3=Configurações!$D$7,BaseFinanceira[Mês Caixa],BaseFinanceira[Mês Comp.]),X$6,
BaseFinanceira[Plano Contas],'DRE Financeira'!$C260,
BaseFinanceira[Centro Custo],IF($B$2=Configurações!$B$7,"&lt;&gt;""",'DRE Financeira'!$B$2))))</f>
        <v/>
      </c>
      <c r="Y260" s="24" t="str">
        <f>IF($B260="","",ABS(
SUMIFS(BaseFinanceira[Valor Previsto],
IF('DRE Financeira'!$B$3=Configurações!$D$7,BaseFinanceira[Mês Caixa],BaseFinanceira[Mês Comp.]),Y$6,
BaseFinanceira[Plano Contas],'DRE Financeira'!$C260,
BaseFinanceira[Centro Custo],IF($B$2=Configurações!$B$7,"&lt;&gt;""",'DRE Financeira'!$B$2))))</f>
        <v/>
      </c>
      <c r="Z260" s="26" t="str">
        <f>IF($B260="","",ABS(
SUMIFS(BaseFinanceira[Valor Realizado],
IF('DRE Financeira'!$B$3=Configurações!$D$7,BaseFinanceira[Mês Caixa],BaseFinanceira[Mês Comp.]),Z$6,
BaseFinanceira[Plano Contas],'DRE Financeira'!$C260,
BaseFinanceira[Centro Custo],IF($B$2=Configurações!$B$7,"&lt;&gt;""",'DRE Financeira'!$B$2))))</f>
        <v/>
      </c>
      <c r="AA260" s="24" t="str">
        <f>IF($B260="","",ABS(
SUMIFS(BaseFinanceira[Valor Previsto],
IF('DRE Financeira'!$B$3=Configurações!$D$7,BaseFinanceira[Mês Caixa],BaseFinanceira[Mês Comp.]),AA$6,
BaseFinanceira[Plano Contas],'DRE Financeira'!$C260,
BaseFinanceira[Centro Custo],IF($B$2=Configurações!$B$7,"&lt;&gt;""",'DRE Financeira'!$B$2))))</f>
        <v/>
      </c>
      <c r="AB260" s="26" t="str">
        <f>IF($B260="","",ABS(
SUMIFS(BaseFinanceira[Valor Realizado],
IF('DRE Financeira'!$B$3=Configurações!$D$7,BaseFinanceira[Mês Caixa],BaseFinanceira[Mês Comp.]),AB$6,
BaseFinanceira[Plano Contas],'DRE Financeira'!$C260,
BaseFinanceira[Centro Custo],IF($B$2=Configurações!$B$7,"&lt;&gt;""",'DRE Financeira'!$B$2))))</f>
        <v/>
      </c>
      <c r="AD260" s="24">
        <f t="shared" si="398"/>
        <v>0</v>
      </c>
      <c r="AE260" s="26">
        <f t="shared" si="398"/>
        <v>0</v>
      </c>
      <c r="AF260" s="39">
        <f t="shared" si="341"/>
        <v>0</v>
      </c>
      <c r="AH260" s="24">
        <f t="shared" si="399"/>
        <v>0</v>
      </c>
      <c r="AI260" s="26">
        <f t="shared" si="399"/>
        <v>0</v>
      </c>
    </row>
    <row r="261" spans="2:35" s="2" customFormat="1" ht="20.100000000000001" hidden="1" customHeight="1" x14ac:dyDescent="0.25">
      <c r="B261" s="23" t="str">
        <f>IF('Plano Contas'!P13="","",'Plano Contas'!P13)</f>
        <v/>
      </c>
      <c r="C261" s="46" t="str">
        <f t="shared" si="400"/>
        <v>Despesas FixasGastos financeiros</v>
      </c>
      <c r="D261" s="20"/>
      <c r="E261" s="24" t="str">
        <f>IF($B261="","",ABS(
SUMIFS(BaseFinanceira[Valor Previsto],
IF('DRE Financeira'!$B$3=Configurações!$D$7,BaseFinanceira[Mês Caixa],BaseFinanceira[Mês Comp.]),E$6,
BaseFinanceira[Plano Contas],'DRE Financeira'!$C261,
BaseFinanceira[Centro Custo],IF($B$2=Configurações!$B$7,"&lt;&gt;""",'DRE Financeira'!$B$2))))</f>
        <v/>
      </c>
      <c r="F261" s="26" t="str">
        <f>IF($B261="","",ABS(
SUMIFS(BaseFinanceira[Valor Realizado],
IF('DRE Financeira'!$B$3=Configurações!$D$7,BaseFinanceira[Mês Caixa],BaseFinanceira[Mês Comp.]),F$6,
BaseFinanceira[Plano Contas],'DRE Financeira'!$C261,
BaseFinanceira[Centro Custo],IF($B$2=Configurações!$B$7,"&lt;&gt;""",'DRE Financeira'!$B$2))))</f>
        <v/>
      </c>
      <c r="G261" s="24" t="str">
        <f>IF($B261="","",ABS(
SUMIFS(BaseFinanceira[Valor Previsto],
IF('DRE Financeira'!$B$3=Configurações!$D$7,BaseFinanceira[Mês Caixa],BaseFinanceira[Mês Comp.]),G$6,
BaseFinanceira[Plano Contas],'DRE Financeira'!$C261,
BaseFinanceira[Centro Custo],IF($B$2=Configurações!$B$7,"&lt;&gt;""",'DRE Financeira'!$B$2))))</f>
        <v/>
      </c>
      <c r="H261" s="26" t="str">
        <f>IF($B261="","",ABS(
SUMIFS(BaseFinanceira[Valor Realizado],
IF('DRE Financeira'!$B$3=Configurações!$D$7,BaseFinanceira[Mês Caixa],BaseFinanceira[Mês Comp.]),H$6,
BaseFinanceira[Plano Contas],'DRE Financeira'!$C261,
BaseFinanceira[Centro Custo],IF($B$2=Configurações!$B$7,"&lt;&gt;""",'DRE Financeira'!$B$2))))</f>
        <v/>
      </c>
      <c r="I261" s="24" t="str">
        <f>IF($B261="","",ABS(
SUMIFS(BaseFinanceira[Valor Previsto],
IF('DRE Financeira'!$B$3=Configurações!$D$7,BaseFinanceira[Mês Caixa],BaseFinanceira[Mês Comp.]),I$6,
BaseFinanceira[Plano Contas],'DRE Financeira'!$C261,
BaseFinanceira[Centro Custo],IF($B$2=Configurações!$B$7,"&lt;&gt;""",'DRE Financeira'!$B$2))))</f>
        <v/>
      </c>
      <c r="J261" s="26" t="str">
        <f>IF($B261="","",ABS(
SUMIFS(BaseFinanceira[Valor Realizado],
IF('DRE Financeira'!$B$3=Configurações!$D$7,BaseFinanceira[Mês Caixa],BaseFinanceira[Mês Comp.]),J$6,
BaseFinanceira[Plano Contas],'DRE Financeira'!$C261,
BaseFinanceira[Centro Custo],IF($B$2=Configurações!$B$7,"&lt;&gt;""",'DRE Financeira'!$B$2))))</f>
        <v/>
      </c>
      <c r="K261" s="24" t="str">
        <f>IF($B261="","",ABS(
SUMIFS(BaseFinanceira[Valor Previsto],
IF('DRE Financeira'!$B$3=Configurações!$D$7,BaseFinanceira[Mês Caixa],BaseFinanceira[Mês Comp.]),K$6,
BaseFinanceira[Plano Contas],'DRE Financeira'!$C261,
BaseFinanceira[Centro Custo],IF($B$2=Configurações!$B$7,"&lt;&gt;""",'DRE Financeira'!$B$2))))</f>
        <v/>
      </c>
      <c r="L261" s="26" t="str">
        <f>IF($B261="","",ABS(
SUMIFS(BaseFinanceira[Valor Realizado],
IF('DRE Financeira'!$B$3=Configurações!$D$7,BaseFinanceira[Mês Caixa],BaseFinanceira[Mês Comp.]),L$6,
BaseFinanceira[Plano Contas],'DRE Financeira'!$C261,
BaseFinanceira[Centro Custo],IF($B$2=Configurações!$B$7,"&lt;&gt;""",'DRE Financeira'!$B$2))))</f>
        <v/>
      </c>
      <c r="M261" s="24" t="str">
        <f>IF($B261="","",ABS(
SUMIFS(BaseFinanceira[Valor Previsto],
IF('DRE Financeira'!$B$3=Configurações!$D$7,BaseFinanceira[Mês Caixa],BaseFinanceira[Mês Comp.]),M$6,
BaseFinanceira[Plano Contas],'DRE Financeira'!$C261,
BaseFinanceira[Centro Custo],IF($B$2=Configurações!$B$7,"&lt;&gt;""",'DRE Financeira'!$B$2))))</f>
        <v/>
      </c>
      <c r="N261" s="26" t="str">
        <f>IF($B261="","",ABS(
SUMIFS(BaseFinanceira[Valor Realizado],
IF('DRE Financeira'!$B$3=Configurações!$D$7,BaseFinanceira[Mês Caixa],BaseFinanceira[Mês Comp.]),N$6,
BaseFinanceira[Plano Contas],'DRE Financeira'!$C261,
BaseFinanceira[Centro Custo],IF($B$2=Configurações!$B$7,"&lt;&gt;""",'DRE Financeira'!$B$2))))</f>
        <v/>
      </c>
      <c r="O261" s="24" t="str">
        <f>IF($B261="","",ABS(
SUMIFS(BaseFinanceira[Valor Previsto],
IF('DRE Financeira'!$B$3=Configurações!$D$7,BaseFinanceira[Mês Caixa],BaseFinanceira[Mês Comp.]),O$6,
BaseFinanceira[Plano Contas],'DRE Financeira'!$C261,
BaseFinanceira[Centro Custo],IF($B$2=Configurações!$B$7,"&lt;&gt;""",'DRE Financeira'!$B$2))))</f>
        <v/>
      </c>
      <c r="P261" s="26" t="str">
        <f>IF($B261="","",ABS(
SUMIFS(BaseFinanceira[Valor Realizado],
IF('DRE Financeira'!$B$3=Configurações!$D$7,BaseFinanceira[Mês Caixa],BaseFinanceira[Mês Comp.]),P$6,
BaseFinanceira[Plano Contas],'DRE Financeira'!$C261,
BaseFinanceira[Centro Custo],IF($B$2=Configurações!$B$7,"&lt;&gt;""",'DRE Financeira'!$B$2))))</f>
        <v/>
      </c>
      <c r="Q261" s="24" t="str">
        <f>IF($B261="","",ABS(
SUMIFS(BaseFinanceira[Valor Previsto],
IF('DRE Financeira'!$B$3=Configurações!$D$7,BaseFinanceira[Mês Caixa],BaseFinanceira[Mês Comp.]),Q$6,
BaseFinanceira[Plano Contas],'DRE Financeira'!$C261,
BaseFinanceira[Centro Custo],IF($B$2=Configurações!$B$7,"&lt;&gt;""",'DRE Financeira'!$B$2))))</f>
        <v/>
      </c>
      <c r="R261" s="26" t="str">
        <f>IF($B261="","",ABS(
SUMIFS(BaseFinanceira[Valor Realizado],
IF('DRE Financeira'!$B$3=Configurações!$D$7,BaseFinanceira[Mês Caixa],BaseFinanceira[Mês Comp.]),R$6,
BaseFinanceira[Plano Contas],'DRE Financeira'!$C261,
BaseFinanceira[Centro Custo],IF($B$2=Configurações!$B$7,"&lt;&gt;""",'DRE Financeira'!$B$2))))</f>
        <v/>
      </c>
      <c r="S261" s="24" t="str">
        <f>IF($B261="","",ABS(
SUMIFS(BaseFinanceira[Valor Previsto],
IF('DRE Financeira'!$B$3=Configurações!$D$7,BaseFinanceira[Mês Caixa],BaseFinanceira[Mês Comp.]),S$6,
BaseFinanceira[Plano Contas],'DRE Financeira'!$C261,
BaseFinanceira[Centro Custo],IF($B$2=Configurações!$B$7,"&lt;&gt;""",'DRE Financeira'!$B$2))))</f>
        <v/>
      </c>
      <c r="T261" s="26" t="str">
        <f>IF($B261="","",ABS(
SUMIFS(BaseFinanceira[Valor Realizado],
IF('DRE Financeira'!$B$3=Configurações!$D$7,BaseFinanceira[Mês Caixa],BaseFinanceira[Mês Comp.]),T$6,
BaseFinanceira[Plano Contas],'DRE Financeira'!$C261,
BaseFinanceira[Centro Custo],IF($B$2=Configurações!$B$7,"&lt;&gt;""",'DRE Financeira'!$B$2))))</f>
        <v/>
      </c>
      <c r="U261" s="24" t="str">
        <f>IF($B261="","",ABS(
SUMIFS(BaseFinanceira[Valor Previsto],
IF('DRE Financeira'!$B$3=Configurações!$D$7,BaseFinanceira[Mês Caixa],BaseFinanceira[Mês Comp.]),U$6,
BaseFinanceira[Plano Contas],'DRE Financeira'!$C261,
BaseFinanceira[Centro Custo],IF($B$2=Configurações!$B$7,"&lt;&gt;""",'DRE Financeira'!$B$2))))</f>
        <v/>
      </c>
      <c r="V261" s="26" t="str">
        <f>IF($B261="","",ABS(
SUMIFS(BaseFinanceira[Valor Realizado],
IF('DRE Financeira'!$B$3=Configurações!$D$7,BaseFinanceira[Mês Caixa],BaseFinanceira[Mês Comp.]),V$6,
BaseFinanceira[Plano Contas],'DRE Financeira'!$C261,
BaseFinanceira[Centro Custo],IF($B$2=Configurações!$B$7,"&lt;&gt;""",'DRE Financeira'!$B$2))))</f>
        <v/>
      </c>
      <c r="W261" s="24" t="str">
        <f>IF($B261="","",ABS(
SUMIFS(BaseFinanceira[Valor Previsto],
IF('DRE Financeira'!$B$3=Configurações!$D$7,BaseFinanceira[Mês Caixa],BaseFinanceira[Mês Comp.]),W$6,
BaseFinanceira[Plano Contas],'DRE Financeira'!$C261,
BaseFinanceira[Centro Custo],IF($B$2=Configurações!$B$7,"&lt;&gt;""",'DRE Financeira'!$B$2))))</f>
        <v/>
      </c>
      <c r="X261" s="26" t="str">
        <f>IF($B261="","",ABS(
SUMIFS(BaseFinanceira[Valor Realizado],
IF('DRE Financeira'!$B$3=Configurações!$D$7,BaseFinanceira[Mês Caixa],BaseFinanceira[Mês Comp.]),X$6,
BaseFinanceira[Plano Contas],'DRE Financeira'!$C261,
BaseFinanceira[Centro Custo],IF($B$2=Configurações!$B$7,"&lt;&gt;""",'DRE Financeira'!$B$2))))</f>
        <v/>
      </c>
      <c r="Y261" s="24" t="str">
        <f>IF($B261="","",ABS(
SUMIFS(BaseFinanceira[Valor Previsto],
IF('DRE Financeira'!$B$3=Configurações!$D$7,BaseFinanceira[Mês Caixa],BaseFinanceira[Mês Comp.]),Y$6,
BaseFinanceira[Plano Contas],'DRE Financeira'!$C261,
BaseFinanceira[Centro Custo],IF($B$2=Configurações!$B$7,"&lt;&gt;""",'DRE Financeira'!$B$2))))</f>
        <v/>
      </c>
      <c r="Z261" s="26" t="str">
        <f>IF($B261="","",ABS(
SUMIFS(BaseFinanceira[Valor Realizado],
IF('DRE Financeira'!$B$3=Configurações!$D$7,BaseFinanceira[Mês Caixa],BaseFinanceira[Mês Comp.]),Z$6,
BaseFinanceira[Plano Contas],'DRE Financeira'!$C261,
BaseFinanceira[Centro Custo],IF($B$2=Configurações!$B$7,"&lt;&gt;""",'DRE Financeira'!$B$2))))</f>
        <v/>
      </c>
      <c r="AA261" s="24" t="str">
        <f>IF($B261="","",ABS(
SUMIFS(BaseFinanceira[Valor Previsto],
IF('DRE Financeira'!$B$3=Configurações!$D$7,BaseFinanceira[Mês Caixa],BaseFinanceira[Mês Comp.]),AA$6,
BaseFinanceira[Plano Contas],'DRE Financeira'!$C261,
BaseFinanceira[Centro Custo],IF($B$2=Configurações!$B$7,"&lt;&gt;""",'DRE Financeira'!$B$2))))</f>
        <v/>
      </c>
      <c r="AB261" s="26" t="str">
        <f>IF($B261="","",ABS(
SUMIFS(BaseFinanceira[Valor Realizado],
IF('DRE Financeira'!$B$3=Configurações!$D$7,BaseFinanceira[Mês Caixa],BaseFinanceira[Mês Comp.]),AB$6,
BaseFinanceira[Plano Contas],'DRE Financeira'!$C261,
BaseFinanceira[Centro Custo],IF($B$2=Configurações!$B$7,"&lt;&gt;""",'DRE Financeira'!$B$2))))</f>
        <v/>
      </c>
      <c r="AD261" s="24">
        <f t="shared" si="398"/>
        <v>0</v>
      </c>
      <c r="AE261" s="26">
        <f t="shared" si="398"/>
        <v>0</v>
      </c>
      <c r="AF261" s="39">
        <f t="shared" si="341"/>
        <v>0</v>
      </c>
      <c r="AH261" s="24">
        <f t="shared" si="399"/>
        <v>0</v>
      </c>
      <c r="AI261" s="26">
        <f t="shared" si="399"/>
        <v>0</v>
      </c>
    </row>
    <row r="262" spans="2:35" s="2" customFormat="1" ht="20.100000000000001" hidden="1" customHeight="1" x14ac:dyDescent="0.25">
      <c r="B262" s="23" t="str">
        <f>IF('Plano Contas'!P14="","",'Plano Contas'!P14)</f>
        <v/>
      </c>
      <c r="C262" s="46" t="str">
        <f t="shared" si="400"/>
        <v>Despesas FixasGastos financeiros</v>
      </c>
      <c r="D262" s="20"/>
      <c r="E262" s="24" t="str">
        <f>IF($B262="","",ABS(
SUMIFS(BaseFinanceira[Valor Previsto],
IF('DRE Financeira'!$B$3=Configurações!$D$7,BaseFinanceira[Mês Caixa],BaseFinanceira[Mês Comp.]),E$6,
BaseFinanceira[Plano Contas],'DRE Financeira'!$C262,
BaseFinanceira[Centro Custo],IF($B$2=Configurações!$B$7,"&lt;&gt;""",'DRE Financeira'!$B$2))))</f>
        <v/>
      </c>
      <c r="F262" s="26" t="str">
        <f>IF($B262="","",ABS(
SUMIFS(BaseFinanceira[Valor Realizado],
IF('DRE Financeira'!$B$3=Configurações!$D$7,BaseFinanceira[Mês Caixa],BaseFinanceira[Mês Comp.]),F$6,
BaseFinanceira[Plano Contas],'DRE Financeira'!$C262,
BaseFinanceira[Centro Custo],IF($B$2=Configurações!$B$7,"&lt;&gt;""",'DRE Financeira'!$B$2))))</f>
        <v/>
      </c>
      <c r="G262" s="24" t="str">
        <f>IF($B262="","",ABS(
SUMIFS(BaseFinanceira[Valor Previsto],
IF('DRE Financeira'!$B$3=Configurações!$D$7,BaseFinanceira[Mês Caixa],BaseFinanceira[Mês Comp.]),G$6,
BaseFinanceira[Plano Contas],'DRE Financeira'!$C262,
BaseFinanceira[Centro Custo],IF($B$2=Configurações!$B$7,"&lt;&gt;""",'DRE Financeira'!$B$2))))</f>
        <v/>
      </c>
      <c r="H262" s="26" t="str">
        <f>IF($B262="","",ABS(
SUMIFS(BaseFinanceira[Valor Realizado],
IF('DRE Financeira'!$B$3=Configurações!$D$7,BaseFinanceira[Mês Caixa],BaseFinanceira[Mês Comp.]),H$6,
BaseFinanceira[Plano Contas],'DRE Financeira'!$C262,
BaseFinanceira[Centro Custo],IF($B$2=Configurações!$B$7,"&lt;&gt;""",'DRE Financeira'!$B$2))))</f>
        <v/>
      </c>
      <c r="I262" s="24" t="str">
        <f>IF($B262="","",ABS(
SUMIFS(BaseFinanceira[Valor Previsto],
IF('DRE Financeira'!$B$3=Configurações!$D$7,BaseFinanceira[Mês Caixa],BaseFinanceira[Mês Comp.]),I$6,
BaseFinanceira[Plano Contas],'DRE Financeira'!$C262,
BaseFinanceira[Centro Custo],IF($B$2=Configurações!$B$7,"&lt;&gt;""",'DRE Financeira'!$B$2))))</f>
        <v/>
      </c>
      <c r="J262" s="26" t="str">
        <f>IF($B262="","",ABS(
SUMIFS(BaseFinanceira[Valor Realizado],
IF('DRE Financeira'!$B$3=Configurações!$D$7,BaseFinanceira[Mês Caixa],BaseFinanceira[Mês Comp.]),J$6,
BaseFinanceira[Plano Contas],'DRE Financeira'!$C262,
BaseFinanceira[Centro Custo],IF($B$2=Configurações!$B$7,"&lt;&gt;""",'DRE Financeira'!$B$2))))</f>
        <v/>
      </c>
      <c r="K262" s="24" t="str">
        <f>IF($B262="","",ABS(
SUMIFS(BaseFinanceira[Valor Previsto],
IF('DRE Financeira'!$B$3=Configurações!$D$7,BaseFinanceira[Mês Caixa],BaseFinanceira[Mês Comp.]),K$6,
BaseFinanceira[Plano Contas],'DRE Financeira'!$C262,
BaseFinanceira[Centro Custo],IF($B$2=Configurações!$B$7,"&lt;&gt;""",'DRE Financeira'!$B$2))))</f>
        <v/>
      </c>
      <c r="L262" s="26" t="str">
        <f>IF($B262="","",ABS(
SUMIFS(BaseFinanceira[Valor Realizado],
IF('DRE Financeira'!$B$3=Configurações!$D$7,BaseFinanceira[Mês Caixa],BaseFinanceira[Mês Comp.]),L$6,
BaseFinanceira[Plano Contas],'DRE Financeira'!$C262,
BaseFinanceira[Centro Custo],IF($B$2=Configurações!$B$7,"&lt;&gt;""",'DRE Financeira'!$B$2))))</f>
        <v/>
      </c>
      <c r="M262" s="24" t="str">
        <f>IF($B262="","",ABS(
SUMIFS(BaseFinanceira[Valor Previsto],
IF('DRE Financeira'!$B$3=Configurações!$D$7,BaseFinanceira[Mês Caixa],BaseFinanceira[Mês Comp.]),M$6,
BaseFinanceira[Plano Contas],'DRE Financeira'!$C262,
BaseFinanceira[Centro Custo],IF($B$2=Configurações!$B$7,"&lt;&gt;""",'DRE Financeira'!$B$2))))</f>
        <v/>
      </c>
      <c r="N262" s="26" t="str">
        <f>IF($B262="","",ABS(
SUMIFS(BaseFinanceira[Valor Realizado],
IF('DRE Financeira'!$B$3=Configurações!$D$7,BaseFinanceira[Mês Caixa],BaseFinanceira[Mês Comp.]),N$6,
BaseFinanceira[Plano Contas],'DRE Financeira'!$C262,
BaseFinanceira[Centro Custo],IF($B$2=Configurações!$B$7,"&lt;&gt;""",'DRE Financeira'!$B$2))))</f>
        <v/>
      </c>
      <c r="O262" s="24" t="str">
        <f>IF($B262="","",ABS(
SUMIFS(BaseFinanceira[Valor Previsto],
IF('DRE Financeira'!$B$3=Configurações!$D$7,BaseFinanceira[Mês Caixa],BaseFinanceira[Mês Comp.]),O$6,
BaseFinanceira[Plano Contas],'DRE Financeira'!$C262,
BaseFinanceira[Centro Custo],IF($B$2=Configurações!$B$7,"&lt;&gt;""",'DRE Financeira'!$B$2))))</f>
        <v/>
      </c>
      <c r="P262" s="26" t="str">
        <f>IF($B262="","",ABS(
SUMIFS(BaseFinanceira[Valor Realizado],
IF('DRE Financeira'!$B$3=Configurações!$D$7,BaseFinanceira[Mês Caixa],BaseFinanceira[Mês Comp.]),P$6,
BaseFinanceira[Plano Contas],'DRE Financeira'!$C262,
BaseFinanceira[Centro Custo],IF($B$2=Configurações!$B$7,"&lt;&gt;""",'DRE Financeira'!$B$2))))</f>
        <v/>
      </c>
      <c r="Q262" s="24" t="str">
        <f>IF($B262="","",ABS(
SUMIFS(BaseFinanceira[Valor Previsto],
IF('DRE Financeira'!$B$3=Configurações!$D$7,BaseFinanceira[Mês Caixa],BaseFinanceira[Mês Comp.]),Q$6,
BaseFinanceira[Plano Contas],'DRE Financeira'!$C262,
BaseFinanceira[Centro Custo],IF($B$2=Configurações!$B$7,"&lt;&gt;""",'DRE Financeira'!$B$2))))</f>
        <v/>
      </c>
      <c r="R262" s="26" t="str">
        <f>IF($B262="","",ABS(
SUMIFS(BaseFinanceira[Valor Realizado],
IF('DRE Financeira'!$B$3=Configurações!$D$7,BaseFinanceira[Mês Caixa],BaseFinanceira[Mês Comp.]),R$6,
BaseFinanceira[Plano Contas],'DRE Financeira'!$C262,
BaseFinanceira[Centro Custo],IF($B$2=Configurações!$B$7,"&lt;&gt;""",'DRE Financeira'!$B$2))))</f>
        <v/>
      </c>
      <c r="S262" s="24" t="str">
        <f>IF($B262="","",ABS(
SUMIFS(BaseFinanceira[Valor Previsto],
IF('DRE Financeira'!$B$3=Configurações!$D$7,BaseFinanceira[Mês Caixa],BaseFinanceira[Mês Comp.]),S$6,
BaseFinanceira[Plano Contas],'DRE Financeira'!$C262,
BaseFinanceira[Centro Custo],IF($B$2=Configurações!$B$7,"&lt;&gt;""",'DRE Financeira'!$B$2))))</f>
        <v/>
      </c>
      <c r="T262" s="26" t="str">
        <f>IF($B262="","",ABS(
SUMIFS(BaseFinanceira[Valor Realizado],
IF('DRE Financeira'!$B$3=Configurações!$D$7,BaseFinanceira[Mês Caixa],BaseFinanceira[Mês Comp.]),T$6,
BaseFinanceira[Plano Contas],'DRE Financeira'!$C262,
BaseFinanceira[Centro Custo],IF($B$2=Configurações!$B$7,"&lt;&gt;""",'DRE Financeira'!$B$2))))</f>
        <v/>
      </c>
      <c r="U262" s="24" t="str">
        <f>IF($B262="","",ABS(
SUMIFS(BaseFinanceira[Valor Previsto],
IF('DRE Financeira'!$B$3=Configurações!$D$7,BaseFinanceira[Mês Caixa],BaseFinanceira[Mês Comp.]),U$6,
BaseFinanceira[Plano Contas],'DRE Financeira'!$C262,
BaseFinanceira[Centro Custo],IF($B$2=Configurações!$B$7,"&lt;&gt;""",'DRE Financeira'!$B$2))))</f>
        <v/>
      </c>
      <c r="V262" s="26" t="str">
        <f>IF($B262="","",ABS(
SUMIFS(BaseFinanceira[Valor Realizado],
IF('DRE Financeira'!$B$3=Configurações!$D$7,BaseFinanceira[Mês Caixa],BaseFinanceira[Mês Comp.]),V$6,
BaseFinanceira[Plano Contas],'DRE Financeira'!$C262,
BaseFinanceira[Centro Custo],IF($B$2=Configurações!$B$7,"&lt;&gt;""",'DRE Financeira'!$B$2))))</f>
        <v/>
      </c>
      <c r="W262" s="24" t="str">
        <f>IF($B262="","",ABS(
SUMIFS(BaseFinanceira[Valor Previsto],
IF('DRE Financeira'!$B$3=Configurações!$D$7,BaseFinanceira[Mês Caixa],BaseFinanceira[Mês Comp.]),W$6,
BaseFinanceira[Plano Contas],'DRE Financeira'!$C262,
BaseFinanceira[Centro Custo],IF($B$2=Configurações!$B$7,"&lt;&gt;""",'DRE Financeira'!$B$2))))</f>
        <v/>
      </c>
      <c r="X262" s="26" t="str">
        <f>IF($B262="","",ABS(
SUMIFS(BaseFinanceira[Valor Realizado],
IF('DRE Financeira'!$B$3=Configurações!$D$7,BaseFinanceira[Mês Caixa],BaseFinanceira[Mês Comp.]),X$6,
BaseFinanceira[Plano Contas],'DRE Financeira'!$C262,
BaseFinanceira[Centro Custo],IF($B$2=Configurações!$B$7,"&lt;&gt;""",'DRE Financeira'!$B$2))))</f>
        <v/>
      </c>
      <c r="Y262" s="24" t="str">
        <f>IF($B262="","",ABS(
SUMIFS(BaseFinanceira[Valor Previsto],
IF('DRE Financeira'!$B$3=Configurações!$D$7,BaseFinanceira[Mês Caixa],BaseFinanceira[Mês Comp.]),Y$6,
BaseFinanceira[Plano Contas],'DRE Financeira'!$C262,
BaseFinanceira[Centro Custo],IF($B$2=Configurações!$B$7,"&lt;&gt;""",'DRE Financeira'!$B$2))))</f>
        <v/>
      </c>
      <c r="Z262" s="26" t="str">
        <f>IF($B262="","",ABS(
SUMIFS(BaseFinanceira[Valor Realizado],
IF('DRE Financeira'!$B$3=Configurações!$D$7,BaseFinanceira[Mês Caixa],BaseFinanceira[Mês Comp.]),Z$6,
BaseFinanceira[Plano Contas],'DRE Financeira'!$C262,
BaseFinanceira[Centro Custo],IF($B$2=Configurações!$B$7,"&lt;&gt;""",'DRE Financeira'!$B$2))))</f>
        <v/>
      </c>
      <c r="AA262" s="24" t="str">
        <f>IF($B262="","",ABS(
SUMIFS(BaseFinanceira[Valor Previsto],
IF('DRE Financeira'!$B$3=Configurações!$D$7,BaseFinanceira[Mês Caixa],BaseFinanceira[Mês Comp.]),AA$6,
BaseFinanceira[Plano Contas],'DRE Financeira'!$C262,
BaseFinanceira[Centro Custo],IF($B$2=Configurações!$B$7,"&lt;&gt;""",'DRE Financeira'!$B$2))))</f>
        <v/>
      </c>
      <c r="AB262" s="26" t="str">
        <f>IF($B262="","",ABS(
SUMIFS(BaseFinanceira[Valor Realizado],
IF('DRE Financeira'!$B$3=Configurações!$D$7,BaseFinanceira[Mês Caixa],BaseFinanceira[Mês Comp.]),AB$6,
BaseFinanceira[Plano Contas],'DRE Financeira'!$C262,
BaseFinanceira[Centro Custo],IF($B$2=Configurações!$B$7,"&lt;&gt;""",'DRE Financeira'!$B$2))))</f>
        <v/>
      </c>
      <c r="AD262" s="24">
        <f t="shared" si="398"/>
        <v>0</v>
      </c>
      <c r="AE262" s="26">
        <f t="shared" si="398"/>
        <v>0</v>
      </c>
      <c r="AF262" s="39">
        <f t="shared" si="341"/>
        <v>0</v>
      </c>
      <c r="AH262" s="24">
        <f t="shared" si="399"/>
        <v>0</v>
      </c>
      <c r="AI262" s="26">
        <f t="shared" si="399"/>
        <v>0</v>
      </c>
    </row>
    <row r="263" spans="2:35" s="2" customFormat="1" ht="20.100000000000001" hidden="1" customHeight="1" x14ac:dyDescent="0.25">
      <c r="B263" s="23" t="str">
        <f>IF('Plano Contas'!P15="","",'Plano Contas'!P15)</f>
        <v/>
      </c>
      <c r="C263" s="46" t="str">
        <f t="shared" si="400"/>
        <v>Despesas FixasGastos financeiros</v>
      </c>
      <c r="D263" s="20"/>
      <c r="E263" s="24" t="str">
        <f>IF($B263="","",ABS(
SUMIFS(BaseFinanceira[Valor Previsto],
IF('DRE Financeira'!$B$3=Configurações!$D$7,BaseFinanceira[Mês Caixa],BaseFinanceira[Mês Comp.]),E$6,
BaseFinanceira[Plano Contas],'DRE Financeira'!$C263,
BaseFinanceira[Centro Custo],IF($B$2=Configurações!$B$7,"&lt;&gt;""",'DRE Financeira'!$B$2))))</f>
        <v/>
      </c>
      <c r="F263" s="26" t="str">
        <f>IF($B263="","",ABS(
SUMIFS(BaseFinanceira[Valor Realizado],
IF('DRE Financeira'!$B$3=Configurações!$D$7,BaseFinanceira[Mês Caixa],BaseFinanceira[Mês Comp.]),F$6,
BaseFinanceira[Plano Contas],'DRE Financeira'!$C263,
BaseFinanceira[Centro Custo],IF($B$2=Configurações!$B$7,"&lt;&gt;""",'DRE Financeira'!$B$2))))</f>
        <v/>
      </c>
      <c r="G263" s="24" t="str">
        <f>IF($B263="","",ABS(
SUMIFS(BaseFinanceira[Valor Previsto],
IF('DRE Financeira'!$B$3=Configurações!$D$7,BaseFinanceira[Mês Caixa],BaseFinanceira[Mês Comp.]),G$6,
BaseFinanceira[Plano Contas],'DRE Financeira'!$C263,
BaseFinanceira[Centro Custo],IF($B$2=Configurações!$B$7,"&lt;&gt;""",'DRE Financeira'!$B$2))))</f>
        <v/>
      </c>
      <c r="H263" s="26" t="str">
        <f>IF($B263="","",ABS(
SUMIFS(BaseFinanceira[Valor Realizado],
IF('DRE Financeira'!$B$3=Configurações!$D$7,BaseFinanceira[Mês Caixa],BaseFinanceira[Mês Comp.]),H$6,
BaseFinanceira[Plano Contas],'DRE Financeira'!$C263,
BaseFinanceira[Centro Custo],IF($B$2=Configurações!$B$7,"&lt;&gt;""",'DRE Financeira'!$B$2))))</f>
        <v/>
      </c>
      <c r="I263" s="24" t="str">
        <f>IF($B263="","",ABS(
SUMIFS(BaseFinanceira[Valor Previsto],
IF('DRE Financeira'!$B$3=Configurações!$D$7,BaseFinanceira[Mês Caixa],BaseFinanceira[Mês Comp.]),I$6,
BaseFinanceira[Plano Contas],'DRE Financeira'!$C263,
BaseFinanceira[Centro Custo],IF($B$2=Configurações!$B$7,"&lt;&gt;""",'DRE Financeira'!$B$2))))</f>
        <v/>
      </c>
      <c r="J263" s="26" t="str">
        <f>IF($B263="","",ABS(
SUMIFS(BaseFinanceira[Valor Realizado],
IF('DRE Financeira'!$B$3=Configurações!$D$7,BaseFinanceira[Mês Caixa],BaseFinanceira[Mês Comp.]),J$6,
BaseFinanceira[Plano Contas],'DRE Financeira'!$C263,
BaseFinanceira[Centro Custo],IF($B$2=Configurações!$B$7,"&lt;&gt;""",'DRE Financeira'!$B$2))))</f>
        <v/>
      </c>
      <c r="K263" s="24" t="str">
        <f>IF($B263="","",ABS(
SUMIFS(BaseFinanceira[Valor Previsto],
IF('DRE Financeira'!$B$3=Configurações!$D$7,BaseFinanceira[Mês Caixa],BaseFinanceira[Mês Comp.]),K$6,
BaseFinanceira[Plano Contas],'DRE Financeira'!$C263,
BaseFinanceira[Centro Custo],IF($B$2=Configurações!$B$7,"&lt;&gt;""",'DRE Financeira'!$B$2))))</f>
        <v/>
      </c>
      <c r="L263" s="26" t="str">
        <f>IF($B263="","",ABS(
SUMIFS(BaseFinanceira[Valor Realizado],
IF('DRE Financeira'!$B$3=Configurações!$D$7,BaseFinanceira[Mês Caixa],BaseFinanceira[Mês Comp.]),L$6,
BaseFinanceira[Plano Contas],'DRE Financeira'!$C263,
BaseFinanceira[Centro Custo],IF($B$2=Configurações!$B$7,"&lt;&gt;""",'DRE Financeira'!$B$2))))</f>
        <v/>
      </c>
      <c r="M263" s="24" t="str">
        <f>IF($B263="","",ABS(
SUMIFS(BaseFinanceira[Valor Previsto],
IF('DRE Financeira'!$B$3=Configurações!$D$7,BaseFinanceira[Mês Caixa],BaseFinanceira[Mês Comp.]),M$6,
BaseFinanceira[Plano Contas],'DRE Financeira'!$C263,
BaseFinanceira[Centro Custo],IF($B$2=Configurações!$B$7,"&lt;&gt;""",'DRE Financeira'!$B$2))))</f>
        <v/>
      </c>
      <c r="N263" s="26" t="str">
        <f>IF($B263="","",ABS(
SUMIFS(BaseFinanceira[Valor Realizado],
IF('DRE Financeira'!$B$3=Configurações!$D$7,BaseFinanceira[Mês Caixa],BaseFinanceira[Mês Comp.]),N$6,
BaseFinanceira[Plano Contas],'DRE Financeira'!$C263,
BaseFinanceira[Centro Custo],IF($B$2=Configurações!$B$7,"&lt;&gt;""",'DRE Financeira'!$B$2))))</f>
        <v/>
      </c>
      <c r="O263" s="24" t="str">
        <f>IF($B263="","",ABS(
SUMIFS(BaseFinanceira[Valor Previsto],
IF('DRE Financeira'!$B$3=Configurações!$D$7,BaseFinanceira[Mês Caixa],BaseFinanceira[Mês Comp.]),O$6,
BaseFinanceira[Plano Contas],'DRE Financeira'!$C263,
BaseFinanceira[Centro Custo],IF($B$2=Configurações!$B$7,"&lt;&gt;""",'DRE Financeira'!$B$2))))</f>
        <v/>
      </c>
      <c r="P263" s="26" t="str">
        <f>IF($B263="","",ABS(
SUMIFS(BaseFinanceira[Valor Realizado],
IF('DRE Financeira'!$B$3=Configurações!$D$7,BaseFinanceira[Mês Caixa],BaseFinanceira[Mês Comp.]),P$6,
BaseFinanceira[Plano Contas],'DRE Financeira'!$C263,
BaseFinanceira[Centro Custo],IF($B$2=Configurações!$B$7,"&lt;&gt;""",'DRE Financeira'!$B$2))))</f>
        <v/>
      </c>
      <c r="Q263" s="24" t="str">
        <f>IF($B263="","",ABS(
SUMIFS(BaseFinanceira[Valor Previsto],
IF('DRE Financeira'!$B$3=Configurações!$D$7,BaseFinanceira[Mês Caixa],BaseFinanceira[Mês Comp.]),Q$6,
BaseFinanceira[Plano Contas],'DRE Financeira'!$C263,
BaseFinanceira[Centro Custo],IF($B$2=Configurações!$B$7,"&lt;&gt;""",'DRE Financeira'!$B$2))))</f>
        <v/>
      </c>
      <c r="R263" s="26" t="str">
        <f>IF($B263="","",ABS(
SUMIFS(BaseFinanceira[Valor Realizado],
IF('DRE Financeira'!$B$3=Configurações!$D$7,BaseFinanceira[Mês Caixa],BaseFinanceira[Mês Comp.]),R$6,
BaseFinanceira[Plano Contas],'DRE Financeira'!$C263,
BaseFinanceira[Centro Custo],IF($B$2=Configurações!$B$7,"&lt;&gt;""",'DRE Financeira'!$B$2))))</f>
        <v/>
      </c>
      <c r="S263" s="24" t="str">
        <f>IF($B263="","",ABS(
SUMIFS(BaseFinanceira[Valor Previsto],
IF('DRE Financeira'!$B$3=Configurações!$D$7,BaseFinanceira[Mês Caixa],BaseFinanceira[Mês Comp.]),S$6,
BaseFinanceira[Plano Contas],'DRE Financeira'!$C263,
BaseFinanceira[Centro Custo],IF($B$2=Configurações!$B$7,"&lt;&gt;""",'DRE Financeira'!$B$2))))</f>
        <v/>
      </c>
      <c r="T263" s="26" t="str">
        <f>IF($B263="","",ABS(
SUMIFS(BaseFinanceira[Valor Realizado],
IF('DRE Financeira'!$B$3=Configurações!$D$7,BaseFinanceira[Mês Caixa],BaseFinanceira[Mês Comp.]),T$6,
BaseFinanceira[Plano Contas],'DRE Financeira'!$C263,
BaseFinanceira[Centro Custo],IF($B$2=Configurações!$B$7,"&lt;&gt;""",'DRE Financeira'!$B$2))))</f>
        <v/>
      </c>
      <c r="U263" s="24" t="str">
        <f>IF($B263="","",ABS(
SUMIFS(BaseFinanceira[Valor Previsto],
IF('DRE Financeira'!$B$3=Configurações!$D$7,BaseFinanceira[Mês Caixa],BaseFinanceira[Mês Comp.]),U$6,
BaseFinanceira[Plano Contas],'DRE Financeira'!$C263,
BaseFinanceira[Centro Custo],IF($B$2=Configurações!$B$7,"&lt;&gt;""",'DRE Financeira'!$B$2))))</f>
        <v/>
      </c>
      <c r="V263" s="26" t="str">
        <f>IF($B263="","",ABS(
SUMIFS(BaseFinanceira[Valor Realizado],
IF('DRE Financeira'!$B$3=Configurações!$D$7,BaseFinanceira[Mês Caixa],BaseFinanceira[Mês Comp.]),V$6,
BaseFinanceira[Plano Contas],'DRE Financeira'!$C263,
BaseFinanceira[Centro Custo],IF($B$2=Configurações!$B$7,"&lt;&gt;""",'DRE Financeira'!$B$2))))</f>
        <v/>
      </c>
      <c r="W263" s="24" t="str">
        <f>IF($B263="","",ABS(
SUMIFS(BaseFinanceira[Valor Previsto],
IF('DRE Financeira'!$B$3=Configurações!$D$7,BaseFinanceira[Mês Caixa],BaseFinanceira[Mês Comp.]),W$6,
BaseFinanceira[Plano Contas],'DRE Financeira'!$C263,
BaseFinanceira[Centro Custo],IF($B$2=Configurações!$B$7,"&lt;&gt;""",'DRE Financeira'!$B$2))))</f>
        <v/>
      </c>
      <c r="X263" s="26" t="str">
        <f>IF($B263="","",ABS(
SUMIFS(BaseFinanceira[Valor Realizado],
IF('DRE Financeira'!$B$3=Configurações!$D$7,BaseFinanceira[Mês Caixa],BaseFinanceira[Mês Comp.]),X$6,
BaseFinanceira[Plano Contas],'DRE Financeira'!$C263,
BaseFinanceira[Centro Custo],IF($B$2=Configurações!$B$7,"&lt;&gt;""",'DRE Financeira'!$B$2))))</f>
        <v/>
      </c>
      <c r="Y263" s="24" t="str">
        <f>IF($B263="","",ABS(
SUMIFS(BaseFinanceira[Valor Previsto],
IF('DRE Financeira'!$B$3=Configurações!$D$7,BaseFinanceira[Mês Caixa],BaseFinanceira[Mês Comp.]),Y$6,
BaseFinanceira[Plano Contas],'DRE Financeira'!$C263,
BaseFinanceira[Centro Custo],IF($B$2=Configurações!$B$7,"&lt;&gt;""",'DRE Financeira'!$B$2))))</f>
        <v/>
      </c>
      <c r="Z263" s="26" t="str">
        <f>IF($B263="","",ABS(
SUMIFS(BaseFinanceira[Valor Realizado],
IF('DRE Financeira'!$B$3=Configurações!$D$7,BaseFinanceira[Mês Caixa],BaseFinanceira[Mês Comp.]),Z$6,
BaseFinanceira[Plano Contas],'DRE Financeira'!$C263,
BaseFinanceira[Centro Custo],IF($B$2=Configurações!$B$7,"&lt;&gt;""",'DRE Financeira'!$B$2))))</f>
        <v/>
      </c>
      <c r="AA263" s="24" t="str">
        <f>IF($B263="","",ABS(
SUMIFS(BaseFinanceira[Valor Previsto],
IF('DRE Financeira'!$B$3=Configurações!$D$7,BaseFinanceira[Mês Caixa],BaseFinanceira[Mês Comp.]),AA$6,
BaseFinanceira[Plano Contas],'DRE Financeira'!$C263,
BaseFinanceira[Centro Custo],IF($B$2=Configurações!$B$7,"&lt;&gt;""",'DRE Financeira'!$B$2))))</f>
        <v/>
      </c>
      <c r="AB263" s="26" t="str">
        <f>IF($B263="","",ABS(
SUMIFS(BaseFinanceira[Valor Realizado],
IF('DRE Financeira'!$B$3=Configurações!$D$7,BaseFinanceira[Mês Caixa],BaseFinanceira[Mês Comp.]),AB$6,
BaseFinanceira[Plano Contas],'DRE Financeira'!$C263,
BaseFinanceira[Centro Custo],IF($B$2=Configurações!$B$7,"&lt;&gt;""",'DRE Financeira'!$B$2))))</f>
        <v/>
      </c>
      <c r="AD263" s="24">
        <f t="shared" si="398"/>
        <v>0</v>
      </c>
      <c r="AE263" s="26">
        <f t="shared" si="398"/>
        <v>0</v>
      </c>
      <c r="AF263" s="39">
        <f t="shared" si="341"/>
        <v>0</v>
      </c>
      <c r="AH263" s="24">
        <f t="shared" si="399"/>
        <v>0</v>
      </c>
      <c r="AI263" s="26">
        <f t="shared" si="399"/>
        <v>0</v>
      </c>
    </row>
    <row r="264" spans="2:35" s="2" customFormat="1" ht="20.100000000000001" hidden="1" customHeight="1" x14ac:dyDescent="0.25">
      <c r="B264" s="23" t="str">
        <f>IF('Plano Contas'!P16="","",'Plano Contas'!P16)</f>
        <v/>
      </c>
      <c r="C264" s="46" t="str">
        <f t="shared" si="400"/>
        <v>Despesas FixasGastos financeiros</v>
      </c>
      <c r="D264" s="20"/>
      <c r="E264" s="24" t="str">
        <f>IF($B264="","",ABS(
SUMIFS(BaseFinanceira[Valor Previsto],
IF('DRE Financeira'!$B$3=Configurações!$D$7,BaseFinanceira[Mês Caixa],BaseFinanceira[Mês Comp.]),E$6,
BaseFinanceira[Plano Contas],'DRE Financeira'!$C264,
BaseFinanceira[Centro Custo],IF($B$2=Configurações!$B$7,"&lt;&gt;""",'DRE Financeira'!$B$2))))</f>
        <v/>
      </c>
      <c r="F264" s="26" t="str">
        <f>IF($B264="","",ABS(
SUMIFS(BaseFinanceira[Valor Realizado],
IF('DRE Financeira'!$B$3=Configurações!$D$7,BaseFinanceira[Mês Caixa],BaseFinanceira[Mês Comp.]),F$6,
BaseFinanceira[Plano Contas],'DRE Financeira'!$C264,
BaseFinanceira[Centro Custo],IF($B$2=Configurações!$B$7,"&lt;&gt;""",'DRE Financeira'!$B$2))))</f>
        <v/>
      </c>
      <c r="G264" s="24" t="str">
        <f>IF($B264="","",ABS(
SUMIFS(BaseFinanceira[Valor Previsto],
IF('DRE Financeira'!$B$3=Configurações!$D$7,BaseFinanceira[Mês Caixa],BaseFinanceira[Mês Comp.]),G$6,
BaseFinanceira[Plano Contas],'DRE Financeira'!$C264,
BaseFinanceira[Centro Custo],IF($B$2=Configurações!$B$7,"&lt;&gt;""",'DRE Financeira'!$B$2))))</f>
        <v/>
      </c>
      <c r="H264" s="26" t="str">
        <f>IF($B264="","",ABS(
SUMIFS(BaseFinanceira[Valor Realizado],
IF('DRE Financeira'!$B$3=Configurações!$D$7,BaseFinanceira[Mês Caixa],BaseFinanceira[Mês Comp.]),H$6,
BaseFinanceira[Plano Contas],'DRE Financeira'!$C264,
BaseFinanceira[Centro Custo],IF($B$2=Configurações!$B$7,"&lt;&gt;""",'DRE Financeira'!$B$2))))</f>
        <v/>
      </c>
      <c r="I264" s="24" t="str">
        <f>IF($B264="","",ABS(
SUMIFS(BaseFinanceira[Valor Previsto],
IF('DRE Financeira'!$B$3=Configurações!$D$7,BaseFinanceira[Mês Caixa],BaseFinanceira[Mês Comp.]),I$6,
BaseFinanceira[Plano Contas],'DRE Financeira'!$C264,
BaseFinanceira[Centro Custo],IF($B$2=Configurações!$B$7,"&lt;&gt;""",'DRE Financeira'!$B$2))))</f>
        <v/>
      </c>
      <c r="J264" s="26" t="str">
        <f>IF($B264="","",ABS(
SUMIFS(BaseFinanceira[Valor Realizado],
IF('DRE Financeira'!$B$3=Configurações!$D$7,BaseFinanceira[Mês Caixa],BaseFinanceira[Mês Comp.]),J$6,
BaseFinanceira[Plano Contas],'DRE Financeira'!$C264,
BaseFinanceira[Centro Custo],IF($B$2=Configurações!$B$7,"&lt;&gt;""",'DRE Financeira'!$B$2))))</f>
        <v/>
      </c>
      <c r="K264" s="24" t="str">
        <f>IF($B264="","",ABS(
SUMIFS(BaseFinanceira[Valor Previsto],
IF('DRE Financeira'!$B$3=Configurações!$D$7,BaseFinanceira[Mês Caixa],BaseFinanceira[Mês Comp.]),K$6,
BaseFinanceira[Plano Contas],'DRE Financeira'!$C264,
BaseFinanceira[Centro Custo],IF($B$2=Configurações!$B$7,"&lt;&gt;""",'DRE Financeira'!$B$2))))</f>
        <v/>
      </c>
      <c r="L264" s="26" t="str">
        <f>IF($B264="","",ABS(
SUMIFS(BaseFinanceira[Valor Realizado],
IF('DRE Financeira'!$B$3=Configurações!$D$7,BaseFinanceira[Mês Caixa],BaseFinanceira[Mês Comp.]),L$6,
BaseFinanceira[Plano Contas],'DRE Financeira'!$C264,
BaseFinanceira[Centro Custo],IF($B$2=Configurações!$B$7,"&lt;&gt;""",'DRE Financeira'!$B$2))))</f>
        <v/>
      </c>
      <c r="M264" s="24" t="str">
        <f>IF($B264="","",ABS(
SUMIFS(BaseFinanceira[Valor Previsto],
IF('DRE Financeira'!$B$3=Configurações!$D$7,BaseFinanceira[Mês Caixa],BaseFinanceira[Mês Comp.]),M$6,
BaseFinanceira[Plano Contas],'DRE Financeira'!$C264,
BaseFinanceira[Centro Custo],IF($B$2=Configurações!$B$7,"&lt;&gt;""",'DRE Financeira'!$B$2))))</f>
        <v/>
      </c>
      <c r="N264" s="26" t="str">
        <f>IF($B264="","",ABS(
SUMIFS(BaseFinanceira[Valor Realizado],
IF('DRE Financeira'!$B$3=Configurações!$D$7,BaseFinanceira[Mês Caixa],BaseFinanceira[Mês Comp.]),N$6,
BaseFinanceira[Plano Contas],'DRE Financeira'!$C264,
BaseFinanceira[Centro Custo],IF($B$2=Configurações!$B$7,"&lt;&gt;""",'DRE Financeira'!$B$2))))</f>
        <v/>
      </c>
      <c r="O264" s="24" t="str">
        <f>IF($B264="","",ABS(
SUMIFS(BaseFinanceira[Valor Previsto],
IF('DRE Financeira'!$B$3=Configurações!$D$7,BaseFinanceira[Mês Caixa],BaseFinanceira[Mês Comp.]),O$6,
BaseFinanceira[Plano Contas],'DRE Financeira'!$C264,
BaseFinanceira[Centro Custo],IF($B$2=Configurações!$B$7,"&lt;&gt;""",'DRE Financeira'!$B$2))))</f>
        <v/>
      </c>
      <c r="P264" s="26" t="str">
        <f>IF($B264="","",ABS(
SUMIFS(BaseFinanceira[Valor Realizado],
IF('DRE Financeira'!$B$3=Configurações!$D$7,BaseFinanceira[Mês Caixa],BaseFinanceira[Mês Comp.]),P$6,
BaseFinanceira[Plano Contas],'DRE Financeira'!$C264,
BaseFinanceira[Centro Custo],IF($B$2=Configurações!$B$7,"&lt;&gt;""",'DRE Financeira'!$B$2))))</f>
        <v/>
      </c>
      <c r="Q264" s="24" t="str">
        <f>IF($B264="","",ABS(
SUMIFS(BaseFinanceira[Valor Previsto],
IF('DRE Financeira'!$B$3=Configurações!$D$7,BaseFinanceira[Mês Caixa],BaseFinanceira[Mês Comp.]),Q$6,
BaseFinanceira[Plano Contas],'DRE Financeira'!$C264,
BaseFinanceira[Centro Custo],IF($B$2=Configurações!$B$7,"&lt;&gt;""",'DRE Financeira'!$B$2))))</f>
        <v/>
      </c>
      <c r="R264" s="26" t="str">
        <f>IF($B264="","",ABS(
SUMIFS(BaseFinanceira[Valor Realizado],
IF('DRE Financeira'!$B$3=Configurações!$D$7,BaseFinanceira[Mês Caixa],BaseFinanceira[Mês Comp.]),R$6,
BaseFinanceira[Plano Contas],'DRE Financeira'!$C264,
BaseFinanceira[Centro Custo],IF($B$2=Configurações!$B$7,"&lt;&gt;""",'DRE Financeira'!$B$2))))</f>
        <v/>
      </c>
      <c r="S264" s="24" t="str">
        <f>IF($B264="","",ABS(
SUMIFS(BaseFinanceira[Valor Previsto],
IF('DRE Financeira'!$B$3=Configurações!$D$7,BaseFinanceira[Mês Caixa],BaseFinanceira[Mês Comp.]),S$6,
BaseFinanceira[Plano Contas],'DRE Financeira'!$C264,
BaseFinanceira[Centro Custo],IF($B$2=Configurações!$B$7,"&lt;&gt;""",'DRE Financeira'!$B$2))))</f>
        <v/>
      </c>
      <c r="T264" s="26" t="str">
        <f>IF($B264="","",ABS(
SUMIFS(BaseFinanceira[Valor Realizado],
IF('DRE Financeira'!$B$3=Configurações!$D$7,BaseFinanceira[Mês Caixa],BaseFinanceira[Mês Comp.]),T$6,
BaseFinanceira[Plano Contas],'DRE Financeira'!$C264,
BaseFinanceira[Centro Custo],IF($B$2=Configurações!$B$7,"&lt;&gt;""",'DRE Financeira'!$B$2))))</f>
        <v/>
      </c>
      <c r="U264" s="24" t="str">
        <f>IF($B264="","",ABS(
SUMIFS(BaseFinanceira[Valor Previsto],
IF('DRE Financeira'!$B$3=Configurações!$D$7,BaseFinanceira[Mês Caixa],BaseFinanceira[Mês Comp.]),U$6,
BaseFinanceira[Plano Contas],'DRE Financeira'!$C264,
BaseFinanceira[Centro Custo],IF($B$2=Configurações!$B$7,"&lt;&gt;""",'DRE Financeira'!$B$2))))</f>
        <v/>
      </c>
      <c r="V264" s="26" t="str">
        <f>IF($B264="","",ABS(
SUMIFS(BaseFinanceira[Valor Realizado],
IF('DRE Financeira'!$B$3=Configurações!$D$7,BaseFinanceira[Mês Caixa],BaseFinanceira[Mês Comp.]),V$6,
BaseFinanceira[Plano Contas],'DRE Financeira'!$C264,
BaseFinanceira[Centro Custo],IF($B$2=Configurações!$B$7,"&lt;&gt;""",'DRE Financeira'!$B$2))))</f>
        <v/>
      </c>
      <c r="W264" s="24" t="str">
        <f>IF($B264="","",ABS(
SUMIFS(BaseFinanceira[Valor Previsto],
IF('DRE Financeira'!$B$3=Configurações!$D$7,BaseFinanceira[Mês Caixa],BaseFinanceira[Mês Comp.]),W$6,
BaseFinanceira[Plano Contas],'DRE Financeira'!$C264,
BaseFinanceira[Centro Custo],IF($B$2=Configurações!$B$7,"&lt;&gt;""",'DRE Financeira'!$B$2))))</f>
        <v/>
      </c>
      <c r="X264" s="26" t="str">
        <f>IF($B264="","",ABS(
SUMIFS(BaseFinanceira[Valor Realizado],
IF('DRE Financeira'!$B$3=Configurações!$D$7,BaseFinanceira[Mês Caixa],BaseFinanceira[Mês Comp.]),X$6,
BaseFinanceira[Plano Contas],'DRE Financeira'!$C264,
BaseFinanceira[Centro Custo],IF($B$2=Configurações!$B$7,"&lt;&gt;""",'DRE Financeira'!$B$2))))</f>
        <v/>
      </c>
      <c r="Y264" s="24" t="str">
        <f>IF($B264="","",ABS(
SUMIFS(BaseFinanceira[Valor Previsto],
IF('DRE Financeira'!$B$3=Configurações!$D$7,BaseFinanceira[Mês Caixa],BaseFinanceira[Mês Comp.]),Y$6,
BaseFinanceira[Plano Contas],'DRE Financeira'!$C264,
BaseFinanceira[Centro Custo],IF($B$2=Configurações!$B$7,"&lt;&gt;""",'DRE Financeira'!$B$2))))</f>
        <v/>
      </c>
      <c r="Z264" s="26" t="str">
        <f>IF($B264="","",ABS(
SUMIFS(BaseFinanceira[Valor Realizado],
IF('DRE Financeira'!$B$3=Configurações!$D$7,BaseFinanceira[Mês Caixa],BaseFinanceira[Mês Comp.]),Z$6,
BaseFinanceira[Plano Contas],'DRE Financeira'!$C264,
BaseFinanceira[Centro Custo],IF($B$2=Configurações!$B$7,"&lt;&gt;""",'DRE Financeira'!$B$2))))</f>
        <v/>
      </c>
      <c r="AA264" s="24" t="str">
        <f>IF($B264="","",ABS(
SUMIFS(BaseFinanceira[Valor Previsto],
IF('DRE Financeira'!$B$3=Configurações!$D$7,BaseFinanceira[Mês Caixa],BaseFinanceira[Mês Comp.]),AA$6,
BaseFinanceira[Plano Contas],'DRE Financeira'!$C264,
BaseFinanceira[Centro Custo],IF($B$2=Configurações!$B$7,"&lt;&gt;""",'DRE Financeira'!$B$2))))</f>
        <v/>
      </c>
      <c r="AB264" s="26" t="str">
        <f>IF($B264="","",ABS(
SUMIFS(BaseFinanceira[Valor Realizado],
IF('DRE Financeira'!$B$3=Configurações!$D$7,BaseFinanceira[Mês Caixa],BaseFinanceira[Mês Comp.]),AB$6,
BaseFinanceira[Plano Contas],'DRE Financeira'!$C264,
BaseFinanceira[Centro Custo],IF($B$2=Configurações!$B$7,"&lt;&gt;""",'DRE Financeira'!$B$2))))</f>
        <v/>
      </c>
      <c r="AD264" s="24">
        <f t="shared" si="398"/>
        <v>0</v>
      </c>
      <c r="AE264" s="26">
        <f t="shared" si="398"/>
        <v>0</v>
      </c>
      <c r="AF264" s="39">
        <f t="shared" si="341"/>
        <v>0</v>
      </c>
      <c r="AH264" s="24">
        <f t="shared" si="399"/>
        <v>0</v>
      </c>
      <c r="AI264" s="26">
        <f t="shared" si="399"/>
        <v>0</v>
      </c>
    </row>
    <row r="265" spans="2:35" s="2" customFormat="1" ht="20.100000000000001" hidden="1" customHeight="1" x14ac:dyDescent="0.25">
      <c r="B265" s="23" t="str">
        <f>IF('Plano Contas'!P17="","",'Plano Contas'!P17)</f>
        <v/>
      </c>
      <c r="C265" s="46" t="str">
        <f t="shared" si="400"/>
        <v>Despesas FixasGastos financeiros</v>
      </c>
      <c r="D265" s="20"/>
      <c r="E265" s="24" t="str">
        <f>IF($B265="","",ABS(
SUMIFS(BaseFinanceira[Valor Previsto],
IF('DRE Financeira'!$B$3=Configurações!$D$7,BaseFinanceira[Mês Caixa],BaseFinanceira[Mês Comp.]),E$6,
BaseFinanceira[Plano Contas],'DRE Financeira'!$C265,
BaseFinanceira[Centro Custo],IF($B$2=Configurações!$B$7,"&lt;&gt;""",'DRE Financeira'!$B$2))))</f>
        <v/>
      </c>
      <c r="F265" s="26" t="str">
        <f>IF($B265="","",ABS(
SUMIFS(BaseFinanceira[Valor Realizado],
IF('DRE Financeira'!$B$3=Configurações!$D$7,BaseFinanceira[Mês Caixa],BaseFinanceira[Mês Comp.]),F$6,
BaseFinanceira[Plano Contas],'DRE Financeira'!$C265,
BaseFinanceira[Centro Custo],IF($B$2=Configurações!$B$7,"&lt;&gt;""",'DRE Financeira'!$B$2))))</f>
        <v/>
      </c>
      <c r="G265" s="24" t="str">
        <f>IF($B265="","",ABS(
SUMIFS(BaseFinanceira[Valor Previsto],
IF('DRE Financeira'!$B$3=Configurações!$D$7,BaseFinanceira[Mês Caixa],BaseFinanceira[Mês Comp.]),G$6,
BaseFinanceira[Plano Contas],'DRE Financeira'!$C265,
BaseFinanceira[Centro Custo],IF($B$2=Configurações!$B$7,"&lt;&gt;""",'DRE Financeira'!$B$2))))</f>
        <v/>
      </c>
      <c r="H265" s="26" t="str">
        <f>IF($B265="","",ABS(
SUMIFS(BaseFinanceira[Valor Realizado],
IF('DRE Financeira'!$B$3=Configurações!$D$7,BaseFinanceira[Mês Caixa],BaseFinanceira[Mês Comp.]),H$6,
BaseFinanceira[Plano Contas],'DRE Financeira'!$C265,
BaseFinanceira[Centro Custo],IF($B$2=Configurações!$B$7,"&lt;&gt;""",'DRE Financeira'!$B$2))))</f>
        <v/>
      </c>
      <c r="I265" s="24" t="str">
        <f>IF($B265="","",ABS(
SUMIFS(BaseFinanceira[Valor Previsto],
IF('DRE Financeira'!$B$3=Configurações!$D$7,BaseFinanceira[Mês Caixa],BaseFinanceira[Mês Comp.]),I$6,
BaseFinanceira[Plano Contas],'DRE Financeira'!$C265,
BaseFinanceira[Centro Custo],IF($B$2=Configurações!$B$7,"&lt;&gt;""",'DRE Financeira'!$B$2))))</f>
        <v/>
      </c>
      <c r="J265" s="26" t="str">
        <f>IF($B265="","",ABS(
SUMIFS(BaseFinanceira[Valor Realizado],
IF('DRE Financeira'!$B$3=Configurações!$D$7,BaseFinanceira[Mês Caixa],BaseFinanceira[Mês Comp.]),J$6,
BaseFinanceira[Plano Contas],'DRE Financeira'!$C265,
BaseFinanceira[Centro Custo],IF($B$2=Configurações!$B$7,"&lt;&gt;""",'DRE Financeira'!$B$2))))</f>
        <v/>
      </c>
      <c r="K265" s="24" t="str">
        <f>IF($B265="","",ABS(
SUMIFS(BaseFinanceira[Valor Previsto],
IF('DRE Financeira'!$B$3=Configurações!$D$7,BaseFinanceira[Mês Caixa],BaseFinanceira[Mês Comp.]),K$6,
BaseFinanceira[Plano Contas],'DRE Financeira'!$C265,
BaseFinanceira[Centro Custo],IF($B$2=Configurações!$B$7,"&lt;&gt;""",'DRE Financeira'!$B$2))))</f>
        <v/>
      </c>
      <c r="L265" s="26" t="str">
        <f>IF($B265="","",ABS(
SUMIFS(BaseFinanceira[Valor Realizado],
IF('DRE Financeira'!$B$3=Configurações!$D$7,BaseFinanceira[Mês Caixa],BaseFinanceira[Mês Comp.]),L$6,
BaseFinanceira[Plano Contas],'DRE Financeira'!$C265,
BaseFinanceira[Centro Custo],IF($B$2=Configurações!$B$7,"&lt;&gt;""",'DRE Financeira'!$B$2))))</f>
        <v/>
      </c>
      <c r="M265" s="24" t="str">
        <f>IF($B265="","",ABS(
SUMIFS(BaseFinanceira[Valor Previsto],
IF('DRE Financeira'!$B$3=Configurações!$D$7,BaseFinanceira[Mês Caixa],BaseFinanceira[Mês Comp.]),M$6,
BaseFinanceira[Plano Contas],'DRE Financeira'!$C265,
BaseFinanceira[Centro Custo],IF($B$2=Configurações!$B$7,"&lt;&gt;""",'DRE Financeira'!$B$2))))</f>
        <v/>
      </c>
      <c r="N265" s="26" t="str">
        <f>IF($B265="","",ABS(
SUMIFS(BaseFinanceira[Valor Realizado],
IF('DRE Financeira'!$B$3=Configurações!$D$7,BaseFinanceira[Mês Caixa],BaseFinanceira[Mês Comp.]),N$6,
BaseFinanceira[Plano Contas],'DRE Financeira'!$C265,
BaseFinanceira[Centro Custo],IF($B$2=Configurações!$B$7,"&lt;&gt;""",'DRE Financeira'!$B$2))))</f>
        <v/>
      </c>
      <c r="O265" s="24" t="str">
        <f>IF($B265="","",ABS(
SUMIFS(BaseFinanceira[Valor Previsto],
IF('DRE Financeira'!$B$3=Configurações!$D$7,BaseFinanceira[Mês Caixa],BaseFinanceira[Mês Comp.]),O$6,
BaseFinanceira[Plano Contas],'DRE Financeira'!$C265,
BaseFinanceira[Centro Custo],IF($B$2=Configurações!$B$7,"&lt;&gt;""",'DRE Financeira'!$B$2))))</f>
        <v/>
      </c>
      <c r="P265" s="26" t="str">
        <f>IF($B265="","",ABS(
SUMIFS(BaseFinanceira[Valor Realizado],
IF('DRE Financeira'!$B$3=Configurações!$D$7,BaseFinanceira[Mês Caixa],BaseFinanceira[Mês Comp.]),P$6,
BaseFinanceira[Plano Contas],'DRE Financeira'!$C265,
BaseFinanceira[Centro Custo],IF($B$2=Configurações!$B$7,"&lt;&gt;""",'DRE Financeira'!$B$2))))</f>
        <v/>
      </c>
      <c r="Q265" s="24" t="str">
        <f>IF($B265="","",ABS(
SUMIFS(BaseFinanceira[Valor Previsto],
IF('DRE Financeira'!$B$3=Configurações!$D$7,BaseFinanceira[Mês Caixa],BaseFinanceira[Mês Comp.]),Q$6,
BaseFinanceira[Plano Contas],'DRE Financeira'!$C265,
BaseFinanceira[Centro Custo],IF($B$2=Configurações!$B$7,"&lt;&gt;""",'DRE Financeira'!$B$2))))</f>
        <v/>
      </c>
      <c r="R265" s="26" t="str">
        <f>IF($B265="","",ABS(
SUMIFS(BaseFinanceira[Valor Realizado],
IF('DRE Financeira'!$B$3=Configurações!$D$7,BaseFinanceira[Mês Caixa],BaseFinanceira[Mês Comp.]),R$6,
BaseFinanceira[Plano Contas],'DRE Financeira'!$C265,
BaseFinanceira[Centro Custo],IF($B$2=Configurações!$B$7,"&lt;&gt;""",'DRE Financeira'!$B$2))))</f>
        <v/>
      </c>
      <c r="S265" s="24" t="str">
        <f>IF($B265="","",ABS(
SUMIFS(BaseFinanceira[Valor Previsto],
IF('DRE Financeira'!$B$3=Configurações!$D$7,BaseFinanceira[Mês Caixa],BaseFinanceira[Mês Comp.]),S$6,
BaseFinanceira[Plano Contas],'DRE Financeira'!$C265,
BaseFinanceira[Centro Custo],IF($B$2=Configurações!$B$7,"&lt;&gt;""",'DRE Financeira'!$B$2))))</f>
        <v/>
      </c>
      <c r="T265" s="26" t="str">
        <f>IF($B265="","",ABS(
SUMIFS(BaseFinanceira[Valor Realizado],
IF('DRE Financeira'!$B$3=Configurações!$D$7,BaseFinanceira[Mês Caixa],BaseFinanceira[Mês Comp.]),T$6,
BaseFinanceira[Plano Contas],'DRE Financeira'!$C265,
BaseFinanceira[Centro Custo],IF($B$2=Configurações!$B$7,"&lt;&gt;""",'DRE Financeira'!$B$2))))</f>
        <v/>
      </c>
      <c r="U265" s="24" t="str">
        <f>IF($B265="","",ABS(
SUMIFS(BaseFinanceira[Valor Previsto],
IF('DRE Financeira'!$B$3=Configurações!$D$7,BaseFinanceira[Mês Caixa],BaseFinanceira[Mês Comp.]),U$6,
BaseFinanceira[Plano Contas],'DRE Financeira'!$C265,
BaseFinanceira[Centro Custo],IF($B$2=Configurações!$B$7,"&lt;&gt;""",'DRE Financeira'!$B$2))))</f>
        <v/>
      </c>
      <c r="V265" s="26" t="str">
        <f>IF($B265="","",ABS(
SUMIFS(BaseFinanceira[Valor Realizado],
IF('DRE Financeira'!$B$3=Configurações!$D$7,BaseFinanceira[Mês Caixa],BaseFinanceira[Mês Comp.]),V$6,
BaseFinanceira[Plano Contas],'DRE Financeira'!$C265,
BaseFinanceira[Centro Custo],IF($B$2=Configurações!$B$7,"&lt;&gt;""",'DRE Financeira'!$B$2))))</f>
        <v/>
      </c>
      <c r="W265" s="24" t="str">
        <f>IF($B265="","",ABS(
SUMIFS(BaseFinanceira[Valor Previsto],
IF('DRE Financeira'!$B$3=Configurações!$D$7,BaseFinanceira[Mês Caixa],BaseFinanceira[Mês Comp.]),W$6,
BaseFinanceira[Plano Contas],'DRE Financeira'!$C265,
BaseFinanceira[Centro Custo],IF($B$2=Configurações!$B$7,"&lt;&gt;""",'DRE Financeira'!$B$2))))</f>
        <v/>
      </c>
      <c r="X265" s="26" t="str">
        <f>IF($B265="","",ABS(
SUMIFS(BaseFinanceira[Valor Realizado],
IF('DRE Financeira'!$B$3=Configurações!$D$7,BaseFinanceira[Mês Caixa],BaseFinanceira[Mês Comp.]),X$6,
BaseFinanceira[Plano Contas],'DRE Financeira'!$C265,
BaseFinanceira[Centro Custo],IF($B$2=Configurações!$B$7,"&lt;&gt;""",'DRE Financeira'!$B$2))))</f>
        <v/>
      </c>
      <c r="Y265" s="24" t="str">
        <f>IF($B265="","",ABS(
SUMIFS(BaseFinanceira[Valor Previsto],
IF('DRE Financeira'!$B$3=Configurações!$D$7,BaseFinanceira[Mês Caixa],BaseFinanceira[Mês Comp.]),Y$6,
BaseFinanceira[Plano Contas],'DRE Financeira'!$C265,
BaseFinanceira[Centro Custo],IF($B$2=Configurações!$B$7,"&lt;&gt;""",'DRE Financeira'!$B$2))))</f>
        <v/>
      </c>
      <c r="Z265" s="26" t="str">
        <f>IF($B265="","",ABS(
SUMIFS(BaseFinanceira[Valor Realizado],
IF('DRE Financeira'!$B$3=Configurações!$D$7,BaseFinanceira[Mês Caixa],BaseFinanceira[Mês Comp.]),Z$6,
BaseFinanceira[Plano Contas],'DRE Financeira'!$C265,
BaseFinanceira[Centro Custo],IF($B$2=Configurações!$B$7,"&lt;&gt;""",'DRE Financeira'!$B$2))))</f>
        <v/>
      </c>
      <c r="AA265" s="24" t="str">
        <f>IF($B265="","",ABS(
SUMIFS(BaseFinanceira[Valor Previsto],
IF('DRE Financeira'!$B$3=Configurações!$D$7,BaseFinanceira[Mês Caixa],BaseFinanceira[Mês Comp.]),AA$6,
BaseFinanceira[Plano Contas],'DRE Financeira'!$C265,
BaseFinanceira[Centro Custo],IF($B$2=Configurações!$B$7,"&lt;&gt;""",'DRE Financeira'!$B$2))))</f>
        <v/>
      </c>
      <c r="AB265" s="26" t="str">
        <f>IF($B265="","",ABS(
SUMIFS(BaseFinanceira[Valor Realizado],
IF('DRE Financeira'!$B$3=Configurações!$D$7,BaseFinanceira[Mês Caixa],BaseFinanceira[Mês Comp.]),AB$6,
BaseFinanceira[Plano Contas],'DRE Financeira'!$C265,
BaseFinanceira[Centro Custo],IF($B$2=Configurações!$B$7,"&lt;&gt;""",'DRE Financeira'!$B$2))))</f>
        <v/>
      </c>
      <c r="AD265" s="24">
        <f t="shared" si="398"/>
        <v>0</v>
      </c>
      <c r="AE265" s="26">
        <f t="shared" si="398"/>
        <v>0</v>
      </c>
      <c r="AF265" s="39">
        <f t="shared" si="341"/>
        <v>0</v>
      </c>
      <c r="AH265" s="24">
        <f t="shared" si="399"/>
        <v>0</v>
      </c>
      <c r="AI265" s="26">
        <f t="shared" si="399"/>
        <v>0</v>
      </c>
    </row>
    <row r="266" spans="2:35" s="2" customFormat="1" ht="20.100000000000001" hidden="1" customHeight="1" x14ac:dyDescent="0.25">
      <c r="B266" s="23" t="str">
        <f>IF('Plano Contas'!P18="","",'Plano Contas'!P18)</f>
        <v/>
      </c>
      <c r="C266" s="46" t="str">
        <f t="shared" si="400"/>
        <v>Despesas FixasGastos financeiros</v>
      </c>
      <c r="D266" s="20"/>
      <c r="E266" s="24" t="str">
        <f>IF($B266="","",ABS(
SUMIFS(BaseFinanceira[Valor Previsto],
IF('DRE Financeira'!$B$3=Configurações!$D$7,BaseFinanceira[Mês Caixa],BaseFinanceira[Mês Comp.]),E$6,
BaseFinanceira[Plano Contas],'DRE Financeira'!$C266,
BaseFinanceira[Centro Custo],IF($B$2=Configurações!$B$7,"&lt;&gt;""",'DRE Financeira'!$B$2))))</f>
        <v/>
      </c>
      <c r="F266" s="26" t="str">
        <f>IF($B266="","",ABS(
SUMIFS(BaseFinanceira[Valor Realizado],
IF('DRE Financeira'!$B$3=Configurações!$D$7,BaseFinanceira[Mês Caixa],BaseFinanceira[Mês Comp.]),F$6,
BaseFinanceira[Plano Contas],'DRE Financeira'!$C266,
BaseFinanceira[Centro Custo],IF($B$2=Configurações!$B$7,"&lt;&gt;""",'DRE Financeira'!$B$2))))</f>
        <v/>
      </c>
      <c r="G266" s="24" t="str">
        <f>IF($B266="","",ABS(
SUMIFS(BaseFinanceira[Valor Previsto],
IF('DRE Financeira'!$B$3=Configurações!$D$7,BaseFinanceira[Mês Caixa],BaseFinanceira[Mês Comp.]),G$6,
BaseFinanceira[Plano Contas],'DRE Financeira'!$C266,
BaseFinanceira[Centro Custo],IF($B$2=Configurações!$B$7,"&lt;&gt;""",'DRE Financeira'!$B$2))))</f>
        <v/>
      </c>
      <c r="H266" s="26" t="str">
        <f>IF($B266="","",ABS(
SUMIFS(BaseFinanceira[Valor Realizado],
IF('DRE Financeira'!$B$3=Configurações!$D$7,BaseFinanceira[Mês Caixa],BaseFinanceira[Mês Comp.]),H$6,
BaseFinanceira[Plano Contas],'DRE Financeira'!$C266,
BaseFinanceira[Centro Custo],IF($B$2=Configurações!$B$7,"&lt;&gt;""",'DRE Financeira'!$B$2))))</f>
        <v/>
      </c>
      <c r="I266" s="24" t="str">
        <f>IF($B266="","",ABS(
SUMIFS(BaseFinanceira[Valor Previsto],
IF('DRE Financeira'!$B$3=Configurações!$D$7,BaseFinanceira[Mês Caixa],BaseFinanceira[Mês Comp.]),I$6,
BaseFinanceira[Plano Contas],'DRE Financeira'!$C266,
BaseFinanceira[Centro Custo],IF($B$2=Configurações!$B$7,"&lt;&gt;""",'DRE Financeira'!$B$2))))</f>
        <v/>
      </c>
      <c r="J266" s="26" t="str">
        <f>IF($B266="","",ABS(
SUMIFS(BaseFinanceira[Valor Realizado],
IF('DRE Financeira'!$B$3=Configurações!$D$7,BaseFinanceira[Mês Caixa],BaseFinanceira[Mês Comp.]),J$6,
BaseFinanceira[Plano Contas],'DRE Financeira'!$C266,
BaseFinanceira[Centro Custo],IF($B$2=Configurações!$B$7,"&lt;&gt;""",'DRE Financeira'!$B$2))))</f>
        <v/>
      </c>
      <c r="K266" s="24" t="str">
        <f>IF($B266="","",ABS(
SUMIFS(BaseFinanceira[Valor Previsto],
IF('DRE Financeira'!$B$3=Configurações!$D$7,BaseFinanceira[Mês Caixa],BaseFinanceira[Mês Comp.]),K$6,
BaseFinanceira[Plano Contas],'DRE Financeira'!$C266,
BaseFinanceira[Centro Custo],IF($B$2=Configurações!$B$7,"&lt;&gt;""",'DRE Financeira'!$B$2))))</f>
        <v/>
      </c>
      <c r="L266" s="26" t="str">
        <f>IF($B266="","",ABS(
SUMIFS(BaseFinanceira[Valor Realizado],
IF('DRE Financeira'!$B$3=Configurações!$D$7,BaseFinanceira[Mês Caixa],BaseFinanceira[Mês Comp.]),L$6,
BaseFinanceira[Plano Contas],'DRE Financeira'!$C266,
BaseFinanceira[Centro Custo],IF($B$2=Configurações!$B$7,"&lt;&gt;""",'DRE Financeira'!$B$2))))</f>
        <v/>
      </c>
      <c r="M266" s="24" t="str">
        <f>IF($B266="","",ABS(
SUMIFS(BaseFinanceira[Valor Previsto],
IF('DRE Financeira'!$B$3=Configurações!$D$7,BaseFinanceira[Mês Caixa],BaseFinanceira[Mês Comp.]),M$6,
BaseFinanceira[Plano Contas],'DRE Financeira'!$C266,
BaseFinanceira[Centro Custo],IF($B$2=Configurações!$B$7,"&lt;&gt;""",'DRE Financeira'!$B$2))))</f>
        <v/>
      </c>
      <c r="N266" s="26" t="str">
        <f>IF($B266="","",ABS(
SUMIFS(BaseFinanceira[Valor Realizado],
IF('DRE Financeira'!$B$3=Configurações!$D$7,BaseFinanceira[Mês Caixa],BaseFinanceira[Mês Comp.]),N$6,
BaseFinanceira[Plano Contas],'DRE Financeira'!$C266,
BaseFinanceira[Centro Custo],IF($B$2=Configurações!$B$7,"&lt;&gt;""",'DRE Financeira'!$B$2))))</f>
        <v/>
      </c>
      <c r="O266" s="24" t="str">
        <f>IF($B266="","",ABS(
SUMIFS(BaseFinanceira[Valor Previsto],
IF('DRE Financeira'!$B$3=Configurações!$D$7,BaseFinanceira[Mês Caixa],BaseFinanceira[Mês Comp.]),O$6,
BaseFinanceira[Plano Contas],'DRE Financeira'!$C266,
BaseFinanceira[Centro Custo],IF($B$2=Configurações!$B$7,"&lt;&gt;""",'DRE Financeira'!$B$2))))</f>
        <v/>
      </c>
      <c r="P266" s="26" t="str">
        <f>IF($B266="","",ABS(
SUMIFS(BaseFinanceira[Valor Realizado],
IF('DRE Financeira'!$B$3=Configurações!$D$7,BaseFinanceira[Mês Caixa],BaseFinanceira[Mês Comp.]),P$6,
BaseFinanceira[Plano Contas],'DRE Financeira'!$C266,
BaseFinanceira[Centro Custo],IF($B$2=Configurações!$B$7,"&lt;&gt;""",'DRE Financeira'!$B$2))))</f>
        <v/>
      </c>
      <c r="Q266" s="24" t="str">
        <f>IF($B266="","",ABS(
SUMIFS(BaseFinanceira[Valor Previsto],
IF('DRE Financeira'!$B$3=Configurações!$D$7,BaseFinanceira[Mês Caixa],BaseFinanceira[Mês Comp.]),Q$6,
BaseFinanceira[Plano Contas],'DRE Financeira'!$C266,
BaseFinanceira[Centro Custo],IF($B$2=Configurações!$B$7,"&lt;&gt;""",'DRE Financeira'!$B$2))))</f>
        <v/>
      </c>
      <c r="R266" s="26" t="str">
        <f>IF($B266="","",ABS(
SUMIFS(BaseFinanceira[Valor Realizado],
IF('DRE Financeira'!$B$3=Configurações!$D$7,BaseFinanceira[Mês Caixa],BaseFinanceira[Mês Comp.]),R$6,
BaseFinanceira[Plano Contas],'DRE Financeira'!$C266,
BaseFinanceira[Centro Custo],IF($B$2=Configurações!$B$7,"&lt;&gt;""",'DRE Financeira'!$B$2))))</f>
        <v/>
      </c>
      <c r="S266" s="24" t="str">
        <f>IF($B266="","",ABS(
SUMIFS(BaseFinanceira[Valor Previsto],
IF('DRE Financeira'!$B$3=Configurações!$D$7,BaseFinanceira[Mês Caixa],BaseFinanceira[Mês Comp.]),S$6,
BaseFinanceira[Plano Contas],'DRE Financeira'!$C266,
BaseFinanceira[Centro Custo],IF($B$2=Configurações!$B$7,"&lt;&gt;""",'DRE Financeira'!$B$2))))</f>
        <v/>
      </c>
      <c r="T266" s="26" t="str">
        <f>IF($B266="","",ABS(
SUMIFS(BaseFinanceira[Valor Realizado],
IF('DRE Financeira'!$B$3=Configurações!$D$7,BaseFinanceira[Mês Caixa],BaseFinanceira[Mês Comp.]),T$6,
BaseFinanceira[Plano Contas],'DRE Financeira'!$C266,
BaseFinanceira[Centro Custo],IF($B$2=Configurações!$B$7,"&lt;&gt;""",'DRE Financeira'!$B$2))))</f>
        <v/>
      </c>
      <c r="U266" s="24" t="str">
        <f>IF($B266="","",ABS(
SUMIFS(BaseFinanceira[Valor Previsto],
IF('DRE Financeira'!$B$3=Configurações!$D$7,BaseFinanceira[Mês Caixa],BaseFinanceira[Mês Comp.]),U$6,
BaseFinanceira[Plano Contas],'DRE Financeira'!$C266,
BaseFinanceira[Centro Custo],IF($B$2=Configurações!$B$7,"&lt;&gt;""",'DRE Financeira'!$B$2))))</f>
        <v/>
      </c>
      <c r="V266" s="26" t="str">
        <f>IF($B266="","",ABS(
SUMIFS(BaseFinanceira[Valor Realizado],
IF('DRE Financeira'!$B$3=Configurações!$D$7,BaseFinanceira[Mês Caixa],BaseFinanceira[Mês Comp.]),V$6,
BaseFinanceira[Plano Contas],'DRE Financeira'!$C266,
BaseFinanceira[Centro Custo],IF($B$2=Configurações!$B$7,"&lt;&gt;""",'DRE Financeira'!$B$2))))</f>
        <v/>
      </c>
      <c r="W266" s="24" t="str">
        <f>IF($B266="","",ABS(
SUMIFS(BaseFinanceira[Valor Previsto],
IF('DRE Financeira'!$B$3=Configurações!$D$7,BaseFinanceira[Mês Caixa],BaseFinanceira[Mês Comp.]),W$6,
BaseFinanceira[Plano Contas],'DRE Financeira'!$C266,
BaseFinanceira[Centro Custo],IF($B$2=Configurações!$B$7,"&lt;&gt;""",'DRE Financeira'!$B$2))))</f>
        <v/>
      </c>
      <c r="X266" s="26" t="str">
        <f>IF($B266="","",ABS(
SUMIFS(BaseFinanceira[Valor Realizado],
IF('DRE Financeira'!$B$3=Configurações!$D$7,BaseFinanceira[Mês Caixa],BaseFinanceira[Mês Comp.]),X$6,
BaseFinanceira[Plano Contas],'DRE Financeira'!$C266,
BaseFinanceira[Centro Custo],IF($B$2=Configurações!$B$7,"&lt;&gt;""",'DRE Financeira'!$B$2))))</f>
        <v/>
      </c>
      <c r="Y266" s="24" t="str">
        <f>IF($B266="","",ABS(
SUMIFS(BaseFinanceira[Valor Previsto],
IF('DRE Financeira'!$B$3=Configurações!$D$7,BaseFinanceira[Mês Caixa],BaseFinanceira[Mês Comp.]),Y$6,
BaseFinanceira[Plano Contas],'DRE Financeira'!$C266,
BaseFinanceira[Centro Custo],IF($B$2=Configurações!$B$7,"&lt;&gt;""",'DRE Financeira'!$B$2))))</f>
        <v/>
      </c>
      <c r="Z266" s="26" t="str">
        <f>IF($B266="","",ABS(
SUMIFS(BaseFinanceira[Valor Realizado],
IF('DRE Financeira'!$B$3=Configurações!$D$7,BaseFinanceira[Mês Caixa],BaseFinanceira[Mês Comp.]),Z$6,
BaseFinanceira[Plano Contas],'DRE Financeira'!$C266,
BaseFinanceira[Centro Custo],IF($B$2=Configurações!$B$7,"&lt;&gt;""",'DRE Financeira'!$B$2))))</f>
        <v/>
      </c>
      <c r="AA266" s="24" t="str">
        <f>IF($B266="","",ABS(
SUMIFS(BaseFinanceira[Valor Previsto],
IF('DRE Financeira'!$B$3=Configurações!$D$7,BaseFinanceira[Mês Caixa],BaseFinanceira[Mês Comp.]),AA$6,
BaseFinanceira[Plano Contas],'DRE Financeira'!$C266,
BaseFinanceira[Centro Custo],IF($B$2=Configurações!$B$7,"&lt;&gt;""",'DRE Financeira'!$B$2))))</f>
        <v/>
      </c>
      <c r="AB266" s="26" t="str">
        <f>IF($B266="","",ABS(
SUMIFS(BaseFinanceira[Valor Realizado],
IF('DRE Financeira'!$B$3=Configurações!$D$7,BaseFinanceira[Mês Caixa],BaseFinanceira[Mês Comp.]),AB$6,
BaseFinanceira[Plano Contas],'DRE Financeira'!$C266,
BaseFinanceira[Centro Custo],IF($B$2=Configurações!$B$7,"&lt;&gt;""",'DRE Financeira'!$B$2))))</f>
        <v/>
      </c>
      <c r="AD266" s="24">
        <f t="shared" si="398"/>
        <v>0</v>
      </c>
      <c r="AE266" s="26">
        <f t="shared" si="398"/>
        <v>0</v>
      </c>
      <c r="AF266" s="39">
        <f t="shared" si="341"/>
        <v>0</v>
      </c>
      <c r="AH266" s="24">
        <f t="shared" si="399"/>
        <v>0</v>
      </c>
      <c r="AI266" s="26">
        <f t="shared" si="399"/>
        <v>0</v>
      </c>
    </row>
    <row r="267" spans="2:35" s="2" customFormat="1" ht="20.100000000000001" hidden="1" customHeight="1" x14ac:dyDescent="0.25">
      <c r="B267" s="23" t="str">
        <f>IF('Plano Contas'!P19="","",'Plano Contas'!P19)</f>
        <v/>
      </c>
      <c r="C267" s="46" t="str">
        <f t="shared" si="400"/>
        <v>Despesas FixasGastos financeiros</v>
      </c>
      <c r="D267" s="20"/>
      <c r="E267" s="24" t="str">
        <f>IF($B267="","",ABS(
SUMIFS(BaseFinanceira[Valor Previsto],
IF('DRE Financeira'!$B$3=Configurações!$D$7,BaseFinanceira[Mês Caixa],BaseFinanceira[Mês Comp.]),E$6,
BaseFinanceira[Plano Contas],'DRE Financeira'!$C267,
BaseFinanceira[Centro Custo],IF($B$2=Configurações!$B$7,"&lt;&gt;""",'DRE Financeira'!$B$2))))</f>
        <v/>
      </c>
      <c r="F267" s="26" t="str">
        <f>IF($B267="","",ABS(
SUMIFS(BaseFinanceira[Valor Realizado],
IF('DRE Financeira'!$B$3=Configurações!$D$7,BaseFinanceira[Mês Caixa],BaseFinanceira[Mês Comp.]),F$6,
BaseFinanceira[Plano Contas],'DRE Financeira'!$C267,
BaseFinanceira[Centro Custo],IF($B$2=Configurações!$B$7,"&lt;&gt;""",'DRE Financeira'!$B$2))))</f>
        <v/>
      </c>
      <c r="G267" s="24" t="str">
        <f>IF($B267="","",ABS(
SUMIFS(BaseFinanceira[Valor Previsto],
IF('DRE Financeira'!$B$3=Configurações!$D$7,BaseFinanceira[Mês Caixa],BaseFinanceira[Mês Comp.]),G$6,
BaseFinanceira[Plano Contas],'DRE Financeira'!$C267,
BaseFinanceira[Centro Custo],IF($B$2=Configurações!$B$7,"&lt;&gt;""",'DRE Financeira'!$B$2))))</f>
        <v/>
      </c>
      <c r="H267" s="26" t="str">
        <f>IF($B267="","",ABS(
SUMIFS(BaseFinanceira[Valor Realizado],
IF('DRE Financeira'!$B$3=Configurações!$D$7,BaseFinanceira[Mês Caixa],BaseFinanceira[Mês Comp.]),H$6,
BaseFinanceira[Plano Contas],'DRE Financeira'!$C267,
BaseFinanceira[Centro Custo],IF($B$2=Configurações!$B$7,"&lt;&gt;""",'DRE Financeira'!$B$2))))</f>
        <v/>
      </c>
      <c r="I267" s="24" t="str">
        <f>IF($B267="","",ABS(
SUMIFS(BaseFinanceira[Valor Previsto],
IF('DRE Financeira'!$B$3=Configurações!$D$7,BaseFinanceira[Mês Caixa],BaseFinanceira[Mês Comp.]),I$6,
BaseFinanceira[Plano Contas],'DRE Financeira'!$C267,
BaseFinanceira[Centro Custo],IF($B$2=Configurações!$B$7,"&lt;&gt;""",'DRE Financeira'!$B$2))))</f>
        <v/>
      </c>
      <c r="J267" s="26" t="str">
        <f>IF($B267="","",ABS(
SUMIFS(BaseFinanceira[Valor Realizado],
IF('DRE Financeira'!$B$3=Configurações!$D$7,BaseFinanceira[Mês Caixa],BaseFinanceira[Mês Comp.]),J$6,
BaseFinanceira[Plano Contas],'DRE Financeira'!$C267,
BaseFinanceira[Centro Custo],IF($B$2=Configurações!$B$7,"&lt;&gt;""",'DRE Financeira'!$B$2))))</f>
        <v/>
      </c>
      <c r="K267" s="24" t="str">
        <f>IF($B267="","",ABS(
SUMIFS(BaseFinanceira[Valor Previsto],
IF('DRE Financeira'!$B$3=Configurações!$D$7,BaseFinanceira[Mês Caixa],BaseFinanceira[Mês Comp.]),K$6,
BaseFinanceira[Plano Contas],'DRE Financeira'!$C267,
BaseFinanceira[Centro Custo],IF($B$2=Configurações!$B$7,"&lt;&gt;""",'DRE Financeira'!$B$2))))</f>
        <v/>
      </c>
      <c r="L267" s="26" t="str">
        <f>IF($B267="","",ABS(
SUMIFS(BaseFinanceira[Valor Realizado],
IF('DRE Financeira'!$B$3=Configurações!$D$7,BaseFinanceira[Mês Caixa],BaseFinanceira[Mês Comp.]),L$6,
BaseFinanceira[Plano Contas],'DRE Financeira'!$C267,
BaseFinanceira[Centro Custo],IF($B$2=Configurações!$B$7,"&lt;&gt;""",'DRE Financeira'!$B$2))))</f>
        <v/>
      </c>
      <c r="M267" s="24" t="str">
        <f>IF($B267="","",ABS(
SUMIFS(BaseFinanceira[Valor Previsto],
IF('DRE Financeira'!$B$3=Configurações!$D$7,BaseFinanceira[Mês Caixa],BaseFinanceira[Mês Comp.]),M$6,
BaseFinanceira[Plano Contas],'DRE Financeira'!$C267,
BaseFinanceira[Centro Custo],IF($B$2=Configurações!$B$7,"&lt;&gt;""",'DRE Financeira'!$B$2))))</f>
        <v/>
      </c>
      <c r="N267" s="26" t="str">
        <f>IF($B267="","",ABS(
SUMIFS(BaseFinanceira[Valor Realizado],
IF('DRE Financeira'!$B$3=Configurações!$D$7,BaseFinanceira[Mês Caixa],BaseFinanceira[Mês Comp.]),N$6,
BaseFinanceira[Plano Contas],'DRE Financeira'!$C267,
BaseFinanceira[Centro Custo],IF($B$2=Configurações!$B$7,"&lt;&gt;""",'DRE Financeira'!$B$2))))</f>
        <v/>
      </c>
      <c r="O267" s="24" t="str">
        <f>IF($B267="","",ABS(
SUMIFS(BaseFinanceira[Valor Previsto],
IF('DRE Financeira'!$B$3=Configurações!$D$7,BaseFinanceira[Mês Caixa],BaseFinanceira[Mês Comp.]),O$6,
BaseFinanceira[Plano Contas],'DRE Financeira'!$C267,
BaseFinanceira[Centro Custo],IF($B$2=Configurações!$B$7,"&lt;&gt;""",'DRE Financeira'!$B$2))))</f>
        <v/>
      </c>
      <c r="P267" s="26" t="str">
        <f>IF($B267="","",ABS(
SUMIFS(BaseFinanceira[Valor Realizado],
IF('DRE Financeira'!$B$3=Configurações!$D$7,BaseFinanceira[Mês Caixa],BaseFinanceira[Mês Comp.]),P$6,
BaseFinanceira[Plano Contas],'DRE Financeira'!$C267,
BaseFinanceira[Centro Custo],IF($B$2=Configurações!$B$7,"&lt;&gt;""",'DRE Financeira'!$B$2))))</f>
        <v/>
      </c>
      <c r="Q267" s="24" t="str">
        <f>IF($B267="","",ABS(
SUMIFS(BaseFinanceira[Valor Previsto],
IF('DRE Financeira'!$B$3=Configurações!$D$7,BaseFinanceira[Mês Caixa],BaseFinanceira[Mês Comp.]),Q$6,
BaseFinanceira[Plano Contas],'DRE Financeira'!$C267,
BaseFinanceira[Centro Custo],IF($B$2=Configurações!$B$7,"&lt;&gt;""",'DRE Financeira'!$B$2))))</f>
        <v/>
      </c>
      <c r="R267" s="26" t="str">
        <f>IF($B267="","",ABS(
SUMIFS(BaseFinanceira[Valor Realizado],
IF('DRE Financeira'!$B$3=Configurações!$D$7,BaseFinanceira[Mês Caixa],BaseFinanceira[Mês Comp.]),R$6,
BaseFinanceira[Plano Contas],'DRE Financeira'!$C267,
BaseFinanceira[Centro Custo],IF($B$2=Configurações!$B$7,"&lt;&gt;""",'DRE Financeira'!$B$2))))</f>
        <v/>
      </c>
      <c r="S267" s="24" t="str">
        <f>IF($B267="","",ABS(
SUMIFS(BaseFinanceira[Valor Previsto],
IF('DRE Financeira'!$B$3=Configurações!$D$7,BaseFinanceira[Mês Caixa],BaseFinanceira[Mês Comp.]),S$6,
BaseFinanceira[Plano Contas],'DRE Financeira'!$C267,
BaseFinanceira[Centro Custo],IF($B$2=Configurações!$B$7,"&lt;&gt;""",'DRE Financeira'!$B$2))))</f>
        <v/>
      </c>
      <c r="T267" s="26" t="str">
        <f>IF($B267="","",ABS(
SUMIFS(BaseFinanceira[Valor Realizado],
IF('DRE Financeira'!$B$3=Configurações!$D$7,BaseFinanceira[Mês Caixa],BaseFinanceira[Mês Comp.]),T$6,
BaseFinanceira[Plano Contas],'DRE Financeira'!$C267,
BaseFinanceira[Centro Custo],IF($B$2=Configurações!$B$7,"&lt;&gt;""",'DRE Financeira'!$B$2))))</f>
        <v/>
      </c>
      <c r="U267" s="24" t="str">
        <f>IF($B267="","",ABS(
SUMIFS(BaseFinanceira[Valor Previsto],
IF('DRE Financeira'!$B$3=Configurações!$D$7,BaseFinanceira[Mês Caixa],BaseFinanceira[Mês Comp.]),U$6,
BaseFinanceira[Plano Contas],'DRE Financeira'!$C267,
BaseFinanceira[Centro Custo],IF($B$2=Configurações!$B$7,"&lt;&gt;""",'DRE Financeira'!$B$2))))</f>
        <v/>
      </c>
      <c r="V267" s="26" t="str">
        <f>IF($B267="","",ABS(
SUMIFS(BaseFinanceira[Valor Realizado],
IF('DRE Financeira'!$B$3=Configurações!$D$7,BaseFinanceira[Mês Caixa],BaseFinanceira[Mês Comp.]),V$6,
BaseFinanceira[Plano Contas],'DRE Financeira'!$C267,
BaseFinanceira[Centro Custo],IF($B$2=Configurações!$B$7,"&lt;&gt;""",'DRE Financeira'!$B$2))))</f>
        <v/>
      </c>
      <c r="W267" s="24" t="str">
        <f>IF($B267="","",ABS(
SUMIFS(BaseFinanceira[Valor Previsto],
IF('DRE Financeira'!$B$3=Configurações!$D$7,BaseFinanceira[Mês Caixa],BaseFinanceira[Mês Comp.]),W$6,
BaseFinanceira[Plano Contas],'DRE Financeira'!$C267,
BaseFinanceira[Centro Custo],IF($B$2=Configurações!$B$7,"&lt;&gt;""",'DRE Financeira'!$B$2))))</f>
        <v/>
      </c>
      <c r="X267" s="26" t="str">
        <f>IF($B267="","",ABS(
SUMIFS(BaseFinanceira[Valor Realizado],
IF('DRE Financeira'!$B$3=Configurações!$D$7,BaseFinanceira[Mês Caixa],BaseFinanceira[Mês Comp.]),X$6,
BaseFinanceira[Plano Contas],'DRE Financeira'!$C267,
BaseFinanceira[Centro Custo],IF($B$2=Configurações!$B$7,"&lt;&gt;""",'DRE Financeira'!$B$2))))</f>
        <v/>
      </c>
      <c r="Y267" s="24" t="str">
        <f>IF($B267="","",ABS(
SUMIFS(BaseFinanceira[Valor Previsto],
IF('DRE Financeira'!$B$3=Configurações!$D$7,BaseFinanceira[Mês Caixa],BaseFinanceira[Mês Comp.]),Y$6,
BaseFinanceira[Plano Contas],'DRE Financeira'!$C267,
BaseFinanceira[Centro Custo],IF($B$2=Configurações!$B$7,"&lt;&gt;""",'DRE Financeira'!$B$2))))</f>
        <v/>
      </c>
      <c r="Z267" s="26" t="str">
        <f>IF($B267="","",ABS(
SUMIFS(BaseFinanceira[Valor Realizado],
IF('DRE Financeira'!$B$3=Configurações!$D$7,BaseFinanceira[Mês Caixa],BaseFinanceira[Mês Comp.]),Z$6,
BaseFinanceira[Plano Contas],'DRE Financeira'!$C267,
BaseFinanceira[Centro Custo],IF($B$2=Configurações!$B$7,"&lt;&gt;""",'DRE Financeira'!$B$2))))</f>
        <v/>
      </c>
      <c r="AA267" s="24" t="str">
        <f>IF($B267="","",ABS(
SUMIFS(BaseFinanceira[Valor Previsto],
IF('DRE Financeira'!$B$3=Configurações!$D$7,BaseFinanceira[Mês Caixa],BaseFinanceira[Mês Comp.]),AA$6,
BaseFinanceira[Plano Contas],'DRE Financeira'!$C267,
BaseFinanceira[Centro Custo],IF($B$2=Configurações!$B$7,"&lt;&gt;""",'DRE Financeira'!$B$2))))</f>
        <v/>
      </c>
      <c r="AB267" s="26" t="str">
        <f>IF($B267="","",ABS(
SUMIFS(BaseFinanceira[Valor Realizado],
IF('DRE Financeira'!$B$3=Configurações!$D$7,BaseFinanceira[Mês Caixa],BaseFinanceira[Mês Comp.]),AB$6,
BaseFinanceira[Plano Contas],'DRE Financeira'!$C267,
BaseFinanceira[Centro Custo],IF($B$2=Configurações!$B$7,"&lt;&gt;""",'DRE Financeira'!$B$2))))</f>
        <v/>
      </c>
      <c r="AD267" s="24">
        <f t="shared" si="398"/>
        <v>0</v>
      </c>
      <c r="AE267" s="26">
        <f t="shared" si="398"/>
        <v>0</v>
      </c>
      <c r="AF267" s="39">
        <f t="shared" si="341"/>
        <v>0</v>
      </c>
      <c r="AH267" s="24">
        <f t="shared" si="399"/>
        <v>0</v>
      </c>
      <c r="AI267" s="26">
        <f t="shared" si="399"/>
        <v>0</v>
      </c>
    </row>
    <row r="268" spans="2:35" s="2" customFormat="1" ht="20.100000000000001" hidden="1" customHeight="1" x14ac:dyDescent="0.25">
      <c r="B268" s="23" t="str">
        <f>IF('Plano Contas'!P20="","",'Plano Contas'!P20)</f>
        <v/>
      </c>
      <c r="C268" s="46" t="str">
        <f t="shared" si="400"/>
        <v>Despesas FixasGastos financeiros</v>
      </c>
      <c r="D268" s="20"/>
      <c r="E268" s="24" t="str">
        <f>IF($B268="","",ABS(
SUMIFS(BaseFinanceira[Valor Previsto],
IF('DRE Financeira'!$B$3=Configurações!$D$7,BaseFinanceira[Mês Caixa],BaseFinanceira[Mês Comp.]),E$6,
BaseFinanceira[Plano Contas],'DRE Financeira'!$C268,
BaseFinanceira[Centro Custo],IF($B$2=Configurações!$B$7,"&lt;&gt;""",'DRE Financeira'!$B$2))))</f>
        <v/>
      </c>
      <c r="F268" s="26" t="str">
        <f>IF($B268="","",ABS(
SUMIFS(BaseFinanceira[Valor Realizado],
IF('DRE Financeira'!$B$3=Configurações!$D$7,BaseFinanceira[Mês Caixa],BaseFinanceira[Mês Comp.]),F$6,
BaseFinanceira[Plano Contas],'DRE Financeira'!$C268,
BaseFinanceira[Centro Custo],IF($B$2=Configurações!$B$7,"&lt;&gt;""",'DRE Financeira'!$B$2))))</f>
        <v/>
      </c>
      <c r="G268" s="24" t="str">
        <f>IF($B268="","",ABS(
SUMIFS(BaseFinanceira[Valor Previsto],
IF('DRE Financeira'!$B$3=Configurações!$D$7,BaseFinanceira[Mês Caixa],BaseFinanceira[Mês Comp.]),G$6,
BaseFinanceira[Plano Contas],'DRE Financeira'!$C268,
BaseFinanceira[Centro Custo],IF($B$2=Configurações!$B$7,"&lt;&gt;""",'DRE Financeira'!$B$2))))</f>
        <v/>
      </c>
      <c r="H268" s="26" t="str">
        <f>IF($B268="","",ABS(
SUMIFS(BaseFinanceira[Valor Realizado],
IF('DRE Financeira'!$B$3=Configurações!$D$7,BaseFinanceira[Mês Caixa],BaseFinanceira[Mês Comp.]),H$6,
BaseFinanceira[Plano Contas],'DRE Financeira'!$C268,
BaseFinanceira[Centro Custo],IF($B$2=Configurações!$B$7,"&lt;&gt;""",'DRE Financeira'!$B$2))))</f>
        <v/>
      </c>
      <c r="I268" s="24" t="str">
        <f>IF($B268="","",ABS(
SUMIFS(BaseFinanceira[Valor Previsto],
IF('DRE Financeira'!$B$3=Configurações!$D$7,BaseFinanceira[Mês Caixa],BaseFinanceira[Mês Comp.]),I$6,
BaseFinanceira[Plano Contas],'DRE Financeira'!$C268,
BaseFinanceira[Centro Custo],IF($B$2=Configurações!$B$7,"&lt;&gt;""",'DRE Financeira'!$B$2))))</f>
        <v/>
      </c>
      <c r="J268" s="26" t="str">
        <f>IF($B268="","",ABS(
SUMIFS(BaseFinanceira[Valor Realizado],
IF('DRE Financeira'!$B$3=Configurações!$D$7,BaseFinanceira[Mês Caixa],BaseFinanceira[Mês Comp.]),J$6,
BaseFinanceira[Plano Contas],'DRE Financeira'!$C268,
BaseFinanceira[Centro Custo],IF($B$2=Configurações!$B$7,"&lt;&gt;""",'DRE Financeira'!$B$2))))</f>
        <v/>
      </c>
      <c r="K268" s="24" t="str">
        <f>IF($B268="","",ABS(
SUMIFS(BaseFinanceira[Valor Previsto],
IF('DRE Financeira'!$B$3=Configurações!$D$7,BaseFinanceira[Mês Caixa],BaseFinanceira[Mês Comp.]),K$6,
BaseFinanceira[Plano Contas],'DRE Financeira'!$C268,
BaseFinanceira[Centro Custo],IF($B$2=Configurações!$B$7,"&lt;&gt;""",'DRE Financeira'!$B$2))))</f>
        <v/>
      </c>
      <c r="L268" s="26" t="str">
        <f>IF($B268="","",ABS(
SUMIFS(BaseFinanceira[Valor Realizado],
IF('DRE Financeira'!$B$3=Configurações!$D$7,BaseFinanceira[Mês Caixa],BaseFinanceira[Mês Comp.]),L$6,
BaseFinanceira[Plano Contas],'DRE Financeira'!$C268,
BaseFinanceira[Centro Custo],IF($B$2=Configurações!$B$7,"&lt;&gt;""",'DRE Financeira'!$B$2))))</f>
        <v/>
      </c>
      <c r="M268" s="24" t="str">
        <f>IF($B268="","",ABS(
SUMIFS(BaseFinanceira[Valor Previsto],
IF('DRE Financeira'!$B$3=Configurações!$D$7,BaseFinanceira[Mês Caixa],BaseFinanceira[Mês Comp.]),M$6,
BaseFinanceira[Plano Contas],'DRE Financeira'!$C268,
BaseFinanceira[Centro Custo],IF($B$2=Configurações!$B$7,"&lt;&gt;""",'DRE Financeira'!$B$2))))</f>
        <v/>
      </c>
      <c r="N268" s="26" t="str">
        <f>IF($B268="","",ABS(
SUMIFS(BaseFinanceira[Valor Realizado],
IF('DRE Financeira'!$B$3=Configurações!$D$7,BaseFinanceira[Mês Caixa],BaseFinanceira[Mês Comp.]),N$6,
BaseFinanceira[Plano Contas],'DRE Financeira'!$C268,
BaseFinanceira[Centro Custo],IF($B$2=Configurações!$B$7,"&lt;&gt;""",'DRE Financeira'!$B$2))))</f>
        <v/>
      </c>
      <c r="O268" s="24" t="str">
        <f>IF($B268="","",ABS(
SUMIFS(BaseFinanceira[Valor Previsto],
IF('DRE Financeira'!$B$3=Configurações!$D$7,BaseFinanceira[Mês Caixa],BaseFinanceira[Mês Comp.]),O$6,
BaseFinanceira[Plano Contas],'DRE Financeira'!$C268,
BaseFinanceira[Centro Custo],IF($B$2=Configurações!$B$7,"&lt;&gt;""",'DRE Financeira'!$B$2))))</f>
        <v/>
      </c>
      <c r="P268" s="26" t="str">
        <f>IF($B268="","",ABS(
SUMIFS(BaseFinanceira[Valor Realizado],
IF('DRE Financeira'!$B$3=Configurações!$D$7,BaseFinanceira[Mês Caixa],BaseFinanceira[Mês Comp.]),P$6,
BaseFinanceira[Plano Contas],'DRE Financeira'!$C268,
BaseFinanceira[Centro Custo],IF($B$2=Configurações!$B$7,"&lt;&gt;""",'DRE Financeira'!$B$2))))</f>
        <v/>
      </c>
      <c r="Q268" s="24" t="str">
        <f>IF($B268="","",ABS(
SUMIFS(BaseFinanceira[Valor Previsto],
IF('DRE Financeira'!$B$3=Configurações!$D$7,BaseFinanceira[Mês Caixa],BaseFinanceira[Mês Comp.]),Q$6,
BaseFinanceira[Plano Contas],'DRE Financeira'!$C268,
BaseFinanceira[Centro Custo],IF($B$2=Configurações!$B$7,"&lt;&gt;""",'DRE Financeira'!$B$2))))</f>
        <v/>
      </c>
      <c r="R268" s="26" t="str">
        <f>IF($B268="","",ABS(
SUMIFS(BaseFinanceira[Valor Realizado],
IF('DRE Financeira'!$B$3=Configurações!$D$7,BaseFinanceira[Mês Caixa],BaseFinanceira[Mês Comp.]),R$6,
BaseFinanceira[Plano Contas],'DRE Financeira'!$C268,
BaseFinanceira[Centro Custo],IF($B$2=Configurações!$B$7,"&lt;&gt;""",'DRE Financeira'!$B$2))))</f>
        <v/>
      </c>
      <c r="S268" s="24" t="str">
        <f>IF($B268="","",ABS(
SUMIFS(BaseFinanceira[Valor Previsto],
IF('DRE Financeira'!$B$3=Configurações!$D$7,BaseFinanceira[Mês Caixa],BaseFinanceira[Mês Comp.]),S$6,
BaseFinanceira[Plano Contas],'DRE Financeira'!$C268,
BaseFinanceira[Centro Custo],IF($B$2=Configurações!$B$7,"&lt;&gt;""",'DRE Financeira'!$B$2))))</f>
        <v/>
      </c>
      <c r="T268" s="26" t="str">
        <f>IF($B268="","",ABS(
SUMIFS(BaseFinanceira[Valor Realizado],
IF('DRE Financeira'!$B$3=Configurações!$D$7,BaseFinanceira[Mês Caixa],BaseFinanceira[Mês Comp.]),T$6,
BaseFinanceira[Plano Contas],'DRE Financeira'!$C268,
BaseFinanceira[Centro Custo],IF($B$2=Configurações!$B$7,"&lt;&gt;""",'DRE Financeira'!$B$2))))</f>
        <v/>
      </c>
      <c r="U268" s="24" t="str">
        <f>IF($B268="","",ABS(
SUMIFS(BaseFinanceira[Valor Previsto],
IF('DRE Financeira'!$B$3=Configurações!$D$7,BaseFinanceira[Mês Caixa],BaseFinanceira[Mês Comp.]),U$6,
BaseFinanceira[Plano Contas],'DRE Financeira'!$C268,
BaseFinanceira[Centro Custo],IF($B$2=Configurações!$B$7,"&lt;&gt;""",'DRE Financeira'!$B$2))))</f>
        <v/>
      </c>
      <c r="V268" s="26" t="str">
        <f>IF($B268="","",ABS(
SUMIFS(BaseFinanceira[Valor Realizado],
IF('DRE Financeira'!$B$3=Configurações!$D$7,BaseFinanceira[Mês Caixa],BaseFinanceira[Mês Comp.]),V$6,
BaseFinanceira[Plano Contas],'DRE Financeira'!$C268,
BaseFinanceira[Centro Custo],IF($B$2=Configurações!$B$7,"&lt;&gt;""",'DRE Financeira'!$B$2))))</f>
        <v/>
      </c>
      <c r="W268" s="24" t="str">
        <f>IF($B268="","",ABS(
SUMIFS(BaseFinanceira[Valor Previsto],
IF('DRE Financeira'!$B$3=Configurações!$D$7,BaseFinanceira[Mês Caixa],BaseFinanceira[Mês Comp.]),W$6,
BaseFinanceira[Plano Contas],'DRE Financeira'!$C268,
BaseFinanceira[Centro Custo],IF($B$2=Configurações!$B$7,"&lt;&gt;""",'DRE Financeira'!$B$2))))</f>
        <v/>
      </c>
      <c r="X268" s="26" t="str">
        <f>IF($B268="","",ABS(
SUMIFS(BaseFinanceira[Valor Realizado],
IF('DRE Financeira'!$B$3=Configurações!$D$7,BaseFinanceira[Mês Caixa],BaseFinanceira[Mês Comp.]),X$6,
BaseFinanceira[Plano Contas],'DRE Financeira'!$C268,
BaseFinanceira[Centro Custo],IF($B$2=Configurações!$B$7,"&lt;&gt;""",'DRE Financeira'!$B$2))))</f>
        <v/>
      </c>
      <c r="Y268" s="24" t="str">
        <f>IF($B268="","",ABS(
SUMIFS(BaseFinanceira[Valor Previsto],
IF('DRE Financeira'!$B$3=Configurações!$D$7,BaseFinanceira[Mês Caixa],BaseFinanceira[Mês Comp.]),Y$6,
BaseFinanceira[Plano Contas],'DRE Financeira'!$C268,
BaseFinanceira[Centro Custo],IF($B$2=Configurações!$B$7,"&lt;&gt;""",'DRE Financeira'!$B$2))))</f>
        <v/>
      </c>
      <c r="Z268" s="26" t="str">
        <f>IF($B268="","",ABS(
SUMIFS(BaseFinanceira[Valor Realizado],
IF('DRE Financeira'!$B$3=Configurações!$D$7,BaseFinanceira[Mês Caixa],BaseFinanceira[Mês Comp.]),Z$6,
BaseFinanceira[Plano Contas],'DRE Financeira'!$C268,
BaseFinanceira[Centro Custo],IF($B$2=Configurações!$B$7,"&lt;&gt;""",'DRE Financeira'!$B$2))))</f>
        <v/>
      </c>
      <c r="AA268" s="24" t="str">
        <f>IF($B268="","",ABS(
SUMIFS(BaseFinanceira[Valor Previsto],
IF('DRE Financeira'!$B$3=Configurações!$D$7,BaseFinanceira[Mês Caixa],BaseFinanceira[Mês Comp.]),AA$6,
BaseFinanceira[Plano Contas],'DRE Financeira'!$C268,
BaseFinanceira[Centro Custo],IF($B$2=Configurações!$B$7,"&lt;&gt;""",'DRE Financeira'!$B$2))))</f>
        <v/>
      </c>
      <c r="AB268" s="26" t="str">
        <f>IF($B268="","",ABS(
SUMIFS(BaseFinanceira[Valor Realizado],
IF('DRE Financeira'!$B$3=Configurações!$D$7,BaseFinanceira[Mês Caixa],BaseFinanceira[Mês Comp.]),AB$6,
BaseFinanceira[Plano Contas],'DRE Financeira'!$C268,
BaseFinanceira[Centro Custo],IF($B$2=Configurações!$B$7,"&lt;&gt;""",'DRE Financeira'!$B$2))))</f>
        <v/>
      </c>
      <c r="AD268" s="24">
        <f t="shared" si="398"/>
        <v>0</v>
      </c>
      <c r="AE268" s="26">
        <f t="shared" si="398"/>
        <v>0</v>
      </c>
      <c r="AF268" s="39">
        <f t="shared" si="341"/>
        <v>0</v>
      </c>
      <c r="AH268" s="24">
        <f t="shared" si="399"/>
        <v>0</v>
      </c>
      <c r="AI268" s="26">
        <f t="shared" si="399"/>
        <v>0</v>
      </c>
    </row>
    <row r="269" spans="2:35" s="2" customFormat="1" ht="20.100000000000001" hidden="1" customHeight="1" x14ac:dyDescent="0.25">
      <c r="B269" s="23" t="str">
        <f>IF('Plano Contas'!P21="","",'Plano Contas'!P21)</f>
        <v/>
      </c>
      <c r="C269" s="46" t="str">
        <f t="shared" si="400"/>
        <v>Despesas FixasGastos financeiros</v>
      </c>
      <c r="D269" s="20"/>
      <c r="E269" s="24" t="str">
        <f>IF($B269="","",ABS(
SUMIFS(BaseFinanceira[Valor Previsto],
IF('DRE Financeira'!$B$3=Configurações!$D$7,BaseFinanceira[Mês Caixa],BaseFinanceira[Mês Comp.]),E$6,
BaseFinanceira[Plano Contas],'DRE Financeira'!$C269,
BaseFinanceira[Centro Custo],IF($B$2=Configurações!$B$7,"&lt;&gt;""",'DRE Financeira'!$B$2))))</f>
        <v/>
      </c>
      <c r="F269" s="26" t="str">
        <f>IF($B269="","",ABS(
SUMIFS(BaseFinanceira[Valor Realizado],
IF('DRE Financeira'!$B$3=Configurações!$D$7,BaseFinanceira[Mês Caixa],BaseFinanceira[Mês Comp.]),F$6,
BaseFinanceira[Plano Contas],'DRE Financeira'!$C269,
BaseFinanceira[Centro Custo],IF($B$2=Configurações!$B$7,"&lt;&gt;""",'DRE Financeira'!$B$2))))</f>
        <v/>
      </c>
      <c r="G269" s="24" t="str">
        <f>IF($B269="","",ABS(
SUMIFS(BaseFinanceira[Valor Previsto],
IF('DRE Financeira'!$B$3=Configurações!$D$7,BaseFinanceira[Mês Caixa],BaseFinanceira[Mês Comp.]),G$6,
BaseFinanceira[Plano Contas],'DRE Financeira'!$C269,
BaseFinanceira[Centro Custo],IF($B$2=Configurações!$B$7,"&lt;&gt;""",'DRE Financeira'!$B$2))))</f>
        <v/>
      </c>
      <c r="H269" s="26" t="str">
        <f>IF($B269="","",ABS(
SUMIFS(BaseFinanceira[Valor Realizado],
IF('DRE Financeira'!$B$3=Configurações!$D$7,BaseFinanceira[Mês Caixa],BaseFinanceira[Mês Comp.]),H$6,
BaseFinanceira[Plano Contas],'DRE Financeira'!$C269,
BaseFinanceira[Centro Custo],IF($B$2=Configurações!$B$7,"&lt;&gt;""",'DRE Financeira'!$B$2))))</f>
        <v/>
      </c>
      <c r="I269" s="24" t="str">
        <f>IF($B269="","",ABS(
SUMIFS(BaseFinanceira[Valor Previsto],
IF('DRE Financeira'!$B$3=Configurações!$D$7,BaseFinanceira[Mês Caixa],BaseFinanceira[Mês Comp.]),I$6,
BaseFinanceira[Plano Contas],'DRE Financeira'!$C269,
BaseFinanceira[Centro Custo],IF($B$2=Configurações!$B$7,"&lt;&gt;""",'DRE Financeira'!$B$2))))</f>
        <v/>
      </c>
      <c r="J269" s="26" t="str">
        <f>IF($B269="","",ABS(
SUMIFS(BaseFinanceira[Valor Realizado],
IF('DRE Financeira'!$B$3=Configurações!$D$7,BaseFinanceira[Mês Caixa],BaseFinanceira[Mês Comp.]),J$6,
BaseFinanceira[Plano Contas],'DRE Financeira'!$C269,
BaseFinanceira[Centro Custo],IF($B$2=Configurações!$B$7,"&lt;&gt;""",'DRE Financeira'!$B$2))))</f>
        <v/>
      </c>
      <c r="K269" s="24" t="str">
        <f>IF($B269="","",ABS(
SUMIFS(BaseFinanceira[Valor Previsto],
IF('DRE Financeira'!$B$3=Configurações!$D$7,BaseFinanceira[Mês Caixa],BaseFinanceira[Mês Comp.]),K$6,
BaseFinanceira[Plano Contas],'DRE Financeira'!$C269,
BaseFinanceira[Centro Custo],IF($B$2=Configurações!$B$7,"&lt;&gt;""",'DRE Financeira'!$B$2))))</f>
        <v/>
      </c>
      <c r="L269" s="26" t="str">
        <f>IF($B269="","",ABS(
SUMIFS(BaseFinanceira[Valor Realizado],
IF('DRE Financeira'!$B$3=Configurações!$D$7,BaseFinanceira[Mês Caixa],BaseFinanceira[Mês Comp.]),L$6,
BaseFinanceira[Plano Contas],'DRE Financeira'!$C269,
BaseFinanceira[Centro Custo],IF($B$2=Configurações!$B$7,"&lt;&gt;""",'DRE Financeira'!$B$2))))</f>
        <v/>
      </c>
      <c r="M269" s="24" t="str">
        <f>IF($B269="","",ABS(
SUMIFS(BaseFinanceira[Valor Previsto],
IF('DRE Financeira'!$B$3=Configurações!$D$7,BaseFinanceira[Mês Caixa],BaseFinanceira[Mês Comp.]),M$6,
BaseFinanceira[Plano Contas],'DRE Financeira'!$C269,
BaseFinanceira[Centro Custo],IF($B$2=Configurações!$B$7,"&lt;&gt;""",'DRE Financeira'!$B$2))))</f>
        <v/>
      </c>
      <c r="N269" s="26" t="str">
        <f>IF($B269="","",ABS(
SUMIFS(BaseFinanceira[Valor Realizado],
IF('DRE Financeira'!$B$3=Configurações!$D$7,BaseFinanceira[Mês Caixa],BaseFinanceira[Mês Comp.]),N$6,
BaseFinanceira[Plano Contas],'DRE Financeira'!$C269,
BaseFinanceira[Centro Custo],IF($B$2=Configurações!$B$7,"&lt;&gt;""",'DRE Financeira'!$B$2))))</f>
        <v/>
      </c>
      <c r="O269" s="24" t="str">
        <f>IF($B269="","",ABS(
SUMIFS(BaseFinanceira[Valor Previsto],
IF('DRE Financeira'!$B$3=Configurações!$D$7,BaseFinanceira[Mês Caixa],BaseFinanceira[Mês Comp.]),O$6,
BaseFinanceira[Plano Contas],'DRE Financeira'!$C269,
BaseFinanceira[Centro Custo],IF($B$2=Configurações!$B$7,"&lt;&gt;""",'DRE Financeira'!$B$2))))</f>
        <v/>
      </c>
      <c r="P269" s="26" t="str">
        <f>IF($B269="","",ABS(
SUMIFS(BaseFinanceira[Valor Realizado],
IF('DRE Financeira'!$B$3=Configurações!$D$7,BaseFinanceira[Mês Caixa],BaseFinanceira[Mês Comp.]),P$6,
BaseFinanceira[Plano Contas],'DRE Financeira'!$C269,
BaseFinanceira[Centro Custo],IF($B$2=Configurações!$B$7,"&lt;&gt;""",'DRE Financeira'!$B$2))))</f>
        <v/>
      </c>
      <c r="Q269" s="24" t="str">
        <f>IF($B269="","",ABS(
SUMIFS(BaseFinanceira[Valor Previsto],
IF('DRE Financeira'!$B$3=Configurações!$D$7,BaseFinanceira[Mês Caixa],BaseFinanceira[Mês Comp.]),Q$6,
BaseFinanceira[Plano Contas],'DRE Financeira'!$C269,
BaseFinanceira[Centro Custo],IF($B$2=Configurações!$B$7,"&lt;&gt;""",'DRE Financeira'!$B$2))))</f>
        <v/>
      </c>
      <c r="R269" s="26" t="str">
        <f>IF($B269="","",ABS(
SUMIFS(BaseFinanceira[Valor Realizado],
IF('DRE Financeira'!$B$3=Configurações!$D$7,BaseFinanceira[Mês Caixa],BaseFinanceira[Mês Comp.]),R$6,
BaseFinanceira[Plano Contas],'DRE Financeira'!$C269,
BaseFinanceira[Centro Custo],IF($B$2=Configurações!$B$7,"&lt;&gt;""",'DRE Financeira'!$B$2))))</f>
        <v/>
      </c>
      <c r="S269" s="24" t="str">
        <f>IF($B269="","",ABS(
SUMIFS(BaseFinanceira[Valor Previsto],
IF('DRE Financeira'!$B$3=Configurações!$D$7,BaseFinanceira[Mês Caixa],BaseFinanceira[Mês Comp.]),S$6,
BaseFinanceira[Plano Contas],'DRE Financeira'!$C269,
BaseFinanceira[Centro Custo],IF($B$2=Configurações!$B$7,"&lt;&gt;""",'DRE Financeira'!$B$2))))</f>
        <v/>
      </c>
      <c r="T269" s="26" t="str">
        <f>IF($B269="","",ABS(
SUMIFS(BaseFinanceira[Valor Realizado],
IF('DRE Financeira'!$B$3=Configurações!$D$7,BaseFinanceira[Mês Caixa],BaseFinanceira[Mês Comp.]),T$6,
BaseFinanceira[Plano Contas],'DRE Financeira'!$C269,
BaseFinanceira[Centro Custo],IF($B$2=Configurações!$B$7,"&lt;&gt;""",'DRE Financeira'!$B$2))))</f>
        <v/>
      </c>
      <c r="U269" s="24" t="str">
        <f>IF($B269="","",ABS(
SUMIFS(BaseFinanceira[Valor Previsto],
IF('DRE Financeira'!$B$3=Configurações!$D$7,BaseFinanceira[Mês Caixa],BaseFinanceira[Mês Comp.]),U$6,
BaseFinanceira[Plano Contas],'DRE Financeira'!$C269,
BaseFinanceira[Centro Custo],IF($B$2=Configurações!$B$7,"&lt;&gt;""",'DRE Financeira'!$B$2))))</f>
        <v/>
      </c>
      <c r="V269" s="26" t="str">
        <f>IF($B269="","",ABS(
SUMIFS(BaseFinanceira[Valor Realizado],
IF('DRE Financeira'!$B$3=Configurações!$D$7,BaseFinanceira[Mês Caixa],BaseFinanceira[Mês Comp.]),V$6,
BaseFinanceira[Plano Contas],'DRE Financeira'!$C269,
BaseFinanceira[Centro Custo],IF($B$2=Configurações!$B$7,"&lt;&gt;""",'DRE Financeira'!$B$2))))</f>
        <v/>
      </c>
      <c r="W269" s="24" t="str">
        <f>IF($B269="","",ABS(
SUMIFS(BaseFinanceira[Valor Previsto],
IF('DRE Financeira'!$B$3=Configurações!$D$7,BaseFinanceira[Mês Caixa],BaseFinanceira[Mês Comp.]),W$6,
BaseFinanceira[Plano Contas],'DRE Financeira'!$C269,
BaseFinanceira[Centro Custo],IF($B$2=Configurações!$B$7,"&lt;&gt;""",'DRE Financeira'!$B$2))))</f>
        <v/>
      </c>
      <c r="X269" s="26" t="str">
        <f>IF($B269="","",ABS(
SUMIFS(BaseFinanceira[Valor Realizado],
IF('DRE Financeira'!$B$3=Configurações!$D$7,BaseFinanceira[Mês Caixa],BaseFinanceira[Mês Comp.]),X$6,
BaseFinanceira[Plano Contas],'DRE Financeira'!$C269,
BaseFinanceira[Centro Custo],IF($B$2=Configurações!$B$7,"&lt;&gt;""",'DRE Financeira'!$B$2))))</f>
        <v/>
      </c>
      <c r="Y269" s="24" t="str">
        <f>IF($B269="","",ABS(
SUMIFS(BaseFinanceira[Valor Previsto],
IF('DRE Financeira'!$B$3=Configurações!$D$7,BaseFinanceira[Mês Caixa],BaseFinanceira[Mês Comp.]),Y$6,
BaseFinanceira[Plano Contas],'DRE Financeira'!$C269,
BaseFinanceira[Centro Custo],IF($B$2=Configurações!$B$7,"&lt;&gt;""",'DRE Financeira'!$B$2))))</f>
        <v/>
      </c>
      <c r="Z269" s="26" t="str">
        <f>IF($B269="","",ABS(
SUMIFS(BaseFinanceira[Valor Realizado],
IF('DRE Financeira'!$B$3=Configurações!$D$7,BaseFinanceira[Mês Caixa],BaseFinanceira[Mês Comp.]),Z$6,
BaseFinanceira[Plano Contas],'DRE Financeira'!$C269,
BaseFinanceira[Centro Custo],IF($B$2=Configurações!$B$7,"&lt;&gt;""",'DRE Financeira'!$B$2))))</f>
        <v/>
      </c>
      <c r="AA269" s="24" t="str">
        <f>IF($B269="","",ABS(
SUMIFS(BaseFinanceira[Valor Previsto],
IF('DRE Financeira'!$B$3=Configurações!$D$7,BaseFinanceira[Mês Caixa],BaseFinanceira[Mês Comp.]),AA$6,
BaseFinanceira[Plano Contas],'DRE Financeira'!$C269,
BaseFinanceira[Centro Custo],IF($B$2=Configurações!$B$7,"&lt;&gt;""",'DRE Financeira'!$B$2))))</f>
        <v/>
      </c>
      <c r="AB269" s="26" t="str">
        <f>IF($B269="","",ABS(
SUMIFS(BaseFinanceira[Valor Realizado],
IF('DRE Financeira'!$B$3=Configurações!$D$7,BaseFinanceira[Mês Caixa],BaseFinanceira[Mês Comp.]),AB$6,
BaseFinanceira[Plano Contas],'DRE Financeira'!$C269,
BaseFinanceira[Centro Custo],IF($B$2=Configurações!$B$7,"&lt;&gt;""",'DRE Financeira'!$B$2))))</f>
        <v/>
      </c>
      <c r="AD269" s="24">
        <f t="shared" si="398"/>
        <v>0</v>
      </c>
      <c r="AE269" s="26">
        <f t="shared" si="398"/>
        <v>0</v>
      </c>
      <c r="AF269" s="39">
        <f t="shared" si="341"/>
        <v>0</v>
      </c>
      <c r="AH269" s="24">
        <f t="shared" si="399"/>
        <v>0</v>
      </c>
      <c r="AI269" s="26">
        <f t="shared" si="399"/>
        <v>0</v>
      </c>
    </row>
    <row r="270" spans="2:35" s="2" customFormat="1" ht="20.100000000000001" hidden="1" customHeight="1" x14ac:dyDescent="0.25">
      <c r="B270" s="23" t="str">
        <f>IF('Plano Contas'!P22="","",'Plano Contas'!P22)</f>
        <v/>
      </c>
      <c r="C270" s="46" t="str">
        <f t="shared" si="400"/>
        <v>Despesas FixasGastos financeiros</v>
      </c>
      <c r="D270" s="20"/>
      <c r="E270" s="24" t="str">
        <f>IF($B270="","",ABS(
SUMIFS(BaseFinanceira[Valor Previsto],
IF('DRE Financeira'!$B$3=Configurações!$D$7,BaseFinanceira[Mês Caixa],BaseFinanceira[Mês Comp.]),E$6,
BaseFinanceira[Plano Contas],'DRE Financeira'!$C270,
BaseFinanceira[Centro Custo],IF($B$2=Configurações!$B$7,"&lt;&gt;""",'DRE Financeira'!$B$2))))</f>
        <v/>
      </c>
      <c r="F270" s="26" t="str">
        <f>IF($B270="","",ABS(
SUMIFS(BaseFinanceira[Valor Realizado],
IF('DRE Financeira'!$B$3=Configurações!$D$7,BaseFinanceira[Mês Caixa],BaseFinanceira[Mês Comp.]),F$6,
BaseFinanceira[Plano Contas],'DRE Financeira'!$C270,
BaseFinanceira[Centro Custo],IF($B$2=Configurações!$B$7,"&lt;&gt;""",'DRE Financeira'!$B$2))))</f>
        <v/>
      </c>
      <c r="G270" s="24" t="str">
        <f>IF($B270="","",ABS(
SUMIFS(BaseFinanceira[Valor Previsto],
IF('DRE Financeira'!$B$3=Configurações!$D$7,BaseFinanceira[Mês Caixa],BaseFinanceira[Mês Comp.]),G$6,
BaseFinanceira[Plano Contas],'DRE Financeira'!$C270,
BaseFinanceira[Centro Custo],IF($B$2=Configurações!$B$7,"&lt;&gt;""",'DRE Financeira'!$B$2))))</f>
        <v/>
      </c>
      <c r="H270" s="26" t="str">
        <f>IF($B270="","",ABS(
SUMIFS(BaseFinanceira[Valor Realizado],
IF('DRE Financeira'!$B$3=Configurações!$D$7,BaseFinanceira[Mês Caixa],BaseFinanceira[Mês Comp.]),H$6,
BaseFinanceira[Plano Contas],'DRE Financeira'!$C270,
BaseFinanceira[Centro Custo],IF($B$2=Configurações!$B$7,"&lt;&gt;""",'DRE Financeira'!$B$2))))</f>
        <v/>
      </c>
      <c r="I270" s="24" t="str">
        <f>IF($B270="","",ABS(
SUMIFS(BaseFinanceira[Valor Previsto],
IF('DRE Financeira'!$B$3=Configurações!$D$7,BaseFinanceira[Mês Caixa],BaseFinanceira[Mês Comp.]),I$6,
BaseFinanceira[Plano Contas],'DRE Financeira'!$C270,
BaseFinanceira[Centro Custo],IF($B$2=Configurações!$B$7,"&lt;&gt;""",'DRE Financeira'!$B$2))))</f>
        <v/>
      </c>
      <c r="J270" s="26" t="str">
        <f>IF($B270="","",ABS(
SUMIFS(BaseFinanceira[Valor Realizado],
IF('DRE Financeira'!$B$3=Configurações!$D$7,BaseFinanceira[Mês Caixa],BaseFinanceira[Mês Comp.]),J$6,
BaseFinanceira[Plano Contas],'DRE Financeira'!$C270,
BaseFinanceira[Centro Custo],IF($B$2=Configurações!$B$7,"&lt;&gt;""",'DRE Financeira'!$B$2))))</f>
        <v/>
      </c>
      <c r="K270" s="24" t="str">
        <f>IF($B270="","",ABS(
SUMIFS(BaseFinanceira[Valor Previsto],
IF('DRE Financeira'!$B$3=Configurações!$D$7,BaseFinanceira[Mês Caixa],BaseFinanceira[Mês Comp.]),K$6,
BaseFinanceira[Plano Contas],'DRE Financeira'!$C270,
BaseFinanceira[Centro Custo],IF($B$2=Configurações!$B$7,"&lt;&gt;""",'DRE Financeira'!$B$2))))</f>
        <v/>
      </c>
      <c r="L270" s="26" t="str">
        <f>IF($B270="","",ABS(
SUMIFS(BaseFinanceira[Valor Realizado],
IF('DRE Financeira'!$B$3=Configurações!$D$7,BaseFinanceira[Mês Caixa],BaseFinanceira[Mês Comp.]),L$6,
BaseFinanceira[Plano Contas],'DRE Financeira'!$C270,
BaseFinanceira[Centro Custo],IF($B$2=Configurações!$B$7,"&lt;&gt;""",'DRE Financeira'!$B$2))))</f>
        <v/>
      </c>
      <c r="M270" s="24" t="str">
        <f>IF($B270="","",ABS(
SUMIFS(BaseFinanceira[Valor Previsto],
IF('DRE Financeira'!$B$3=Configurações!$D$7,BaseFinanceira[Mês Caixa],BaseFinanceira[Mês Comp.]),M$6,
BaseFinanceira[Plano Contas],'DRE Financeira'!$C270,
BaseFinanceira[Centro Custo],IF($B$2=Configurações!$B$7,"&lt;&gt;""",'DRE Financeira'!$B$2))))</f>
        <v/>
      </c>
      <c r="N270" s="26" t="str">
        <f>IF($B270="","",ABS(
SUMIFS(BaseFinanceira[Valor Realizado],
IF('DRE Financeira'!$B$3=Configurações!$D$7,BaseFinanceira[Mês Caixa],BaseFinanceira[Mês Comp.]),N$6,
BaseFinanceira[Plano Contas],'DRE Financeira'!$C270,
BaseFinanceira[Centro Custo],IF($B$2=Configurações!$B$7,"&lt;&gt;""",'DRE Financeira'!$B$2))))</f>
        <v/>
      </c>
      <c r="O270" s="24" t="str">
        <f>IF($B270="","",ABS(
SUMIFS(BaseFinanceira[Valor Previsto],
IF('DRE Financeira'!$B$3=Configurações!$D$7,BaseFinanceira[Mês Caixa],BaseFinanceira[Mês Comp.]),O$6,
BaseFinanceira[Plano Contas],'DRE Financeira'!$C270,
BaseFinanceira[Centro Custo],IF($B$2=Configurações!$B$7,"&lt;&gt;""",'DRE Financeira'!$B$2))))</f>
        <v/>
      </c>
      <c r="P270" s="26" t="str">
        <f>IF($B270="","",ABS(
SUMIFS(BaseFinanceira[Valor Realizado],
IF('DRE Financeira'!$B$3=Configurações!$D$7,BaseFinanceira[Mês Caixa],BaseFinanceira[Mês Comp.]),P$6,
BaseFinanceira[Plano Contas],'DRE Financeira'!$C270,
BaseFinanceira[Centro Custo],IF($B$2=Configurações!$B$7,"&lt;&gt;""",'DRE Financeira'!$B$2))))</f>
        <v/>
      </c>
      <c r="Q270" s="24" t="str">
        <f>IF($B270="","",ABS(
SUMIFS(BaseFinanceira[Valor Previsto],
IF('DRE Financeira'!$B$3=Configurações!$D$7,BaseFinanceira[Mês Caixa],BaseFinanceira[Mês Comp.]),Q$6,
BaseFinanceira[Plano Contas],'DRE Financeira'!$C270,
BaseFinanceira[Centro Custo],IF($B$2=Configurações!$B$7,"&lt;&gt;""",'DRE Financeira'!$B$2))))</f>
        <v/>
      </c>
      <c r="R270" s="26" t="str">
        <f>IF($B270="","",ABS(
SUMIFS(BaseFinanceira[Valor Realizado],
IF('DRE Financeira'!$B$3=Configurações!$D$7,BaseFinanceira[Mês Caixa],BaseFinanceira[Mês Comp.]),R$6,
BaseFinanceira[Plano Contas],'DRE Financeira'!$C270,
BaseFinanceira[Centro Custo],IF($B$2=Configurações!$B$7,"&lt;&gt;""",'DRE Financeira'!$B$2))))</f>
        <v/>
      </c>
      <c r="S270" s="24" t="str">
        <f>IF($B270="","",ABS(
SUMIFS(BaseFinanceira[Valor Previsto],
IF('DRE Financeira'!$B$3=Configurações!$D$7,BaseFinanceira[Mês Caixa],BaseFinanceira[Mês Comp.]),S$6,
BaseFinanceira[Plano Contas],'DRE Financeira'!$C270,
BaseFinanceira[Centro Custo],IF($B$2=Configurações!$B$7,"&lt;&gt;""",'DRE Financeira'!$B$2))))</f>
        <v/>
      </c>
      <c r="T270" s="26" t="str">
        <f>IF($B270="","",ABS(
SUMIFS(BaseFinanceira[Valor Realizado],
IF('DRE Financeira'!$B$3=Configurações!$D$7,BaseFinanceira[Mês Caixa],BaseFinanceira[Mês Comp.]),T$6,
BaseFinanceira[Plano Contas],'DRE Financeira'!$C270,
BaseFinanceira[Centro Custo],IF($B$2=Configurações!$B$7,"&lt;&gt;""",'DRE Financeira'!$B$2))))</f>
        <v/>
      </c>
      <c r="U270" s="24" t="str">
        <f>IF($B270="","",ABS(
SUMIFS(BaseFinanceira[Valor Previsto],
IF('DRE Financeira'!$B$3=Configurações!$D$7,BaseFinanceira[Mês Caixa],BaseFinanceira[Mês Comp.]),U$6,
BaseFinanceira[Plano Contas],'DRE Financeira'!$C270,
BaseFinanceira[Centro Custo],IF($B$2=Configurações!$B$7,"&lt;&gt;""",'DRE Financeira'!$B$2))))</f>
        <v/>
      </c>
      <c r="V270" s="26" t="str">
        <f>IF($B270="","",ABS(
SUMIFS(BaseFinanceira[Valor Realizado],
IF('DRE Financeira'!$B$3=Configurações!$D$7,BaseFinanceira[Mês Caixa],BaseFinanceira[Mês Comp.]),V$6,
BaseFinanceira[Plano Contas],'DRE Financeira'!$C270,
BaseFinanceira[Centro Custo],IF($B$2=Configurações!$B$7,"&lt;&gt;""",'DRE Financeira'!$B$2))))</f>
        <v/>
      </c>
      <c r="W270" s="24" t="str">
        <f>IF($B270="","",ABS(
SUMIFS(BaseFinanceira[Valor Previsto],
IF('DRE Financeira'!$B$3=Configurações!$D$7,BaseFinanceira[Mês Caixa],BaseFinanceira[Mês Comp.]),W$6,
BaseFinanceira[Plano Contas],'DRE Financeira'!$C270,
BaseFinanceira[Centro Custo],IF($B$2=Configurações!$B$7,"&lt;&gt;""",'DRE Financeira'!$B$2))))</f>
        <v/>
      </c>
      <c r="X270" s="26" t="str">
        <f>IF($B270="","",ABS(
SUMIFS(BaseFinanceira[Valor Realizado],
IF('DRE Financeira'!$B$3=Configurações!$D$7,BaseFinanceira[Mês Caixa],BaseFinanceira[Mês Comp.]),X$6,
BaseFinanceira[Plano Contas],'DRE Financeira'!$C270,
BaseFinanceira[Centro Custo],IF($B$2=Configurações!$B$7,"&lt;&gt;""",'DRE Financeira'!$B$2))))</f>
        <v/>
      </c>
      <c r="Y270" s="24" t="str">
        <f>IF($B270="","",ABS(
SUMIFS(BaseFinanceira[Valor Previsto],
IF('DRE Financeira'!$B$3=Configurações!$D$7,BaseFinanceira[Mês Caixa],BaseFinanceira[Mês Comp.]),Y$6,
BaseFinanceira[Plano Contas],'DRE Financeira'!$C270,
BaseFinanceira[Centro Custo],IF($B$2=Configurações!$B$7,"&lt;&gt;""",'DRE Financeira'!$B$2))))</f>
        <v/>
      </c>
      <c r="Z270" s="26" t="str">
        <f>IF($B270="","",ABS(
SUMIFS(BaseFinanceira[Valor Realizado],
IF('DRE Financeira'!$B$3=Configurações!$D$7,BaseFinanceira[Mês Caixa],BaseFinanceira[Mês Comp.]),Z$6,
BaseFinanceira[Plano Contas],'DRE Financeira'!$C270,
BaseFinanceira[Centro Custo],IF($B$2=Configurações!$B$7,"&lt;&gt;""",'DRE Financeira'!$B$2))))</f>
        <v/>
      </c>
      <c r="AA270" s="24" t="str">
        <f>IF($B270="","",ABS(
SUMIFS(BaseFinanceira[Valor Previsto],
IF('DRE Financeira'!$B$3=Configurações!$D$7,BaseFinanceira[Mês Caixa],BaseFinanceira[Mês Comp.]),AA$6,
BaseFinanceira[Plano Contas],'DRE Financeira'!$C270,
BaseFinanceira[Centro Custo],IF($B$2=Configurações!$B$7,"&lt;&gt;""",'DRE Financeira'!$B$2))))</f>
        <v/>
      </c>
      <c r="AB270" s="26" t="str">
        <f>IF($B270="","",ABS(
SUMIFS(BaseFinanceira[Valor Realizado],
IF('DRE Financeira'!$B$3=Configurações!$D$7,BaseFinanceira[Mês Caixa],BaseFinanceira[Mês Comp.]),AB$6,
BaseFinanceira[Plano Contas],'DRE Financeira'!$C270,
BaseFinanceira[Centro Custo],IF($B$2=Configurações!$B$7,"&lt;&gt;""",'DRE Financeira'!$B$2))))</f>
        <v/>
      </c>
      <c r="AD270" s="24">
        <f t="shared" si="398"/>
        <v>0</v>
      </c>
      <c r="AE270" s="26">
        <f t="shared" si="398"/>
        <v>0</v>
      </c>
      <c r="AF270" s="39">
        <f t="shared" si="341"/>
        <v>0</v>
      </c>
      <c r="AH270" s="24">
        <f t="shared" si="399"/>
        <v>0</v>
      </c>
      <c r="AI270" s="26">
        <f t="shared" si="399"/>
        <v>0</v>
      </c>
    </row>
    <row r="271" spans="2:35" s="2" customFormat="1" ht="20.100000000000001" hidden="1" customHeight="1" x14ac:dyDescent="0.25">
      <c r="B271" s="23" t="str">
        <f>IF('Plano Contas'!P23="","",'Plano Contas'!P23)</f>
        <v/>
      </c>
      <c r="C271" s="46" t="str">
        <f t="shared" si="400"/>
        <v>Despesas FixasGastos financeiros</v>
      </c>
      <c r="D271" s="20"/>
      <c r="E271" s="24" t="str">
        <f>IF($B271="","",ABS(
SUMIFS(BaseFinanceira[Valor Previsto],
IF('DRE Financeira'!$B$3=Configurações!$D$7,BaseFinanceira[Mês Caixa],BaseFinanceira[Mês Comp.]),E$6,
BaseFinanceira[Plano Contas],'DRE Financeira'!$C271,
BaseFinanceira[Centro Custo],IF($B$2=Configurações!$B$7,"&lt;&gt;""",'DRE Financeira'!$B$2))))</f>
        <v/>
      </c>
      <c r="F271" s="26" t="str">
        <f>IF($B271="","",ABS(
SUMIFS(BaseFinanceira[Valor Realizado],
IF('DRE Financeira'!$B$3=Configurações!$D$7,BaseFinanceira[Mês Caixa],BaseFinanceira[Mês Comp.]),F$6,
BaseFinanceira[Plano Contas],'DRE Financeira'!$C271,
BaseFinanceira[Centro Custo],IF($B$2=Configurações!$B$7,"&lt;&gt;""",'DRE Financeira'!$B$2))))</f>
        <v/>
      </c>
      <c r="G271" s="24" t="str">
        <f>IF($B271="","",ABS(
SUMIFS(BaseFinanceira[Valor Previsto],
IF('DRE Financeira'!$B$3=Configurações!$D$7,BaseFinanceira[Mês Caixa],BaseFinanceira[Mês Comp.]),G$6,
BaseFinanceira[Plano Contas],'DRE Financeira'!$C271,
BaseFinanceira[Centro Custo],IF($B$2=Configurações!$B$7,"&lt;&gt;""",'DRE Financeira'!$B$2))))</f>
        <v/>
      </c>
      <c r="H271" s="26" t="str">
        <f>IF($B271="","",ABS(
SUMIFS(BaseFinanceira[Valor Realizado],
IF('DRE Financeira'!$B$3=Configurações!$D$7,BaseFinanceira[Mês Caixa],BaseFinanceira[Mês Comp.]),H$6,
BaseFinanceira[Plano Contas],'DRE Financeira'!$C271,
BaseFinanceira[Centro Custo],IF($B$2=Configurações!$B$7,"&lt;&gt;""",'DRE Financeira'!$B$2))))</f>
        <v/>
      </c>
      <c r="I271" s="24" t="str">
        <f>IF($B271="","",ABS(
SUMIFS(BaseFinanceira[Valor Previsto],
IF('DRE Financeira'!$B$3=Configurações!$D$7,BaseFinanceira[Mês Caixa],BaseFinanceira[Mês Comp.]),I$6,
BaseFinanceira[Plano Contas],'DRE Financeira'!$C271,
BaseFinanceira[Centro Custo],IF($B$2=Configurações!$B$7,"&lt;&gt;""",'DRE Financeira'!$B$2))))</f>
        <v/>
      </c>
      <c r="J271" s="26" t="str">
        <f>IF($B271="","",ABS(
SUMIFS(BaseFinanceira[Valor Realizado],
IF('DRE Financeira'!$B$3=Configurações!$D$7,BaseFinanceira[Mês Caixa],BaseFinanceira[Mês Comp.]),J$6,
BaseFinanceira[Plano Contas],'DRE Financeira'!$C271,
BaseFinanceira[Centro Custo],IF($B$2=Configurações!$B$7,"&lt;&gt;""",'DRE Financeira'!$B$2))))</f>
        <v/>
      </c>
      <c r="K271" s="24" t="str">
        <f>IF($B271="","",ABS(
SUMIFS(BaseFinanceira[Valor Previsto],
IF('DRE Financeira'!$B$3=Configurações!$D$7,BaseFinanceira[Mês Caixa],BaseFinanceira[Mês Comp.]),K$6,
BaseFinanceira[Plano Contas],'DRE Financeira'!$C271,
BaseFinanceira[Centro Custo],IF($B$2=Configurações!$B$7,"&lt;&gt;""",'DRE Financeira'!$B$2))))</f>
        <v/>
      </c>
      <c r="L271" s="26" t="str">
        <f>IF($B271="","",ABS(
SUMIFS(BaseFinanceira[Valor Realizado],
IF('DRE Financeira'!$B$3=Configurações!$D$7,BaseFinanceira[Mês Caixa],BaseFinanceira[Mês Comp.]),L$6,
BaseFinanceira[Plano Contas],'DRE Financeira'!$C271,
BaseFinanceira[Centro Custo],IF($B$2=Configurações!$B$7,"&lt;&gt;""",'DRE Financeira'!$B$2))))</f>
        <v/>
      </c>
      <c r="M271" s="24" t="str">
        <f>IF($B271="","",ABS(
SUMIFS(BaseFinanceira[Valor Previsto],
IF('DRE Financeira'!$B$3=Configurações!$D$7,BaseFinanceira[Mês Caixa],BaseFinanceira[Mês Comp.]),M$6,
BaseFinanceira[Plano Contas],'DRE Financeira'!$C271,
BaseFinanceira[Centro Custo],IF($B$2=Configurações!$B$7,"&lt;&gt;""",'DRE Financeira'!$B$2))))</f>
        <v/>
      </c>
      <c r="N271" s="26" t="str">
        <f>IF($B271="","",ABS(
SUMIFS(BaseFinanceira[Valor Realizado],
IF('DRE Financeira'!$B$3=Configurações!$D$7,BaseFinanceira[Mês Caixa],BaseFinanceira[Mês Comp.]),N$6,
BaseFinanceira[Plano Contas],'DRE Financeira'!$C271,
BaseFinanceira[Centro Custo],IF($B$2=Configurações!$B$7,"&lt;&gt;""",'DRE Financeira'!$B$2))))</f>
        <v/>
      </c>
      <c r="O271" s="24" t="str">
        <f>IF($B271="","",ABS(
SUMIFS(BaseFinanceira[Valor Previsto],
IF('DRE Financeira'!$B$3=Configurações!$D$7,BaseFinanceira[Mês Caixa],BaseFinanceira[Mês Comp.]),O$6,
BaseFinanceira[Plano Contas],'DRE Financeira'!$C271,
BaseFinanceira[Centro Custo],IF($B$2=Configurações!$B$7,"&lt;&gt;""",'DRE Financeira'!$B$2))))</f>
        <v/>
      </c>
      <c r="P271" s="26" t="str">
        <f>IF($B271="","",ABS(
SUMIFS(BaseFinanceira[Valor Realizado],
IF('DRE Financeira'!$B$3=Configurações!$D$7,BaseFinanceira[Mês Caixa],BaseFinanceira[Mês Comp.]),P$6,
BaseFinanceira[Plano Contas],'DRE Financeira'!$C271,
BaseFinanceira[Centro Custo],IF($B$2=Configurações!$B$7,"&lt;&gt;""",'DRE Financeira'!$B$2))))</f>
        <v/>
      </c>
      <c r="Q271" s="24" t="str">
        <f>IF($B271="","",ABS(
SUMIFS(BaseFinanceira[Valor Previsto],
IF('DRE Financeira'!$B$3=Configurações!$D$7,BaseFinanceira[Mês Caixa],BaseFinanceira[Mês Comp.]),Q$6,
BaseFinanceira[Plano Contas],'DRE Financeira'!$C271,
BaseFinanceira[Centro Custo],IF($B$2=Configurações!$B$7,"&lt;&gt;""",'DRE Financeira'!$B$2))))</f>
        <v/>
      </c>
      <c r="R271" s="26" t="str">
        <f>IF($B271="","",ABS(
SUMIFS(BaseFinanceira[Valor Realizado],
IF('DRE Financeira'!$B$3=Configurações!$D$7,BaseFinanceira[Mês Caixa],BaseFinanceira[Mês Comp.]),R$6,
BaseFinanceira[Plano Contas],'DRE Financeira'!$C271,
BaseFinanceira[Centro Custo],IF($B$2=Configurações!$B$7,"&lt;&gt;""",'DRE Financeira'!$B$2))))</f>
        <v/>
      </c>
      <c r="S271" s="24" t="str">
        <f>IF($B271="","",ABS(
SUMIFS(BaseFinanceira[Valor Previsto],
IF('DRE Financeira'!$B$3=Configurações!$D$7,BaseFinanceira[Mês Caixa],BaseFinanceira[Mês Comp.]),S$6,
BaseFinanceira[Plano Contas],'DRE Financeira'!$C271,
BaseFinanceira[Centro Custo],IF($B$2=Configurações!$B$7,"&lt;&gt;""",'DRE Financeira'!$B$2))))</f>
        <v/>
      </c>
      <c r="T271" s="26" t="str">
        <f>IF($B271="","",ABS(
SUMIFS(BaseFinanceira[Valor Realizado],
IF('DRE Financeira'!$B$3=Configurações!$D$7,BaseFinanceira[Mês Caixa],BaseFinanceira[Mês Comp.]),T$6,
BaseFinanceira[Plano Contas],'DRE Financeira'!$C271,
BaseFinanceira[Centro Custo],IF($B$2=Configurações!$B$7,"&lt;&gt;""",'DRE Financeira'!$B$2))))</f>
        <v/>
      </c>
      <c r="U271" s="24" t="str">
        <f>IF($B271="","",ABS(
SUMIFS(BaseFinanceira[Valor Previsto],
IF('DRE Financeira'!$B$3=Configurações!$D$7,BaseFinanceira[Mês Caixa],BaseFinanceira[Mês Comp.]),U$6,
BaseFinanceira[Plano Contas],'DRE Financeira'!$C271,
BaseFinanceira[Centro Custo],IF($B$2=Configurações!$B$7,"&lt;&gt;""",'DRE Financeira'!$B$2))))</f>
        <v/>
      </c>
      <c r="V271" s="26" t="str">
        <f>IF($B271="","",ABS(
SUMIFS(BaseFinanceira[Valor Realizado],
IF('DRE Financeira'!$B$3=Configurações!$D$7,BaseFinanceira[Mês Caixa],BaseFinanceira[Mês Comp.]),V$6,
BaseFinanceira[Plano Contas],'DRE Financeira'!$C271,
BaseFinanceira[Centro Custo],IF($B$2=Configurações!$B$7,"&lt;&gt;""",'DRE Financeira'!$B$2))))</f>
        <v/>
      </c>
      <c r="W271" s="24" t="str">
        <f>IF($B271="","",ABS(
SUMIFS(BaseFinanceira[Valor Previsto],
IF('DRE Financeira'!$B$3=Configurações!$D$7,BaseFinanceira[Mês Caixa],BaseFinanceira[Mês Comp.]),W$6,
BaseFinanceira[Plano Contas],'DRE Financeira'!$C271,
BaseFinanceira[Centro Custo],IF($B$2=Configurações!$B$7,"&lt;&gt;""",'DRE Financeira'!$B$2))))</f>
        <v/>
      </c>
      <c r="X271" s="26" t="str">
        <f>IF($B271="","",ABS(
SUMIFS(BaseFinanceira[Valor Realizado],
IF('DRE Financeira'!$B$3=Configurações!$D$7,BaseFinanceira[Mês Caixa],BaseFinanceira[Mês Comp.]),X$6,
BaseFinanceira[Plano Contas],'DRE Financeira'!$C271,
BaseFinanceira[Centro Custo],IF($B$2=Configurações!$B$7,"&lt;&gt;""",'DRE Financeira'!$B$2))))</f>
        <v/>
      </c>
      <c r="Y271" s="24" t="str">
        <f>IF($B271="","",ABS(
SUMIFS(BaseFinanceira[Valor Previsto],
IF('DRE Financeira'!$B$3=Configurações!$D$7,BaseFinanceira[Mês Caixa],BaseFinanceira[Mês Comp.]),Y$6,
BaseFinanceira[Plano Contas],'DRE Financeira'!$C271,
BaseFinanceira[Centro Custo],IF($B$2=Configurações!$B$7,"&lt;&gt;""",'DRE Financeira'!$B$2))))</f>
        <v/>
      </c>
      <c r="Z271" s="26" t="str">
        <f>IF($B271="","",ABS(
SUMIFS(BaseFinanceira[Valor Realizado],
IF('DRE Financeira'!$B$3=Configurações!$D$7,BaseFinanceira[Mês Caixa],BaseFinanceira[Mês Comp.]),Z$6,
BaseFinanceira[Plano Contas],'DRE Financeira'!$C271,
BaseFinanceira[Centro Custo],IF($B$2=Configurações!$B$7,"&lt;&gt;""",'DRE Financeira'!$B$2))))</f>
        <v/>
      </c>
      <c r="AA271" s="24" t="str">
        <f>IF($B271="","",ABS(
SUMIFS(BaseFinanceira[Valor Previsto],
IF('DRE Financeira'!$B$3=Configurações!$D$7,BaseFinanceira[Mês Caixa],BaseFinanceira[Mês Comp.]),AA$6,
BaseFinanceira[Plano Contas],'DRE Financeira'!$C271,
BaseFinanceira[Centro Custo],IF($B$2=Configurações!$B$7,"&lt;&gt;""",'DRE Financeira'!$B$2))))</f>
        <v/>
      </c>
      <c r="AB271" s="26" t="str">
        <f>IF($B271="","",ABS(
SUMIFS(BaseFinanceira[Valor Realizado],
IF('DRE Financeira'!$B$3=Configurações!$D$7,BaseFinanceira[Mês Caixa],BaseFinanceira[Mês Comp.]),AB$6,
BaseFinanceira[Plano Contas],'DRE Financeira'!$C271,
BaseFinanceira[Centro Custo],IF($B$2=Configurações!$B$7,"&lt;&gt;""",'DRE Financeira'!$B$2))))</f>
        <v/>
      </c>
      <c r="AD271" s="24">
        <f t="shared" si="398"/>
        <v>0</v>
      </c>
      <c r="AE271" s="26">
        <f t="shared" si="398"/>
        <v>0</v>
      </c>
      <c r="AF271" s="39">
        <f t="shared" si="341"/>
        <v>0</v>
      </c>
      <c r="AH271" s="24">
        <f t="shared" si="399"/>
        <v>0</v>
      </c>
      <c r="AI271" s="26">
        <f t="shared" si="399"/>
        <v>0</v>
      </c>
    </row>
    <row r="272" spans="2:35" s="2" customFormat="1" ht="20.100000000000001" hidden="1" customHeight="1" x14ac:dyDescent="0.25">
      <c r="B272" s="23" t="str">
        <f>IF('Plano Contas'!P24="","",'Plano Contas'!P24)</f>
        <v/>
      </c>
      <c r="C272" s="46" t="str">
        <f t="shared" si="400"/>
        <v>Despesas FixasGastos financeiros</v>
      </c>
      <c r="D272" s="20"/>
      <c r="E272" s="24" t="str">
        <f>IF($B272="","",ABS(
SUMIFS(BaseFinanceira[Valor Previsto],
IF('DRE Financeira'!$B$3=Configurações!$D$7,BaseFinanceira[Mês Caixa],BaseFinanceira[Mês Comp.]),E$6,
BaseFinanceira[Plano Contas],'DRE Financeira'!$C272,
BaseFinanceira[Centro Custo],IF($B$2=Configurações!$B$7,"&lt;&gt;""",'DRE Financeira'!$B$2))))</f>
        <v/>
      </c>
      <c r="F272" s="26" t="str">
        <f>IF($B272="","",ABS(
SUMIFS(BaseFinanceira[Valor Realizado],
IF('DRE Financeira'!$B$3=Configurações!$D$7,BaseFinanceira[Mês Caixa],BaseFinanceira[Mês Comp.]),F$6,
BaseFinanceira[Plano Contas],'DRE Financeira'!$C272,
BaseFinanceira[Centro Custo],IF($B$2=Configurações!$B$7,"&lt;&gt;""",'DRE Financeira'!$B$2))))</f>
        <v/>
      </c>
      <c r="G272" s="24" t="str">
        <f>IF($B272="","",ABS(
SUMIFS(BaseFinanceira[Valor Previsto],
IF('DRE Financeira'!$B$3=Configurações!$D$7,BaseFinanceira[Mês Caixa],BaseFinanceira[Mês Comp.]),G$6,
BaseFinanceira[Plano Contas],'DRE Financeira'!$C272,
BaseFinanceira[Centro Custo],IF($B$2=Configurações!$B$7,"&lt;&gt;""",'DRE Financeira'!$B$2))))</f>
        <v/>
      </c>
      <c r="H272" s="26" t="str">
        <f>IF($B272="","",ABS(
SUMIFS(BaseFinanceira[Valor Realizado],
IF('DRE Financeira'!$B$3=Configurações!$D$7,BaseFinanceira[Mês Caixa],BaseFinanceira[Mês Comp.]),H$6,
BaseFinanceira[Plano Contas],'DRE Financeira'!$C272,
BaseFinanceira[Centro Custo],IF($B$2=Configurações!$B$7,"&lt;&gt;""",'DRE Financeira'!$B$2))))</f>
        <v/>
      </c>
      <c r="I272" s="24" t="str">
        <f>IF($B272="","",ABS(
SUMIFS(BaseFinanceira[Valor Previsto],
IF('DRE Financeira'!$B$3=Configurações!$D$7,BaseFinanceira[Mês Caixa],BaseFinanceira[Mês Comp.]),I$6,
BaseFinanceira[Plano Contas],'DRE Financeira'!$C272,
BaseFinanceira[Centro Custo],IF($B$2=Configurações!$B$7,"&lt;&gt;""",'DRE Financeira'!$B$2))))</f>
        <v/>
      </c>
      <c r="J272" s="26" t="str">
        <f>IF($B272="","",ABS(
SUMIFS(BaseFinanceira[Valor Realizado],
IF('DRE Financeira'!$B$3=Configurações!$D$7,BaseFinanceira[Mês Caixa],BaseFinanceira[Mês Comp.]),J$6,
BaseFinanceira[Plano Contas],'DRE Financeira'!$C272,
BaseFinanceira[Centro Custo],IF($B$2=Configurações!$B$7,"&lt;&gt;""",'DRE Financeira'!$B$2))))</f>
        <v/>
      </c>
      <c r="K272" s="24" t="str">
        <f>IF($B272="","",ABS(
SUMIFS(BaseFinanceira[Valor Previsto],
IF('DRE Financeira'!$B$3=Configurações!$D$7,BaseFinanceira[Mês Caixa],BaseFinanceira[Mês Comp.]),K$6,
BaseFinanceira[Plano Contas],'DRE Financeira'!$C272,
BaseFinanceira[Centro Custo],IF($B$2=Configurações!$B$7,"&lt;&gt;""",'DRE Financeira'!$B$2))))</f>
        <v/>
      </c>
      <c r="L272" s="26" t="str">
        <f>IF($B272="","",ABS(
SUMIFS(BaseFinanceira[Valor Realizado],
IF('DRE Financeira'!$B$3=Configurações!$D$7,BaseFinanceira[Mês Caixa],BaseFinanceira[Mês Comp.]),L$6,
BaseFinanceira[Plano Contas],'DRE Financeira'!$C272,
BaseFinanceira[Centro Custo],IF($B$2=Configurações!$B$7,"&lt;&gt;""",'DRE Financeira'!$B$2))))</f>
        <v/>
      </c>
      <c r="M272" s="24" t="str">
        <f>IF($B272="","",ABS(
SUMIFS(BaseFinanceira[Valor Previsto],
IF('DRE Financeira'!$B$3=Configurações!$D$7,BaseFinanceira[Mês Caixa],BaseFinanceira[Mês Comp.]),M$6,
BaseFinanceira[Plano Contas],'DRE Financeira'!$C272,
BaseFinanceira[Centro Custo],IF($B$2=Configurações!$B$7,"&lt;&gt;""",'DRE Financeira'!$B$2))))</f>
        <v/>
      </c>
      <c r="N272" s="26" t="str">
        <f>IF($B272="","",ABS(
SUMIFS(BaseFinanceira[Valor Realizado],
IF('DRE Financeira'!$B$3=Configurações!$D$7,BaseFinanceira[Mês Caixa],BaseFinanceira[Mês Comp.]),N$6,
BaseFinanceira[Plano Contas],'DRE Financeira'!$C272,
BaseFinanceira[Centro Custo],IF($B$2=Configurações!$B$7,"&lt;&gt;""",'DRE Financeira'!$B$2))))</f>
        <v/>
      </c>
      <c r="O272" s="24" t="str">
        <f>IF($B272="","",ABS(
SUMIFS(BaseFinanceira[Valor Previsto],
IF('DRE Financeira'!$B$3=Configurações!$D$7,BaseFinanceira[Mês Caixa],BaseFinanceira[Mês Comp.]),O$6,
BaseFinanceira[Plano Contas],'DRE Financeira'!$C272,
BaseFinanceira[Centro Custo],IF($B$2=Configurações!$B$7,"&lt;&gt;""",'DRE Financeira'!$B$2))))</f>
        <v/>
      </c>
      <c r="P272" s="26" t="str">
        <f>IF($B272="","",ABS(
SUMIFS(BaseFinanceira[Valor Realizado],
IF('DRE Financeira'!$B$3=Configurações!$D$7,BaseFinanceira[Mês Caixa],BaseFinanceira[Mês Comp.]),P$6,
BaseFinanceira[Plano Contas],'DRE Financeira'!$C272,
BaseFinanceira[Centro Custo],IF($B$2=Configurações!$B$7,"&lt;&gt;""",'DRE Financeira'!$B$2))))</f>
        <v/>
      </c>
      <c r="Q272" s="24" t="str">
        <f>IF($B272="","",ABS(
SUMIFS(BaseFinanceira[Valor Previsto],
IF('DRE Financeira'!$B$3=Configurações!$D$7,BaseFinanceira[Mês Caixa],BaseFinanceira[Mês Comp.]),Q$6,
BaseFinanceira[Plano Contas],'DRE Financeira'!$C272,
BaseFinanceira[Centro Custo],IF($B$2=Configurações!$B$7,"&lt;&gt;""",'DRE Financeira'!$B$2))))</f>
        <v/>
      </c>
      <c r="R272" s="26" t="str">
        <f>IF($B272="","",ABS(
SUMIFS(BaseFinanceira[Valor Realizado],
IF('DRE Financeira'!$B$3=Configurações!$D$7,BaseFinanceira[Mês Caixa],BaseFinanceira[Mês Comp.]),R$6,
BaseFinanceira[Plano Contas],'DRE Financeira'!$C272,
BaseFinanceira[Centro Custo],IF($B$2=Configurações!$B$7,"&lt;&gt;""",'DRE Financeira'!$B$2))))</f>
        <v/>
      </c>
      <c r="S272" s="24" t="str">
        <f>IF($B272="","",ABS(
SUMIFS(BaseFinanceira[Valor Previsto],
IF('DRE Financeira'!$B$3=Configurações!$D$7,BaseFinanceira[Mês Caixa],BaseFinanceira[Mês Comp.]),S$6,
BaseFinanceira[Plano Contas],'DRE Financeira'!$C272,
BaseFinanceira[Centro Custo],IF($B$2=Configurações!$B$7,"&lt;&gt;""",'DRE Financeira'!$B$2))))</f>
        <v/>
      </c>
      <c r="T272" s="26" t="str">
        <f>IF($B272="","",ABS(
SUMIFS(BaseFinanceira[Valor Realizado],
IF('DRE Financeira'!$B$3=Configurações!$D$7,BaseFinanceira[Mês Caixa],BaseFinanceira[Mês Comp.]),T$6,
BaseFinanceira[Plano Contas],'DRE Financeira'!$C272,
BaseFinanceira[Centro Custo],IF($B$2=Configurações!$B$7,"&lt;&gt;""",'DRE Financeira'!$B$2))))</f>
        <v/>
      </c>
      <c r="U272" s="24" t="str">
        <f>IF($B272="","",ABS(
SUMIFS(BaseFinanceira[Valor Previsto],
IF('DRE Financeira'!$B$3=Configurações!$D$7,BaseFinanceira[Mês Caixa],BaseFinanceira[Mês Comp.]),U$6,
BaseFinanceira[Plano Contas],'DRE Financeira'!$C272,
BaseFinanceira[Centro Custo],IF($B$2=Configurações!$B$7,"&lt;&gt;""",'DRE Financeira'!$B$2))))</f>
        <v/>
      </c>
      <c r="V272" s="26" t="str">
        <f>IF($B272="","",ABS(
SUMIFS(BaseFinanceira[Valor Realizado],
IF('DRE Financeira'!$B$3=Configurações!$D$7,BaseFinanceira[Mês Caixa],BaseFinanceira[Mês Comp.]),V$6,
BaseFinanceira[Plano Contas],'DRE Financeira'!$C272,
BaseFinanceira[Centro Custo],IF($B$2=Configurações!$B$7,"&lt;&gt;""",'DRE Financeira'!$B$2))))</f>
        <v/>
      </c>
      <c r="W272" s="24" t="str">
        <f>IF($B272="","",ABS(
SUMIFS(BaseFinanceira[Valor Previsto],
IF('DRE Financeira'!$B$3=Configurações!$D$7,BaseFinanceira[Mês Caixa],BaseFinanceira[Mês Comp.]),W$6,
BaseFinanceira[Plano Contas],'DRE Financeira'!$C272,
BaseFinanceira[Centro Custo],IF($B$2=Configurações!$B$7,"&lt;&gt;""",'DRE Financeira'!$B$2))))</f>
        <v/>
      </c>
      <c r="X272" s="26" t="str">
        <f>IF($B272="","",ABS(
SUMIFS(BaseFinanceira[Valor Realizado],
IF('DRE Financeira'!$B$3=Configurações!$D$7,BaseFinanceira[Mês Caixa],BaseFinanceira[Mês Comp.]),X$6,
BaseFinanceira[Plano Contas],'DRE Financeira'!$C272,
BaseFinanceira[Centro Custo],IF($B$2=Configurações!$B$7,"&lt;&gt;""",'DRE Financeira'!$B$2))))</f>
        <v/>
      </c>
      <c r="Y272" s="24" t="str">
        <f>IF($B272="","",ABS(
SUMIFS(BaseFinanceira[Valor Previsto],
IF('DRE Financeira'!$B$3=Configurações!$D$7,BaseFinanceira[Mês Caixa],BaseFinanceira[Mês Comp.]),Y$6,
BaseFinanceira[Plano Contas],'DRE Financeira'!$C272,
BaseFinanceira[Centro Custo],IF($B$2=Configurações!$B$7,"&lt;&gt;""",'DRE Financeira'!$B$2))))</f>
        <v/>
      </c>
      <c r="Z272" s="26" t="str">
        <f>IF($B272="","",ABS(
SUMIFS(BaseFinanceira[Valor Realizado],
IF('DRE Financeira'!$B$3=Configurações!$D$7,BaseFinanceira[Mês Caixa],BaseFinanceira[Mês Comp.]),Z$6,
BaseFinanceira[Plano Contas],'DRE Financeira'!$C272,
BaseFinanceira[Centro Custo],IF($B$2=Configurações!$B$7,"&lt;&gt;""",'DRE Financeira'!$B$2))))</f>
        <v/>
      </c>
      <c r="AA272" s="24" t="str">
        <f>IF($B272="","",ABS(
SUMIFS(BaseFinanceira[Valor Previsto],
IF('DRE Financeira'!$B$3=Configurações!$D$7,BaseFinanceira[Mês Caixa],BaseFinanceira[Mês Comp.]),AA$6,
BaseFinanceira[Plano Contas],'DRE Financeira'!$C272,
BaseFinanceira[Centro Custo],IF($B$2=Configurações!$B$7,"&lt;&gt;""",'DRE Financeira'!$B$2))))</f>
        <v/>
      </c>
      <c r="AB272" s="26" t="str">
        <f>IF($B272="","",ABS(
SUMIFS(BaseFinanceira[Valor Realizado],
IF('DRE Financeira'!$B$3=Configurações!$D$7,BaseFinanceira[Mês Caixa],BaseFinanceira[Mês Comp.]),AB$6,
BaseFinanceira[Plano Contas],'DRE Financeira'!$C272,
BaseFinanceira[Centro Custo],IF($B$2=Configurações!$B$7,"&lt;&gt;""",'DRE Financeira'!$B$2))))</f>
        <v/>
      </c>
      <c r="AD272" s="24">
        <f t="shared" si="398"/>
        <v>0</v>
      </c>
      <c r="AE272" s="26">
        <f t="shared" si="398"/>
        <v>0</v>
      </c>
      <c r="AF272" s="39">
        <f t="shared" si="341"/>
        <v>0</v>
      </c>
      <c r="AH272" s="24">
        <f t="shared" si="399"/>
        <v>0</v>
      </c>
      <c r="AI272" s="26">
        <f t="shared" si="399"/>
        <v>0</v>
      </c>
    </row>
    <row r="273" spans="2:35" s="2" customFormat="1" ht="20.100000000000001" hidden="1" customHeight="1" x14ac:dyDescent="0.25">
      <c r="B273" s="23" t="str">
        <f>IF('Plano Contas'!P25="","",'Plano Contas'!P25)</f>
        <v/>
      </c>
      <c r="C273" s="46" t="str">
        <f t="shared" si="400"/>
        <v>Despesas FixasGastos financeiros</v>
      </c>
      <c r="D273" s="20"/>
      <c r="E273" s="24" t="str">
        <f>IF($B273="","",ABS(
SUMIFS(BaseFinanceira[Valor Previsto],
IF('DRE Financeira'!$B$3=Configurações!$D$7,BaseFinanceira[Mês Caixa],BaseFinanceira[Mês Comp.]),E$6,
BaseFinanceira[Plano Contas],'DRE Financeira'!$C273,
BaseFinanceira[Centro Custo],IF($B$2=Configurações!$B$7,"&lt;&gt;""",'DRE Financeira'!$B$2))))</f>
        <v/>
      </c>
      <c r="F273" s="26" t="str">
        <f>IF($B273="","",ABS(
SUMIFS(BaseFinanceira[Valor Realizado],
IF('DRE Financeira'!$B$3=Configurações!$D$7,BaseFinanceira[Mês Caixa],BaseFinanceira[Mês Comp.]),F$6,
BaseFinanceira[Plano Contas],'DRE Financeira'!$C273,
BaseFinanceira[Centro Custo],IF($B$2=Configurações!$B$7,"&lt;&gt;""",'DRE Financeira'!$B$2))))</f>
        <v/>
      </c>
      <c r="G273" s="24" t="str">
        <f>IF($B273="","",ABS(
SUMIFS(BaseFinanceira[Valor Previsto],
IF('DRE Financeira'!$B$3=Configurações!$D$7,BaseFinanceira[Mês Caixa],BaseFinanceira[Mês Comp.]),G$6,
BaseFinanceira[Plano Contas],'DRE Financeira'!$C273,
BaseFinanceira[Centro Custo],IF($B$2=Configurações!$B$7,"&lt;&gt;""",'DRE Financeira'!$B$2))))</f>
        <v/>
      </c>
      <c r="H273" s="26" t="str">
        <f>IF($B273="","",ABS(
SUMIFS(BaseFinanceira[Valor Realizado],
IF('DRE Financeira'!$B$3=Configurações!$D$7,BaseFinanceira[Mês Caixa],BaseFinanceira[Mês Comp.]),H$6,
BaseFinanceira[Plano Contas],'DRE Financeira'!$C273,
BaseFinanceira[Centro Custo],IF($B$2=Configurações!$B$7,"&lt;&gt;""",'DRE Financeira'!$B$2))))</f>
        <v/>
      </c>
      <c r="I273" s="24" t="str">
        <f>IF($B273="","",ABS(
SUMIFS(BaseFinanceira[Valor Previsto],
IF('DRE Financeira'!$B$3=Configurações!$D$7,BaseFinanceira[Mês Caixa],BaseFinanceira[Mês Comp.]),I$6,
BaseFinanceira[Plano Contas],'DRE Financeira'!$C273,
BaseFinanceira[Centro Custo],IF($B$2=Configurações!$B$7,"&lt;&gt;""",'DRE Financeira'!$B$2))))</f>
        <v/>
      </c>
      <c r="J273" s="26" t="str">
        <f>IF($B273="","",ABS(
SUMIFS(BaseFinanceira[Valor Realizado],
IF('DRE Financeira'!$B$3=Configurações!$D$7,BaseFinanceira[Mês Caixa],BaseFinanceira[Mês Comp.]),J$6,
BaseFinanceira[Plano Contas],'DRE Financeira'!$C273,
BaseFinanceira[Centro Custo],IF($B$2=Configurações!$B$7,"&lt;&gt;""",'DRE Financeira'!$B$2))))</f>
        <v/>
      </c>
      <c r="K273" s="24" t="str">
        <f>IF($B273="","",ABS(
SUMIFS(BaseFinanceira[Valor Previsto],
IF('DRE Financeira'!$B$3=Configurações!$D$7,BaseFinanceira[Mês Caixa],BaseFinanceira[Mês Comp.]),K$6,
BaseFinanceira[Plano Contas],'DRE Financeira'!$C273,
BaseFinanceira[Centro Custo],IF($B$2=Configurações!$B$7,"&lt;&gt;""",'DRE Financeira'!$B$2))))</f>
        <v/>
      </c>
      <c r="L273" s="26" t="str">
        <f>IF($B273="","",ABS(
SUMIFS(BaseFinanceira[Valor Realizado],
IF('DRE Financeira'!$B$3=Configurações!$D$7,BaseFinanceira[Mês Caixa],BaseFinanceira[Mês Comp.]),L$6,
BaseFinanceira[Plano Contas],'DRE Financeira'!$C273,
BaseFinanceira[Centro Custo],IF($B$2=Configurações!$B$7,"&lt;&gt;""",'DRE Financeira'!$B$2))))</f>
        <v/>
      </c>
      <c r="M273" s="24" t="str">
        <f>IF($B273="","",ABS(
SUMIFS(BaseFinanceira[Valor Previsto],
IF('DRE Financeira'!$B$3=Configurações!$D$7,BaseFinanceira[Mês Caixa],BaseFinanceira[Mês Comp.]),M$6,
BaseFinanceira[Plano Contas],'DRE Financeira'!$C273,
BaseFinanceira[Centro Custo],IF($B$2=Configurações!$B$7,"&lt;&gt;""",'DRE Financeira'!$B$2))))</f>
        <v/>
      </c>
      <c r="N273" s="26" t="str">
        <f>IF($B273="","",ABS(
SUMIFS(BaseFinanceira[Valor Realizado],
IF('DRE Financeira'!$B$3=Configurações!$D$7,BaseFinanceira[Mês Caixa],BaseFinanceira[Mês Comp.]),N$6,
BaseFinanceira[Plano Contas],'DRE Financeira'!$C273,
BaseFinanceira[Centro Custo],IF($B$2=Configurações!$B$7,"&lt;&gt;""",'DRE Financeira'!$B$2))))</f>
        <v/>
      </c>
      <c r="O273" s="24" t="str">
        <f>IF($B273="","",ABS(
SUMIFS(BaseFinanceira[Valor Previsto],
IF('DRE Financeira'!$B$3=Configurações!$D$7,BaseFinanceira[Mês Caixa],BaseFinanceira[Mês Comp.]),O$6,
BaseFinanceira[Plano Contas],'DRE Financeira'!$C273,
BaseFinanceira[Centro Custo],IF($B$2=Configurações!$B$7,"&lt;&gt;""",'DRE Financeira'!$B$2))))</f>
        <v/>
      </c>
      <c r="P273" s="26" t="str">
        <f>IF($B273="","",ABS(
SUMIFS(BaseFinanceira[Valor Realizado],
IF('DRE Financeira'!$B$3=Configurações!$D$7,BaseFinanceira[Mês Caixa],BaseFinanceira[Mês Comp.]),P$6,
BaseFinanceira[Plano Contas],'DRE Financeira'!$C273,
BaseFinanceira[Centro Custo],IF($B$2=Configurações!$B$7,"&lt;&gt;""",'DRE Financeira'!$B$2))))</f>
        <v/>
      </c>
      <c r="Q273" s="24" t="str">
        <f>IF($B273="","",ABS(
SUMIFS(BaseFinanceira[Valor Previsto],
IF('DRE Financeira'!$B$3=Configurações!$D$7,BaseFinanceira[Mês Caixa],BaseFinanceira[Mês Comp.]),Q$6,
BaseFinanceira[Plano Contas],'DRE Financeira'!$C273,
BaseFinanceira[Centro Custo],IF($B$2=Configurações!$B$7,"&lt;&gt;""",'DRE Financeira'!$B$2))))</f>
        <v/>
      </c>
      <c r="R273" s="26" t="str">
        <f>IF($B273="","",ABS(
SUMIFS(BaseFinanceira[Valor Realizado],
IF('DRE Financeira'!$B$3=Configurações!$D$7,BaseFinanceira[Mês Caixa],BaseFinanceira[Mês Comp.]),R$6,
BaseFinanceira[Plano Contas],'DRE Financeira'!$C273,
BaseFinanceira[Centro Custo],IF($B$2=Configurações!$B$7,"&lt;&gt;""",'DRE Financeira'!$B$2))))</f>
        <v/>
      </c>
      <c r="S273" s="24" t="str">
        <f>IF($B273="","",ABS(
SUMIFS(BaseFinanceira[Valor Previsto],
IF('DRE Financeira'!$B$3=Configurações!$D$7,BaseFinanceira[Mês Caixa],BaseFinanceira[Mês Comp.]),S$6,
BaseFinanceira[Plano Contas],'DRE Financeira'!$C273,
BaseFinanceira[Centro Custo],IF($B$2=Configurações!$B$7,"&lt;&gt;""",'DRE Financeira'!$B$2))))</f>
        <v/>
      </c>
      <c r="T273" s="26" t="str">
        <f>IF($B273="","",ABS(
SUMIFS(BaseFinanceira[Valor Realizado],
IF('DRE Financeira'!$B$3=Configurações!$D$7,BaseFinanceira[Mês Caixa],BaseFinanceira[Mês Comp.]),T$6,
BaseFinanceira[Plano Contas],'DRE Financeira'!$C273,
BaseFinanceira[Centro Custo],IF($B$2=Configurações!$B$7,"&lt;&gt;""",'DRE Financeira'!$B$2))))</f>
        <v/>
      </c>
      <c r="U273" s="24" t="str">
        <f>IF($B273="","",ABS(
SUMIFS(BaseFinanceira[Valor Previsto],
IF('DRE Financeira'!$B$3=Configurações!$D$7,BaseFinanceira[Mês Caixa],BaseFinanceira[Mês Comp.]),U$6,
BaseFinanceira[Plano Contas],'DRE Financeira'!$C273,
BaseFinanceira[Centro Custo],IF($B$2=Configurações!$B$7,"&lt;&gt;""",'DRE Financeira'!$B$2))))</f>
        <v/>
      </c>
      <c r="V273" s="26" t="str">
        <f>IF($B273="","",ABS(
SUMIFS(BaseFinanceira[Valor Realizado],
IF('DRE Financeira'!$B$3=Configurações!$D$7,BaseFinanceira[Mês Caixa],BaseFinanceira[Mês Comp.]),V$6,
BaseFinanceira[Plano Contas],'DRE Financeira'!$C273,
BaseFinanceira[Centro Custo],IF($B$2=Configurações!$B$7,"&lt;&gt;""",'DRE Financeira'!$B$2))))</f>
        <v/>
      </c>
      <c r="W273" s="24" t="str">
        <f>IF($B273="","",ABS(
SUMIFS(BaseFinanceira[Valor Previsto],
IF('DRE Financeira'!$B$3=Configurações!$D$7,BaseFinanceira[Mês Caixa],BaseFinanceira[Mês Comp.]),W$6,
BaseFinanceira[Plano Contas],'DRE Financeira'!$C273,
BaseFinanceira[Centro Custo],IF($B$2=Configurações!$B$7,"&lt;&gt;""",'DRE Financeira'!$B$2))))</f>
        <v/>
      </c>
      <c r="X273" s="26" t="str">
        <f>IF($B273="","",ABS(
SUMIFS(BaseFinanceira[Valor Realizado],
IF('DRE Financeira'!$B$3=Configurações!$D$7,BaseFinanceira[Mês Caixa],BaseFinanceira[Mês Comp.]),X$6,
BaseFinanceira[Plano Contas],'DRE Financeira'!$C273,
BaseFinanceira[Centro Custo],IF($B$2=Configurações!$B$7,"&lt;&gt;""",'DRE Financeira'!$B$2))))</f>
        <v/>
      </c>
      <c r="Y273" s="24" t="str">
        <f>IF($B273="","",ABS(
SUMIFS(BaseFinanceira[Valor Previsto],
IF('DRE Financeira'!$B$3=Configurações!$D$7,BaseFinanceira[Mês Caixa],BaseFinanceira[Mês Comp.]),Y$6,
BaseFinanceira[Plano Contas],'DRE Financeira'!$C273,
BaseFinanceira[Centro Custo],IF($B$2=Configurações!$B$7,"&lt;&gt;""",'DRE Financeira'!$B$2))))</f>
        <v/>
      </c>
      <c r="Z273" s="26" t="str">
        <f>IF($B273="","",ABS(
SUMIFS(BaseFinanceira[Valor Realizado],
IF('DRE Financeira'!$B$3=Configurações!$D$7,BaseFinanceira[Mês Caixa],BaseFinanceira[Mês Comp.]),Z$6,
BaseFinanceira[Plano Contas],'DRE Financeira'!$C273,
BaseFinanceira[Centro Custo],IF($B$2=Configurações!$B$7,"&lt;&gt;""",'DRE Financeira'!$B$2))))</f>
        <v/>
      </c>
      <c r="AA273" s="24" t="str">
        <f>IF($B273="","",ABS(
SUMIFS(BaseFinanceira[Valor Previsto],
IF('DRE Financeira'!$B$3=Configurações!$D$7,BaseFinanceira[Mês Caixa],BaseFinanceira[Mês Comp.]),AA$6,
BaseFinanceira[Plano Contas],'DRE Financeira'!$C273,
BaseFinanceira[Centro Custo],IF($B$2=Configurações!$B$7,"&lt;&gt;""",'DRE Financeira'!$B$2))))</f>
        <v/>
      </c>
      <c r="AB273" s="26" t="str">
        <f>IF($B273="","",ABS(
SUMIFS(BaseFinanceira[Valor Realizado],
IF('DRE Financeira'!$B$3=Configurações!$D$7,BaseFinanceira[Mês Caixa],BaseFinanceira[Mês Comp.]),AB$6,
BaseFinanceira[Plano Contas],'DRE Financeira'!$C273,
BaseFinanceira[Centro Custo],IF($B$2=Configurações!$B$7,"&lt;&gt;""",'DRE Financeira'!$B$2))))</f>
        <v/>
      </c>
      <c r="AD273" s="24">
        <f t="shared" ref="AD273:AE276" si="401">SUMIF($E$3:$AB$3,AD$3,$E273:$AB273)</f>
        <v>0</v>
      </c>
      <c r="AE273" s="26">
        <f t="shared" si="401"/>
        <v>0</v>
      </c>
      <c r="AF273" s="39">
        <f t="shared" si="341"/>
        <v>0</v>
      </c>
      <c r="AH273" s="24">
        <f t="shared" ref="AH273:AI276" si="402">IFERROR(SUMIF($E$3:$AB$3,AH$3,$E273:$AB273)/COUNTIFS($E273:$AB273,"&gt;0",$E$3:$AB$3,AH$3),0)</f>
        <v>0</v>
      </c>
      <c r="AI273" s="26">
        <f t="shared" si="402"/>
        <v>0</v>
      </c>
    </row>
    <row r="274" spans="2:35" s="2" customFormat="1" ht="20.100000000000001" hidden="1" customHeight="1" x14ac:dyDescent="0.25">
      <c r="B274" s="23" t="str">
        <f>IF('Plano Contas'!P26="","",'Plano Contas'!P26)</f>
        <v/>
      </c>
      <c r="C274" s="46" t="str">
        <f t="shared" si="400"/>
        <v>Despesas FixasGastos financeiros</v>
      </c>
      <c r="D274" s="20"/>
      <c r="E274" s="24" t="str">
        <f>IF($B274="","",ABS(
SUMIFS(BaseFinanceira[Valor Previsto],
IF('DRE Financeira'!$B$3=Configurações!$D$7,BaseFinanceira[Mês Caixa],BaseFinanceira[Mês Comp.]),E$6,
BaseFinanceira[Plano Contas],'DRE Financeira'!$C274,
BaseFinanceira[Centro Custo],IF($B$2=Configurações!$B$7,"&lt;&gt;""",'DRE Financeira'!$B$2))))</f>
        <v/>
      </c>
      <c r="F274" s="26" t="str">
        <f>IF($B274="","",ABS(
SUMIFS(BaseFinanceira[Valor Realizado],
IF('DRE Financeira'!$B$3=Configurações!$D$7,BaseFinanceira[Mês Caixa],BaseFinanceira[Mês Comp.]),F$6,
BaseFinanceira[Plano Contas],'DRE Financeira'!$C274,
BaseFinanceira[Centro Custo],IF($B$2=Configurações!$B$7,"&lt;&gt;""",'DRE Financeira'!$B$2))))</f>
        <v/>
      </c>
      <c r="G274" s="24" t="str">
        <f>IF($B274="","",ABS(
SUMIFS(BaseFinanceira[Valor Previsto],
IF('DRE Financeira'!$B$3=Configurações!$D$7,BaseFinanceira[Mês Caixa],BaseFinanceira[Mês Comp.]),G$6,
BaseFinanceira[Plano Contas],'DRE Financeira'!$C274,
BaseFinanceira[Centro Custo],IF($B$2=Configurações!$B$7,"&lt;&gt;""",'DRE Financeira'!$B$2))))</f>
        <v/>
      </c>
      <c r="H274" s="26" t="str">
        <f>IF($B274="","",ABS(
SUMIFS(BaseFinanceira[Valor Realizado],
IF('DRE Financeira'!$B$3=Configurações!$D$7,BaseFinanceira[Mês Caixa],BaseFinanceira[Mês Comp.]),H$6,
BaseFinanceira[Plano Contas],'DRE Financeira'!$C274,
BaseFinanceira[Centro Custo],IF($B$2=Configurações!$B$7,"&lt;&gt;""",'DRE Financeira'!$B$2))))</f>
        <v/>
      </c>
      <c r="I274" s="24" t="str">
        <f>IF($B274="","",ABS(
SUMIFS(BaseFinanceira[Valor Previsto],
IF('DRE Financeira'!$B$3=Configurações!$D$7,BaseFinanceira[Mês Caixa],BaseFinanceira[Mês Comp.]),I$6,
BaseFinanceira[Plano Contas],'DRE Financeira'!$C274,
BaseFinanceira[Centro Custo],IF($B$2=Configurações!$B$7,"&lt;&gt;""",'DRE Financeira'!$B$2))))</f>
        <v/>
      </c>
      <c r="J274" s="26" t="str">
        <f>IF($B274="","",ABS(
SUMIFS(BaseFinanceira[Valor Realizado],
IF('DRE Financeira'!$B$3=Configurações!$D$7,BaseFinanceira[Mês Caixa],BaseFinanceira[Mês Comp.]),J$6,
BaseFinanceira[Plano Contas],'DRE Financeira'!$C274,
BaseFinanceira[Centro Custo],IF($B$2=Configurações!$B$7,"&lt;&gt;""",'DRE Financeira'!$B$2))))</f>
        <v/>
      </c>
      <c r="K274" s="24" t="str">
        <f>IF($B274="","",ABS(
SUMIFS(BaseFinanceira[Valor Previsto],
IF('DRE Financeira'!$B$3=Configurações!$D$7,BaseFinanceira[Mês Caixa],BaseFinanceira[Mês Comp.]),K$6,
BaseFinanceira[Plano Contas],'DRE Financeira'!$C274,
BaseFinanceira[Centro Custo],IF($B$2=Configurações!$B$7,"&lt;&gt;""",'DRE Financeira'!$B$2))))</f>
        <v/>
      </c>
      <c r="L274" s="26" t="str">
        <f>IF($B274="","",ABS(
SUMIFS(BaseFinanceira[Valor Realizado],
IF('DRE Financeira'!$B$3=Configurações!$D$7,BaseFinanceira[Mês Caixa],BaseFinanceira[Mês Comp.]),L$6,
BaseFinanceira[Plano Contas],'DRE Financeira'!$C274,
BaseFinanceira[Centro Custo],IF($B$2=Configurações!$B$7,"&lt;&gt;""",'DRE Financeira'!$B$2))))</f>
        <v/>
      </c>
      <c r="M274" s="24" t="str">
        <f>IF($B274="","",ABS(
SUMIFS(BaseFinanceira[Valor Previsto],
IF('DRE Financeira'!$B$3=Configurações!$D$7,BaseFinanceira[Mês Caixa],BaseFinanceira[Mês Comp.]),M$6,
BaseFinanceira[Plano Contas],'DRE Financeira'!$C274,
BaseFinanceira[Centro Custo],IF($B$2=Configurações!$B$7,"&lt;&gt;""",'DRE Financeira'!$B$2))))</f>
        <v/>
      </c>
      <c r="N274" s="26" t="str">
        <f>IF($B274="","",ABS(
SUMIFS(BaseFinanceira[Valor Realizado],
IF('DRE Financeira'!$B$3=Configurações!$D$7,BaseFinanceira[Mês Caixa],BaseFinanceira[Mês Comp.]),N$6,
BaseFinanceira[Plano Contas],'DRE Financeira'!$C274,
BaseFinanceira[Centro Custo],IF($B$2=Configurações!$B$7,"&lt;&gt;""",'DRE Financeira'!$B$2))))</f>
        <v/>
      </c>
      <c r="O274" s="24" t="str">
        <f>IF($B274="","",ABS(
SUMIFS(BaseFinanceira[Valor Previsto],
IF('DRE Financeira'!$B$3=Configurações!$D$7,BaseFinanceira[Mês Caixa],BaseFinanceira[Mês Comp.]),O$6,
BaseFinanceira[Plano Contas],'DRE Financeira'!$C274,
BaseFinanceira[Centro Custo],IF($B$2=Configurações!$B$7,"&lt;&gt;""",'DRE Financeira'!$B$2))))</f>
        <v/>
      </c>
      <c r="P274" s="26" t="str">
        <f>IF($B274="","",ABS(
SUMIFS(BaseFinanceira[Valor Realizado],
IF('DRE Financeira'!$B$3=Configurações!$D$7,BaseFinanceira[Mês Caixa],BaseFinanceira[Mês Comp.]),P$6,
BaseFinanceira[Plano Contas],'DRE Financeira'!$C274,
BaseFinanceira[Centro Custo],IF($B$2=Configurações!$B$7,"&lt;&gt;""",'DRE Financeira'!$B$2))))</f>
        <v/>
      </c>
      <c r="Q274" s="24" t="str">
        <f>IF($B274="","",ABS(
SUMIFS(BaseFinanceira[Valor Previsto],
IF('DRE Financeira'!$B$3=Configurações!$D$7,BaseFinanceira[Mês Caixa],BaseFinanceira[Mês Comp.]),Q$6,
BaseFinanceira[Plano Contas],'DRE Financeira'!$C274,
BaseFinanceira[Centro Custo],IF($B$2=Configurações!$B$7,"&lt;&gt;""",'DRE Financeira'!$B$2))))</f>
        <v/>
      </c>
      <c r="R274" s="26" t="str">
        <f>IF($B274="","",ABS(
SUMIFS(BaseFinanceira[Valor Realizado],
IF('DRE Financeira'!$B$3=Configurações!$D$7,BaseFinanceira[Mês Caixa],BaseFinanceira[Mês Comp.]),R$6,
BaseFinanceira[Plano Contas],'DRE Financeira'!$C274,
BaseFinanceira[Centro Custo],IF($B$2=Configurações!$B$7,"&lt;&gt;""",'DRE Financeira'!$B$2))))</f>
        <v/>
      </c>
      <c r="S274" s="24" t="str">
        <f>IF($B274="","",ABS(
SUMIFS(BaseFinanceira[Valor Previsto],
IF('DRE Financeira'!$B$3=Configurações!$D$7,BaseFinanceira[Mês Caixa],BaseFinanceira[Mês Comp.]),S$6,
BaseFinanceira[Plano Contas],'DRE Financeira'!$C274,
BaseFinanceira[Centro Custo],IF($B$2=Configurações!$B$7,"&lt;&gt;""",'DRE Financeira'!$B$2))))</f>
        <v/>
      </c>
      <c r="T274" s="26" t="str">
        <f>IF($B274="","",ABS(
SUMIFS(BaseFinanceira[Valor Realizado],
IF('DRE Financeira'!$B$3=Configurações!$D$7,BaseFinanceira[Mês Caixa],BaseFinanceira[Mês Comp.]),T$6,
BaseFinanceira[Plano Contas],'DRE Financeira'!$C274,
BaseFinanceira[Centro Custo],IF($B$2=Configurações!$B$7,"&lt;&gt;""",'DRE Financeira'!$B$2))))</f>
        <v/>
      </c>
      <c r="U274" s="24" t="str">
        <f>IF($B274="","",ABS(
SUMIFS(BaseFinanceira[Valor Previsto],
IF('DRE Financeira'!$B$3=Configurações!$D$7,BaseFinanceira[Mês Caixa],BaseFinanceira[Mês Comp.]),U$6,
BaseFinanceira[Plano Contas],'DRE Financeira'!$C274,
BaseFinanceira[Centro Custo],IF($B$2=Configurações!$B$7,"&lt;&gt;""",'DRE Financeira'!$B$2))))</f>
        <v/>
      </c>
      <c r="V274" s="26" t="str">
        <f>IF($B274="","",ABS(
SUMIFS(BaseFinanceira[Valor Realizado],
IF('DRE Financeira'!$B$3=Configurações!$D$7,BaseFinanceira[Mês Caixa],BaseFinanceira[Mês Comp.]),V$6,
BaseFinanceira[Plano Contas],'DRE Financeira'!$C274,
BaseFinanceira[Centro Custo],IF($B$2=Configurações!$B$7,"&lt;&gt;""",'DRE Financeira'!$B$2))))</f>
        <v/>
      </c>
      <c r="W274" s="24" t="str">
        <f>IF($B274="","",ABS(
SUMIFS(BaseFinanceira[Valor Previsto],
IF('DRE Financeira'!$B$3=Configurações!$D$7,BaseFinanceira[Mês Caixa],BaseFinanceira[Mês Comp.]),W$6,
BaseFinanceira[Plano Contas],'DRE Financeira'!$C274,
BaseFinanceira[Centro Custo],IF($B$2=Configurações!$B$7,"&lt;&gt;""",'DRE Financeira'!$B$2))))</f>
        <v/>
      </c>
      <c r="X274" s="26" t="str">
        <f>IF($B274="","",ABS(
SUMIFS(BaseFinanceira[Valor Realizado],
IF('DRE Financeira'!$B$3=Configurações!$D$7,BaseFinanceira[Mês Caixa],BaseFinanceira[Mês Comp.]),X$6,
BaseFinanceira[Plano Contas],'DRE Financeira'!$C274,
BaseFinanceira[Centro Custo],IF($B$2=Configurações!$B$7,"&lt;&gt;""",'DRE Financeira'!$B$2))))</f>
        <v/>
      </c>
      <c r="Y274" s="24" t="str">
        <f>IF($B274="","",ABS(
SUMIFS(BaseFinanceira[Valor Previsto],
IF('DRE Financeira'!$B$3=Configurações!$D$7,BaseFinanceira[Mês Caixa],BaseFinanceira[Mês Comp.]),Y$6,
BaseFinanceira[Plano Contas],'DRE Financeira'!$C274,
BaseFinanceira[Centro Custo],IF($B$2=Configurações!$B$7,"&lt;&gt;""",'DRE Financeira'!$B$2))))</f>
        <v/>
      </c>
      <c r="Z274" s="26" t="str">
        <f>IF($B274="","",ABS(
SUMIFS(BaseFinanceira[Valor Realizado],
IF('DRE Financeira'!$B$3=Configurações!$D$7,BaseFinanceira[Mês Caixa],BaseFinanceira[Mês Comp.]),Z$6,
BaseFinanceira[Plano Contas],'DRE Financeira'!$C274,
BaseFinanceira[Centro Custo],IF($B$2=Configurações!$B$7,"&lt;&gt;""",'DRE Financeira'!$B$2))))</f>
        <v/>
      </c>
      <c r="AA274" s="24" t="str">
        <f>IF($B274="","",ABS(
SUMIFS(BaseFinanceira[Valor Previsto],
IF('DRE Financeira'!$B$3=Configurações!$D$7,BaseFinanceira[Mês Caixa],BaseFinanceira[Mês Comp.]),AA$6,
BaseFinanceira[Plano Contas],'DRE Financeira'!$C274,
BaseFinanceira[Centro Custo],IF($B$2=Configurações!$B$7,"&lt;&gt;""",'DRE Financeira'!$B$2))))</f>
        <v/>
      </c>
      <c r="AB274" s="26" t="str">
        <f>IF($B274="","",ABS(
SUMIFS(BaseFinanceira[Valor Realizado],
IF('DRE Financeira'!$B$3=Configurações!$D$7,BaseFinanceira[Mês Caixa],BaseFinanceira[Mês Comp.]),AB$6,
BaseFinanceira[Plano Contas],'DRE Financeira'!$C274,
BaseFinanceira[Centro Custo],IF($B$2=Configurações!$B$7,"&lt;&gt;""",'DRE Financeira'!$B$2))))</f>
        <v/>
      </c>
      <c r="AD274" s="24">
        <f t="shared" si="401"/>
        <v>0</v>
      </c>
      <c r="AE274" s="26">
        <f t="shared" si="401"/>
        <v>0</v>
      </c>
      <c r="AF274" s="39">
        <f t="shared" si="341"/>
        <v>0</v>
      </c>
      <c r="AH274" s="24">
        <f t="shared" si="402"/>
        <v>0</v>
      </c>
      <c r="AI274" s="26">
        <f t="shared" si="402"/>
        <v>0</v>
      </c>
    </row>
    <row r="275" spans="2:35" s="2" customFormat="1" ht="20.100000000000001" hidden="1" customHeight="1" x14ac:dyDescent="0.25">
      <c r="B275" s="23" t="str">
        <f>IF('Plano Contas'!P27="","",'Plano Contas'!P27)</f>
        <v/>
      </c>
      <c r="C275" s="46" t="str">
        <f t="shared" si="400"/>
        <v>Despesas FixasGastos financeiros</v>
      </c>
      <c r="D275" s="20"/>
      <c r="E275" s="24" t="str">
        <f>IF($B275="","",ABS(
SUMIFS(BaseFinanceira[Valor Previsto],
IF('DRE Financeira'!$B$3=Configurações!$D$7,BaseFinanceira[Mês Caixa],BaseFinanceira[Mês Comp.]),E$6,
BaseFinanceira[Plano Contas],'DRE Financeira'!$C275,
BaseFinanceira[Centro Custo],IF($B$2=Configurações!$B$7,"&lt;&gt;""",'DRE Financeira'!$B$2))))</f>
        <v/>
      </c>
      <c r="F275" s="26" t="str">
        <f>IF($B275="","",ABS(
SUMIFS(BaseFinanceira[Valor Realizado],
IF('DRE Financeira'!$B$3=Configurações!$D$7,BaseFinanceira[Mês Caixa],BaseFinanceira[Mês Comp.]),F$6,
BaseFinanceira[Plano Contas],'DRE Financeira'!$C275,
BaseFinanceira[Centro Custo],IF($B$2=Configurações!$B$7,"&lt;&gt;""",'DRE Financeira'!$B$2))))</f>
        <v/>
      </c>
      <c r="G275" s="24" t="str">
        <f>IF($B275="","",ABS(
SUMIFS(BaseFinanceira[Valor Previsto],
IF('DRE Financeira'!$B$3=Configurações!$D$7,BaseFinanceira[Mês Caixa],BaseFinanceira[Mês Comp.]),G$6,
BaseFinanceira[Plano Contas],'DRE Financeira'!$C275,
BaseFinanceira[Centro Custo],IF($B$2=Configurações!$B$7,"&lt;&gt;""",'DRE Financeira'!$B$2))))</f>
        <v/>
      </c>
      <c r="H275" s="26" t="str">
        <f>IF($B275="","",ABS(
SUMIFS(BaseFinanceira[Valor Realizado],
IF('DRE Financeira'!$B$3=Configurações!$D$7,BaseFinanceira[Mês Caixa],BaseFinanceira[Mês Comp.]),H$6,
BaseFinanceira[Plano Contas],'DRE Financeira'!$C275,
BaseFinanceira[Centro Custo],IF($B$2=Configurações!$B$7,"&lt;&gt;""",'DRE Financeira'!$B$2))))</f>
        <v/>
      </c>
      <c r="I275" s="24" t="str">
        <f>IF($B275="","",ABS(
SUMIFS(BaseFinanceira[Valor Previsto],
IF('DRE Financeira'!$B$3=Configurações!$D$7,BaseFinanceira[Mês Caixa],BaseFinanceira[Mês Comp.]),I$6,
BaseFinanceira[Plano Contas],'DRE Financeira'!$C275,
BaseFinanceira[Centro Custo],IF($B$2=Configurações!$B$7,"&lt;&gt;""",'DRE Financeira'!$B$2))))</f>
        <v/>
      </c>
      <c r="J275" s="26" t="str">
        <f>IF($B275="","",ABS(
SUMIFS(BaseFinanceira[Valor Realizado],
IF('DRE Financeira'!$B$3=Configurações!$D$7,BaseFinanceira[Mês Caixa],BaseFinanceira[Mês Comp.]),J$6,
BaseFinanceira[Plano Contas],'DRE Financeira'!$C275,
BaseFinanceira[Centro Custo],IF($B$2=Configurações!$B$7,"&lt;&gt;""",'DRE Financeira'!$B$2))))</f>
        <v/>
      </c>
      <c r="K275" s="24" t="str">
        <f>IF($B275="","",ABS(
SUMIFS(BaseFinanceira[Valor Previsto],
IF('DRE Financeira'!$B$3=Configurações!$D$7,BaseFinanceira[Mês Caixa],BaseFinanceira[Mês Comp.]),K$6,
BaseFinanceira[Plano Contas],'DRE Financeira'!$C275,
BaseFinanceira[Centro Custo],IF($B$2=Configurações!$B$7,"&lt;&gt;""",'DRE Financeira'!$B$2))))</f>
        <v/>
      </c>
      <c r="L275" s="26" t="str">
        <f>IF($B275="","",ABS(
SUMIFS(BaseFinanceira[Valor Realizado],
IF('DRE Financeira'!$B$3=Configurações!$D$7,BaseFinanceira[Mês Caixa],BaseFinanceira[Mês Comp.]),L$6,
BaseFinanceira[Plano Contas],'DRE Financeira'!$C275,
BaseFinanceira[Centro Custo],IF($B$2=Configurações!$B$7,"&lt;&gt;""",'DRE Financeira'!$B$2))))</f>
        <v/>
      </c>
      <c r="M275" s="24" t="str">
        <f>IF($B275="","",ABS(
SUMIFS(BaseFinanceira[Valor Previsto],
IF('DRE Financeira'!$B$3=Configurações!$D$7,BaseFinanceira[Mês Caixa],BaseFinanceira[Mês Comp.]),M$6,
BaseFinanceira[Plano Contas],'DRE Financeira'!$C275,
BaseFinanceira[Centro Custo],IF($B$2=Configurações!$B$7,"&lt;&gt;""",'DRE Financeira'!$B$2))))</f>
        <v/>
      </c>
      <c r="N275" s="26" t="str">
        <f>IF($B275="","",ABS(
SUMIFS(BaseFinanceira[Valor Realizado],
IF('DRE Financeira'!$B$3=Configurações!$D$7,BaseFinanceira[Mês Caixa],BaseFinanceira[Mês Comp.]),N$6,
BaseFinanceira[Plano Contas],'DRE Financeira'!$C275,
BaseFinanceira[Centro Custo],IF($B$2=Configurações!$B$7,"&lt;&gt;""",'DRE Financeira'!$B$2))))</f>
        <v/>
      </c>
      <c r="O275" s="24" t="str">
        <f>IF($B275="","",ABS(
SUMIFS(BaseFinanceira[Valor Previsto],
IF('DRE Financeira'!$B$3=Configurações!$D$7,BaseFinanceira[Mês Caixa],BaseFinanceira[Mês Comp.]),O$6,
BaseFinanceira[Plano Contas],'DRE Financeira'!$C275,
BaseFinanceira[Centro Custo],IF($B$2=Configurações!$B$7,"&lt;&gt;""",'DRE Financeira'!$B$2))))</f>
        <v/>
      </c>
      <c r="P275" s="26" t="str">
        <f>IF($B275="","",ABS(
SUMIFS(BaseFinanceira[Valor Realizado],
IF('DRE Financeira'!$B$3=Configurações!$D$7,BaseFinanceira[Mês Caixa],BaseFinanceira[Mês Comp.]),P$6,
BaseFinanceira[Plano Contas],'DRE Financeira'!$C275,
BaseFinanceira[Centro Custo],IF($B$2=Configurações!$B$7,"&lt;&gt;""",'DRE Financeira'!$B$2))))</f>
        <v/>
      </c>
      <c r="Q275" s="24" t="str">
        <f>IF($B275="","",ABS(
SUMIFS(BaseFinanceira[Valor Previsto],
IF('DRE Financeira'!$B$3=Configurações!$D$7,BaseFinanceira[Mês Caixa],BaseFinanceira[Mês Comp.]),Q$6,
BaseFinanceira[Plano Contas],'DRE Financeira'!$C275,
BaseFinanceira[Centro Custo],IF($B$2=Configurações!$B$7,"&lt;&gt;""",'DRE Financeira'!$B$2))))</f>
        <v/>
      </c>
      <c r="R275" s="26" t="str">
        <f>IF($B275="","",ABS(
SUMIFS(BaseFinanceira[Valor Realizado],
IF('DRE Financeira'!$B$3=Configurações!$D$7,BaseFinanceira[Mês Caixa],BaseFinanceira[Mês Comp.]),R$6,
BaseFinanceira[Plano Contas],'DRE Financeira'!$C275,
BaseFinanceira[Centro Custo],IF($B$2=Configurações!$B$7,"&lt;&gt;""",'DRE Financeira'!$B$2))))</f>
        <v/>
      </c>
      <c r="S275" s="24" t="str">
        <f>IF($B275="","",ABS(
SUMIFS(BaseFinanceira[Valor Previsto],
IF('DRE Financeira'!$B$3=Configurações!$D$7,BaseFinanceira[Mês Caixa],BaseFinanceira[Mês Comp.]),S$6,
BaseFinanceira[Plano Contas],'DRE Financeira'!$C275,
BaseFinanceira[Centro Custo],IF($B$2=Configurações!$B$7,"&lt;&gt;""",'DRE Financeira'!$B$2))))</f>
        <v/>
      </c>
      <c r="T275" s="26" t="str">
        <f>IF($B275="","",ABS(
SUMIFS(BaseFinanceira[Valor Realizado],
IF('DRE Financeira'!$B$3=Configurações!$D$7,BaseFinanceira[Mês Caixa],BaseFinanceira[Mês Comp.]),T$6,
BaseFinanceira[Plano Contas],'DRE Financeira'!$C275,
BaseFinanceira[Centro Custo],IF($B$2=Configurações!$B$7,"&lt;&gt;""",'DRE Financeira'!$B$2))))</f>
        <v/>
      </c>
      <c r="U275" s="24" t="str">
        <f>IF($B275="","",ABS(
SUMIFS(BaseFinanceira[Valor Previsto],
IF('DRE Financeira'!$B$3=Configurações!$D$7,BaseFinanceira[Mês Caixa],BaseFinanceira[Mês Comp.]),U$6,
BaseFinanceira[Plano Contas],'DRE Financeira'!$C275,
BaseFinanceira[Centro Custo],IF($B$2=Configurações!$B$7,"&lt;&gt;""",'DRE Financeira'!$B$2))))</f>
        <v/>
      </c>
      <c r="V275" s="26" t="str">
        <f>IF($B275="","",ABS(
SUMIFS(BaseFinanceira[Valor Realizado],
IF('DRE Financeira'!$B$3=Configurações!$D$7,BaseFinanceira[Mês Caixa],BaseFinanceira[Mês Comp.]),V$6,
BaseFinanceira[Plano Contas],'DRE Financeira'!$C275,
BaseFinanceira[Centro Custo],IF($B$2=Configurações!$B$7,"&lt;&gt;""",'DRE Financeira'!$B$2))))</f>
        <v/>
      </c>
      <c r="W275" s="24" t="str">
        <f>IF($B275="","",ABS(
SUMIFS(BaseFinanceira[Valor Previsto],
IF('DRE Financeira'!$B$3=Configurações!$D$7,BaseFinanceira[Mês Caixa],BaseFinanceira[Mês Comp.]),W$6,
BaseFinanceira[Plano Contas],'DRE Financeira'!$C275,
BaseFinanceira[Centro Custo],IF($B$2=Configurações!$B$7,"&lt;&gt;""",'DRE Financeira'!$B$2))))</f>
        <v/>
      </c>
      <c r="X275" s="26" t="str">
        <f>IF($B275="","",ABS(
SUMIFS(BaseFinanceira[Valor Realizado],
IF('DRE Financeira'!$B$3=Configurações!$D$7,BaseFinanceira[Mês Caixa],BaseFinanceira[Mês Comp.]),X$6,
BaseFinanceira[Plano Contas],'DRE Financeira'!$C275,
BaseFinanceira[Centro Custo],IF($B$2=Configurações!$B$7,"&lt;&gt;""",'DRE Financeira'!$B$2))))</f>
        <v/>
      </c>
      <c r="Y275" s="24" t="str">
        <f>IF($B275="","",ABS(
SUMIFS(BaseFinanceira[Valor Previsto],
IF('DRE Financeira'!$B$3=Configurações!$D$7,BaseFinanceira[Mês Caixa],BaseFinanceira[Mês Comp.]),Y$6,
BaseFinanceira[Plano Contas],'DRE Financeira'!$C275,
BaseFinanceira[Centro Custo],IF($B$2=Configurações!$B$7,"&lt;&gt;""",'DRE Financeira'!$B$2))))</f>
        <v/>
      </c>
      <c r="Z275" s="26" t="str">
        <f>IF($B275="","",ABS(
SUMIFS(BaseFinanceira[Valor Realizado],
IF('DRE Financeira'!$B$3=Configurações!$D$7,BaseFinanceira[Mês Caixa],BaseFinanceira[Mês Comp.]),Z$6,
BaseFinanceira[Plano Contas],'DRE Financeira'!$C275,
BaseFinanceira[Centro Custo],IF($B$2=Configurações!$B$7,"&lt;&gt;""",'DRE Financeira'!$B$2))))</f>
        <v/>
      </c>
      <c r="AA275" s="24" t="str">
        <f>IF($B275="","",ABS(
SUMIFS(BaseFinanceira[Valor Previsto],
IF('DRE Financeira'!$B$3=Configurações!$D$7,BaseFinanceira[Mês Caixa],BaseFinanceira[Mês Comp.]),AA$6,
BaseFinanceira[Plano Contas],'DRE Financeira'!$C275,
BaseFinanceira[Centro Custo],IF($B$2=Configurações!$B$7,"&lt;&gt;""",'DRE Financeira'!$B$2))))</f>
        <v/>
      </c>
      <c r="AB275" s="26" t="str">
        <f>IF($B275="","",ABS(
SUMIFS(BaseFinanceira[Valor Realizado],
IF('DRE Financeira'!$B$3=Configurações!$D$7,BaseFinanceira[Mês Caixa],BaseFinanceira[Mês Comp.]),AB$6,
BaseFinanceira[Plano Contas],'DRE Financeira'!$C275,
BaseFinanceira[Centro Custo],IF($B$2=Configurações!$B$7,"&lt;&gt;""",'DRE Financeira'!$B$2))))</f>
        <v/>
      </c>
      <c r="AD275" s="24">
        <f t="shared" si="401"/>
        <v>0</v>
      </c>
      <c r="AE275" s="26">
        <f t="shared" si="401"/>
        <v>0</v>
      </c>
      <c r="AF275" s="39">
        <f t="shared" si="341"/>
        <v>0</v>
      </c>
      <c r="AH275" s="24">
        <f t="shared" si="402"/>
        <v>0</v>
      </c>
      <c r="AI275" s="26">
        <f t="shared" si="402"/>
        <v>0</v>
      </c>
    </row>
    <row r="276" spans="2:35" s="2" customFormat="1" ht="20.100000000000001" hidden="1" customHeight="1" x14ac:dyDescent="0.25">
      <c r="B276" s="23" t="str">
        <f>IF('Plano Contas'!P28="","",'Plano Contas'!P28)</f>
        <v/>
      </c>
      <c r="C276" s="46" t="str">
        <f t="shared" si="400"/>
        <v>Despesas FixasGastos financeiros</v>
      </c>
      <c r="D276" s="20"/>
      <c r="E276" s="24" t="str">
        <f>IF($B276="","",ABS(
SUMIFS(BaseFinanceira[Valor Previsto],
IF('DRE Financeira'!$B$3=Configurações!$D$7,BaseFinanceira[Mês Caixa],BaseFinanceira[Mês Comp.]),E$6,
BaseFinanceira[Plano Contas],'DRE Financeira'!$C276,
BaseFinanceira[Centro Custo],IF($B$2=Configurações!$B$7,"&lt;&gt;""",'DRE Financeira'!$B$2))))</f>
        <v/>
      </c>
      <c r="F276" s="26" t="str">
        <f>IF($B276="","",ABS(
SUMIFS(BaseFinanceira[Valor Realizado],
IF('DRE Financeira'!$B$3=Configurações!$D$7,BaseFinanceira[Mês Caixa],BaseFinanceira[Mês Comp.]),F$6,
BaseFinanceira[Plano Contas],'DRE Financeira'!$C276,
BaseFinanceira[Centro Custo],IF($B$2=Configurações!$B$7,"&lt;&gt;""",'DRE Financeira'!$B$2))))</f>
        <v/>
      </c>
      <c r="G276" s="24" t="str">
        <f>IF($B276="","",ABS(
SUMIFS(BaseFinanceira[Valor Previsto],
IF('DRE Financeira'!$B$3=Configurações!$D$7,BaseFinanceira[Mês Caixa],BaseFinanceira[Mês Comp.]),G$6,
BaseFinanceira[Plano Contas],'DRE Financeira'!$C276,
BaseFinanceira[Centro Custo],IF($B$2=Configurações!$B$7,"&lt;&gt;""",'DRE Financeira'!$B$2))))</f>
        <v/>
      </c>
      <c r="H276" s="26" t="str">
        <f>IF($B276="","",ABS(
SUMIFS(BaseFinanceira[Valor Realizado],
IF('DRE Financeira'!$B$3=Configurações!$D$7,BaseFinanceira[Mês Caixa],BaseFinanceira[Mês Comp.]),H$6,
BaseFinanceira[Plano Contas],'DRE Financeira'!$C276,
BaseFinanceira[Centro Custo],IF($B$2=Configurações!$B$7,"&lt;&gt;""",'DRE Financeira'!$B$2))))</f>
        <v/>
      </c>
      <c r="I276" s="24" t="str">
        <f>IF($B276="","",ABS(
SUMIFS(BaseFinanceira[Valor Previsto],
IF('DRE Financeira'!$B$3=Configurações!$D$7,BaseFinanceira[Mês Caixa],BaseFinanceira[Mês Comp.]),I$6,
BaseFinanceira[Plano Contas],'DRE Financeira'!$C276,
BaseFinanceira[Centro Custo],IF($B$2=Configurações!$B$7,"&lt;&gt;""",'DRE Financeira'!$B$2))))</f>
        <v/>
      </c>
      <c r="J276" s="26" t="str">
        <f>IF($B276="","",ABS(
SUMIFS(BaseFinanceira[Valor Realizado],
IF('DRE Financeira'!$B$3=Configurações!$D$7,BaseFinanceira[Mês Caixa],BaseFinanceira[Mês Comp.]),J$6,
BaseFinanceira[Plano Contas],'DRE Financeira'!$C276,
BaseFinanceira[Centro Custo],IF($B$2=Configurações!$B$7,"&lt;&gt;""",'DRE Financeira'!$B$2))))</f>
        <v/>
      </c>
      <c r="K276" s="24" t="str">
        <f>IF($B276="","",ABS(
SUMIFS(BaseFinanceira[Valor Previsto],
IF('DRE Financeira'!$B$3=Configurações!$D$7,BaseFinanceira[Mês Caixa],BaseFinanceira[Mês Comp.]),K$6,
BaseFinanceira[Plano Contas],'DRE Financeira'!$C276,
BaseFinanceira[Centro Custo],IF($B$2=Configurações!$B$7,"&lt;&gt;""",'DRE Financeira'!$B$2))))</f>
        <v/>
      </c>
      <c r="L276" s="26" t="str">
        <f>IF($B276="","",ABS(
SUMIFS(BaseFinanceira[Valor Realizado],
IF('DRE Financeira'!$B$3=Configurações!$D$7,BaseFinanceira[Mês Caixa],BaseFinanceira[Mês Comp.]),L$6,
BaseFinanceira[Plano Contas],'DRE Financeira'!$C276,
BaseFinanceira[Centro Custo],IF($B$2=Configurações!$B$7,"&lt;&gt;""",'DRE Financeira'!$B$2))))</f>
        <v/>
      </c>
      <c r="M276" s="24" t="str">
        <f>IF($B276="","",ABS(
SUMIFS(BaseFinanceira[Valor Previsto],
IF('DRE Financeira'!$B$3=Configurações!$D$7,BaseFinanceira[Mês Caixa],BaseFinanceira[Mês Comp.]),M$6,
BaseFinanceira[Plano Contas],'DRE Financeira'!$C276,
BaseFinanceira[Centro Custo],IF($B$2=Configurações!$B$7,"&lt;&gt;""",'DRE Financeira'!$B$2))))</f>
        <v/>
      </c>
      <c r="N276" s="26" t="str">
        <f>IF($B276="","",ABS(
SUMIFS(BaseFinanceira[Valor Realizado],
IF('DRE Financeira'!$B$3=Configurações!$D$7,BaseFinanceira[Mês Caixa],BaseFinanceira[Mês Comp.]),N$6,
BaseFinanceira[Plano Contas],'DRE Financeira'!$C276,
BaseFinanceira[Centro Custo],IF($B$2=Configurações!$B$7,"&lt;&gt;""",'DRE Financeira'!$B$2))))</f>
        <v/>
      </c>
      <c r="O276" s="24" t="str">
        <f>IF($B276="","",ABS(
SUMIFS(BaseFinanceira[Valor Previsto],
IF('DRE Financeira'!$B$3=Configurações!$D$7,BaseFinanceira[Mês Caixa],BaseFinanceira[Mês Comp.]),O$6,
BaseFinanceira[Plano Contas],'DRE Financeira'!$C276,
BaseFinanceira[Centro Custo],IF($B$2=Configurações!$B$7,"&lt;&gt;""",'DRE Financeira'!$B$2))))</f>
        <v/>
      </c>
      <c r="P276" s="26" t="str">
        <f>IF($B276="","",ABS(
SUMIFS(BaseFinanceira[Valor Realizado],
IF('DRE Financeira'!$B$3=Configurações!$D$7,BaseFinanceira[Mês Caixa],BaseFinanceira[Mês Comp.]),P$6,
BaseFinanceira[Plano Contas],'DRE Financeira'!$C276,
BaseFinanceira[Centro Custo],IF($B$2=Configurações!$B$7,"&lt;&gt;""",'DRE Financeira'!$B$2))))</f>
        <v/>
      </c>
      <c r="Q276" s="24" t="str">
        <f>IF($B276="","",ABS(
SUMIFS(BaseFinanceira[Valor Previsto],
IF('DRE Financeira'!$B$3=Configurações!$D$7,BaseFinanceira[Mês Caixa],BaseFinanceira[Mês Comp.]),Q$6,
BaseFinanceira[Plano Contas],'DRE Financeira'!$C276,
BaseFinanceira[Centro Custo],IF($B$2=Configurações!$B$7,"&lt;&gt;""",'DRE Financeira'!$B$2))))</f>
        <v/>
      </c>
      <c r="R276" s="26" t="str">
        <f>IF($B276="","",ABS(
SUMIFS(BaseFinanceira[Valor Realizado],
IF('DRE Financeira'!$B$3=Configurações!$D$7,BaseFinanceira[Mês Caixa],BaseFinanceira[Mês Comp.]),R$6,
BaseFinanceira[Plano Contas],'DRE Financeira'!$C276,
BaseFinanceira[Centro Custo],IF($B$2=Configurações!$B$7,"&lt;&gt;""",'DRE Financeira'!$B$2))))</f>
        <v/>
      </c>
      <c r="S276" s="24" t="str">
        <f>IF($B276="","",ABS(
SUMIFS(BaseFinanceira[Valor Previsto],
IF('DRE Financeira'!$B$3=Configurações!$D$7,BaseFinanceira[Mês Caixa],BaseFinanceira[Mês Comp.]),S$6,
BaseFinanceira[Plano Contas],'DRE Financeira'!$C276,
BaseFinanceira[Centro Custo],IF($B$2=Configurações!$B$7,"&lt;&gt;""",'DRE Financeira'!$B$2))))</f>
        <v/>
      </c>
      <c r="T276" s="26" t="str">
        <f>IF($B276="","",ABS(
SUMIFS(BaseFinanceira[Valor Realizado],
IF('DRE Financeira'!$B$3=Configurações!$D$7,BaseFinanceira[Mês Caixa],BaseFinanceira[Mês Comp.]),T$6,
BaseFinanceira[Plano Contas],'DRE Financeira'!$C276,
BaseFinanceira[Centro Custo],IF($B$2=Configurações!$B$7,"&lt;&gt;""",'DRE Financeira'!$B$2))))</f>
        <v/>
      </c>
      <c r="U276" s="24" t="str">
        <f>IF($B276="","",ABS(
SUMIFS(BaseFinanceira[Valor Previsto],
IF('DRE Financeira'!$B$3=Configurações!$D$7,BaseFinanceira[Mês Caixa],BaseFinanceira[Mês Comp.]),U$6,
BaseFinanceira[Plano Contas],'DRE Financeira'!$C276,
BaseFinanceira[Centro Custo],IF($B$2=Configurações!$B$7,"&lt;&gt;""",'DRE Financeira'!$B$2))))</f>
        <v/>
      </c>
      <c r="V276" s="26" t="str">
        <f>IF($B276="","",ABS(
SUMIFS(BaseFinanceira[Valor Realizado],
IF('DRE Financeira'!$B$3=Configurações!$D$7,BaseFinanceira[Mês Caixa],BaseFinanceira[Mês Comp.]),V$6,
BaseFinanceira[Plano Contas],'DRE Financeira'!$C276,
BaseFinanceira[Centro Custo],IF($B$2=Configurações!$B$7,"&lt;&gt;""",'DRE Financeira'!$B$2))))</f>
        <v/>
      </c>
      <c r="W276" s="24" t="str">
        <f>IF($B276="","",ABS(
SUMIFS(BaseFinanceira[Valor Previsto],
IF('DRE Financeira'!$B$3=Configurações!$D$7,BaseFinanceira[Mês Caixa],BaseFinanceira[Mês Comp.]),W$6,
BaseFinanceira[Plano Contas],'DRE Financeira'!$C276,
BaseFinanceira[Centro Custo],IF($B$2=Configurações!$B$7,"&lt;&gt;""",'DRE Financeira'!$B$2))))</f>
        <v/>
      </c>
      <c r="X276" s="26" t="str">
        <f>IF($B276="","",ABS(
SUMIFS(BaseFinanceira[Valor Realizado],
IF('DRE Financeira'!$B$3=Configurações!$D$7,BaseFinanceira[Mês Caixa],BaseFinanceira[Mês Comp.]),X$6,
BaseFinanceira[Plano Contas],'DRE Financeira'!$C276,
BaseFinanceira[Centro Custo],IF($B$2=Configurações!$B$7,"&lt;&gt;""",'DRE Financeira'!$B$2))))</f>
        <v/>
      </c>
      <c r="Y276" s="24" t="str">
        <f>IF($B276="","",ABS(
SUMIFS(BaseFinanceira[Valor Previsto],
IF('DRE Financeira'!$B$3=Configurações!$D$7,BaseFinanceira[Mês Caixa],BaseFinanceira[Mês Comp.]),Y$6,
BaseFinanceira[Plano Contas],'DRE Financeira'!$C276,
BaseFinanceira[Centro Custo],IF($B$2=Configurações!$B$7,"&lt;&gt;""",'DRE Financeira'!$B$2))))</f>
        <v/>
      </c>
      <c r="Z276" s="26" t="str">
        <f>IF($B276="","",ABS(
SUMIFS(BaseFinanceira[Valor Realizado],
IF('DRE Financeira'!$B$3=Configurações!$D$7,BaseFinanceira[Mês Caixa],BaseFinanceira[Mês Comp.]),Z$6,
BaseFinanceira[Plano Contas],'DRE Financeira'!$C276,
BaseFinanceira[Centro Custo],IF($B$2=Configurações!$B$7,"&lt;&gt;""",'DRE Financeira'!$B$2))))</f>
        <v/>
      </c>
      <c r="AA276" s="24" t="str">
        <f>IF($B276="","",ABS(
SUMIFS(BaseFinanceira[Valor Previsto],
IF('DRE Financeira'!$B$3=Configurações!$D$7,BaseFinanceira[Mês Caixa],BaseFinanceira[Mês Comp.]),AA$6,
BaseFinanceira[Plano Contas],'DRE Financeira'!$C276,
BaseFinanceira[Centro Custo],IF($B$2=Configurações!$B$7,"&lt;&gt;""",'DRE Financeira'!$B$2))))</f>
        <v/>
      </c>
      <c r="AB276" s="26" t="str">
        <f>IF($B276="","",ABS(
SUMIFS(BaseFinanceira[Valor Realizado],
IF('DRE Financeira'!$B$3=Configurações!$D$7,BaseFinanceira[Mês Caixa],BaseFinanceira[Mês Comp.]),AB$6,
BaseFinanceira[Plano Contas],'DRE Financeira'!$C276,
BaseFinanceira[Centro Custo],IF($B$2=Configurações!$B$7,"&lt;&gt;""",'DRE Financeira'!$B$2))))</f>
        <v/>
      </c>
      <c r="AD276" s="24">
        <f t="shared" si="401"/>
        <v>0</v>
      </c>
      <c r="AE276" s="26">
        <f t="shared" si="401"/>
        <v>0</v>
      </c>
      <c r="AF276" s="39">
        <f t="shared" si="341"/>
        <v>0</v>
      </c>
      <c r="AH276" s="24">
        <f t="shared" si="402"/>
        <v>0</v>
      </c>
      <c r="AI276" s="26">
        <f t="shared" si="402"/>
        <v>0</v>
      </c>
    </row>
    <row r="277" spans="2:35" s="2" customFormat="1" ht="20.100000000000001" customHeight="1" x14ac:dyDescent="0.25">
      <c r="B277" s="15"/>
      <c r="C277" s="47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D277" s="15"/>
      <c r="AE277" s="15"/>
      <c r="AF277" s="15"/>
      <c r="AH277" s="15"/>
      <c r="AI277" s="15"/>
    </row>
    <row r="278" spans="2:35" s="2" customFormat="1" ht="20.100000000000001" customHeight="1" x14ac:dyDescent="0.25">
      <c r="C278" s="21"/>
    </row>
    <row r="279" spans="2:35" s="2" customFormat="1" ht="25.5" customHeight="1" x14ac:dyDescent="0.25">
      <c r="B279" s="98" t="s">
        <v>64</v>
      </c>
      <c r="C279" s="46"/>
      <c r="D279" s="20"/>
      <c r="E279" s="24">
        <f t="shared" ref="E279:AB279" si="403">E209-E213</f>
        <v>0</v>
      </c>
      <c r="F279" s="26">
        <f t="shared" si="403"/>
        <v>0</v>
      </c>
      <c r="G279" s="24">
        <f t="shared" si="403"/>
        <v>0</v>
      </c>
      <c r="H279" s="26">
        <f t="shared" si="403"/>
        <v>0</v>
      </c>
      <c r="I279" s="24">
        <f t="shared" si="403"/>
        <v>0</v>
      </c>
      <c r="J279" s="26">
        <f t="shared" si="403"/>
        <v>0</v>
      </c>
      <c r="K279" s="24">
        <f t="shared" si="403"/>
        <v>0</v>
      </c>
      <c r="L279" s="26">
        <f t="shared" si="403"/>
        <v>0</v>
      </c>
      <c r="M279" s="24">
        <f t="shared" si="403"/>
        <v>0</v>
      </c>
      <c r="N279" s="26">
        <f t="shared" si="403"/>
        <v>0</v>
      </c>
      <c r="O279" s="24">
        <f t="shared" si="403"/>
        <v>0</v>
      </c>
      <c r="P279" s="26">
        <f t="shared" si="403"/>
        <v>0</v>
      </c>
      <c r="Q279" s="24">
        <f t="shared" si="403"/>
        <v>0</v>
      </c>
      <c r="R279" s="26">
        <f t="shared" si="403"/>
        <v>0</v>
      </c>
      <c r="S279" s="24">
        <f t="shared" si="403"/>
        <v>0</v>
      </c>
      <c r="T279" s="26">
        <f t="shared" si="403"/>
        <v>0</v>
      </c>
      <c r="U279" s="24">
        <f t="shared" si="403"/>
        <v>0</v>
      </c>
      <c r="V279" s="26">
        <f t="shared" si="403"/>
        <v>0</v>
      </c>
      <c r="W279" s="24">
        <f t="shared" si="403"/>
        <v>0</v>
      </c>
      <c r="X279" s="26">
        <f t="shared" si="403"/>
        <v>0</v>
      </c>
      <c r="Y279" s="24">
        <f t="shared" si="403"/>
        <v>0</v>
      </c>
      <c r="Z279" s="26">
        <f t="shared" si="403"/>
        <v>0</v>
      </c>
      <c r="AA279" s="24">
        <f t="shared" si="403"/>
        <v>0</v>
      </c>
      <c r="AB279" s="26">
        <f t="shared" si="403"/>
        <v>0</v>
      </c>
      <c r="AD279" s="99">
        <f t="shared" ref="AD279:AE282" si="404">SUMIF($E$3:$AB$3,AD$3,$E279:$AB279)</f>
        <v>0</v>
      </c>
      <c r="AE279" s="101">
        <f t="shared" si="404"/>
        <v>0</v>
      </c>
      <c r="AF279" s="103">
        <f>IFERROR(AD279/$AD$7,0)</f>
        <v>0</v>
      </c>
      <c r="AH279" s="99">
        <f t="shared" ref="AH279:AI282" si="405">IFERROR(SUMIF($E$3:$AB$3,AH$3,$E279:$AB279)/COUNTIFS($E279:$AB279,"&gt;0",$E$3:$AB$3,AH$3),0)</f>
        <v>0</v>
      </c>
      <c r="AI279" s="101">
        <f t="shared" si="405"/>
        <v>0</v>
      </c>
    </row>
    <row r="280" spans="2:35" s="2" customFormat="1" ht="25.5" customHeight="1" x14ac:dyDescent="0.25">
      <c r="B280" s="98"/>
      <c r="C280" s="59"/>
      <c r="D280" s="20"/>
      <c r="E280" s="39">
        <f t="shared" ref="E280:AB280" si="406">IFERROR(E279/E7,0)</f>
        <v>0</v>
      </c>
      <c r="F280" s="60">
        <f t="shared" si="406"/>
        <v>0</v>
      </c>
      <c r="G280" s="39">
        <f t="shared" si="406"/>
        <v>0</v>
      </c>
      <c r="H280" s="60">
        <f t="shared" si="406"/>
        <v>0</v>
      </c>
      <c r="I280" s="39">
        <f t="shared" si="406"/>
        <v>0</v>
      </c>
      <c r="J280" s="60">
        <f t="shared" si="406"/>
        <v>0</v>
      </c>
      <c r="K280" s="39">
        <f t="shared" si="406"/>
        <v>0</v>
      </c>
      <c r="L280" s="60">
        <f t="shared" si="406"/>
        <v>0</v>
      </c>
      <c r="M280" s="39">
        <f t="shared" si="406"/>
        <v>0</v>
      </c>
      <c r="N280" s="60">
        <f t="shared" si="406"/>
        <v>0</v>
      </c>
      <c r="O280" s="39">
        <f t="shared" si="406"/>
        <v>0</v>
      </c>
      <c r="P280" s="60">
        <f t="shared" si="406"/>
        <v>0</v>
      </c>
      <c r="Q280" s="39">
        <f t="shared" si="406"/>
        <v>0</v>
      </c>
      <c r="R280" s="60">
        <f t="shared" si="406"/>
        <v>0</v>
      </c>
      <c r="S280" s="39">
        <f t="shared" si="406"/>
        <v>0</v>
      </c>
      <c r="T280" s="60">
        <f t="shared" si="406"/>
        <v>0</v>
      </c>
      <c r="U280" s="39">
        <f t="shared" si="406"/>
        <v>0</v>
      </c>
      <c r="V280" s="60">
        <f t="shared" si="406"/>
        <v>0</v>
      </c>
      <c r="W280" s="39">
        <f t="shared" si="406"/>
        <v>0</v>
      </c>
      <c r="X280" s="60">
        <f t="shared" si="406"/>
        <v>0</v>
      </c>
      <c r="Y280" s="39">
        <f t="shared" si="406"/>
        <v>0</v>
      </c>
      <c r="Z280" s="60">
        <f t="shared" si="406"/>
        <v>0</v>
      </c>
      <c r="AA280" s="39">
        <f t="shared" si="406"/>
        <v>0</v>
      </c>
      <c r="AB280" s="60">
        <f t="shared" si="406"/>
        <v>0</v>
      </c>
      <c r="AD280" s="100">
        <f t="shared" si="404"/>
        <v>0</v>
      </c>
      <c r="AE280" s="102">
        <f t="shared" si="404"/>
        <v>0</v>
      </c>
      <c r="AF280" s="104"/>
      <c r="AH280" s="100">
        <f t="shared" si="405"/>
        <v>0</v>
      </c>
      <c r="AI280" s="102">
        <f t="shared" si="405"/>
        <v>0</v>
      </c>
    </row>
    <row r="281" spans="2:35" s="2" customFormat="1" ht="20.100000000000001" customHeight="1" x14ac:dyDescent="0.25">
      <c r="C281" s="21"/>
    </row>
    <row r="282" spans="2:35" s="2" customFormat="1" ht="50.1" customHeight="1" x14ac:dyDescent="0.25">
      <c r="B282" s="76" t="s">
        <v>65</v>
      </c>
      <c r="C282" s="46"/>
      <c r="D282" s="20"/>
      <c r="E282" s="24">
        <f t="shared" ref="E282:AB282" si="407">IFERROR(E213/E210,0)</f>
        <v>0</v>
      </c>
      <c r="F282" s="26">
        <f t="shared" si="407"/>
        <v>0</v>
      </c>
      <c r="G282" s="24">
        <f t="shared" si="407"/>
        <v>0</v>
      </c>
      <c r="H282" s="26">
        <f t="shared" si="407"/>
        <v>0</v>
      </c>
      <c r="I282" s="24">
        <f t="shared" si="407"/>
        <v>0</v>
      </c>
      <c r="J282" s="26">
        <f t="shared" si="407"/>
        <v>0</v>
      </c>
      <c r="K282" s="24">
        <f t="shared" si="407"/>
        <v>0</v>
      </c>
      <c r="L282" s="26">
        <f t="shared" si="407"/>
        <v>0</v>
      </c>
      <c r="M282" s="24">
        <f t="shared" si="407"/>
        <v>0</v>
      </c>
      <c r="N282" s="26">
        <f t="shared" si="407"/>
        <v>0</v>
      </c>
      <c r="O282" s="24">
        <f t="shared" si="407"/>
        <v>0</v>
      </c>
      <c r="P282" s="26">
        <f t="shared" si="407"/>
        <v>0</v>
      </c>
      <c r="Q282" s="24">
        <f t="shared" si="407"/>
        <v>0</v>
      </c>
      <c r="R282" s="26">
        <f t="shared" si="407"/>
        <v>0</v>
      </c>
      <c r="S282" s="24">
        <f t="shared" si="407"/>
        <v>0</v>
      </c>
      <c r="T282" s="26">
        <f t="shared" si="407"/>
        <v>0</v>
      </c>
      <c r="U282" s="24">
        <f t="shared" si="407"/>
        <v>0</v>
      </c>
      <c r="V282" s="26">
        <f t="shared" si="407"/>
        <v>0</v>
      </c>
      <c r="W282" s="24">
        <f t="shared" si="407"/>
        <v>0</v>
      </c>
      <c r="X282" s="26">
        <f t="shared" si="407"/>
        <v>0</v>
      </c>
      <c r="Y282" s="24">
        <f t="shared" si="407"/>
        <v>0</v>
      </c>
      <c r="Z282" s="26">
        <f t="shared" si="407"/>
        <v>0</v>
      </c>
      <c r="AA282" s="24">
        <f t="shared" si="407"/>
        <v>0</v>
      </c>
      <c r="AB282" s="26">
        <f t="shared" si="407"/>
        <v>0</v>
      </c>
      <c r="AD282" s="24">
        <f t="shared" si="404"/>
        <v>0</v>
      </c>
      <c r="AE282" s="26">
        <f t="shared" si="404"/>
        <v>0</v>
      </c>
      <c r="AF282" s="39">
        <f>IFERROR(AD282/$AD$7,0)</f>
        <v>0</v>
      </c>
      <c r="AH282" s="24">
        <f t="shared" si="405"/>
        <v>0</v>
      </c>
      <c r="AI282" s="26">
        <f t="shared" si="405"/>
        <v>0</v>
      </c>
    </row>
    <row r="283" spans="2:35" s="2" customFormat="1" ht="20.100000000000001" customHeight="1" x14ac:dyDescent="0.25">
      <c r="C283" s="21"/>
    </row>
    <row r="284" spans="2:35" s="2" customFormat="1" ht="20.100000000000001" customHeight="1" x14ac:dyDescent="0.25">
      <c r="C284" s="21"/>
    </row>
    <row r="285" spans="2:35" s="2" customFormat="1" ht="35.1" customHeight="1" x14ac:dyDescent="0.25">
      <c r="B285" s="51" t="str">
        <f>IF('Plano Contas'!R7="","",'Plano Contas'!R7)</f>
        <v>Outras Despesas</v>
      </c>
      <c r="C285" s="62"/>
      <c r="D285" s="20"/>
      <c r="E285" s="56">
        <f>SUM(E286,E307,E328)</f>
        <v>0</v>
      </c>
      <c r="F285" s="57">
        <f t="shared" ref="F285" si="408">SUM(F286,F307,F328)</f>
        <v>0</v>
      </c>
      <c r="G285" s="57">
        <f t="shared" ref="G285" si="409">SUM(G286,G307,G328)</f>
        <v>0</v>
      </c>
      <c r="H285" s="57">
        <f t="shared" ref="H285" si="410">SUM(H286,H307,H328)</f>
        <v>0</v>
      </c>
      <c r="I285" s="57">
        <f t="shared" ref="I285" si="411">SUM(I286,I307,I328)</f>
        <v>0</v>
      </c>
      <c r="J285" s="57">
        <f t="shared" ref="J285" si="412">SUM(J286,J307,J328)</f>
        <v>0</v>
      </c>
      <c r="K285" s="57">
        <f t="shared" ref="K285" si="413">SUM(K286,K307,K328)</f>
        <v>0</v>
      </c>
      <c r="L285" s="57">
        <f t="shared" ref="L285" si="414">SUM(L286,L307,L328)</f>
        <v>0</v>
      </c>
      <c r="M285" s="57">
        <f t="shared" ref="M285" si="415">SUM(M286,M307,M328)</f>
        <v>0</v>
      </c>
      <c r="N285" s="57">
        <f t="shared" ref="N285" si="416">SUM(N286,N307,N328)</f>
        <v>0</v>
      </c>
      <c r="O285" s="57">
        <f t="shared" ref="O285" si="417">SUM(O286,O307,O328)</f>
        <v>500</v>
      </c>
      <c r="P285" s="57">
        <f t="shared" ref="P285" si="418">SUM(P286,P307,P328)</f>
        <v>600</v>
      </c>
      <c r="Q285" s="57">
        <f t="shared" ref="Q285" si="419">SUM(Q286,Q307,Q328)</f>
        <v>0</v>
      </c>
      <c r="R285" s="57">
        <f t="shared" ref="R285" si="420">SUM(R286,R307,R328)</f>
        <v>0</v>
      </c>
      <c r="S285" s="57">
        <f t="shared" ref="S285" si="421">SUM(S286,S307,S328)</f>
        <v>0</v>
      </c>
      <c r="T285" s="57">
        <f t="shared" ref="T285" si="422">SUM(T286,T307,T328)</f>
        <v>0</v>
      </c>
      <c r="U285" s="57">
        <f t="shared" ref="U285" si="423">SUM(U286,U307,U328)</f>
        <v>0</v>
      </c>
      <c r="V285" s="57">
        <f t="shared" ref="V285" si="424">SUM(V286,V307,V328)</f>
        <v>0</v>
      </c>
      <c r="W285" s="57">
        <f t="shared" ref="W285" si="425">SUM(W286,W307,W328)</f>
        <v>0</v>
      </c>
      <c r="X285" s="57">
        <f t="shared" ref="X285" si="426">SUM(X286,X307,X328)</f>
        <v>0</v>
      </c>
      <c r="Y285" s="57">
        <f t="shared" ref="Y285" si="427">SUM(Y286,Y307,Y328)</f>
        <v>0</v>
      </c>
      <c r="Z285" s="57">
        <f t="shared" ref="Z285" si="428">SUM(Z286,Z307,Z328)</f>
        <v>0</v>
      </c>
      <c r="AA285" s="57">
        <f t="shared" ref="AA285" si="429">SUM(AA286,AA307,AA328)</f>
        <v>0</v>
      </c>
      <c r="AB285" s="58">
        <f t="shared" ref="AB285" si="430">SUM(AB286,AB307,AB328)</f>
        <v>0</v>
      </c>
      <c r="AD285" s="56">
        <f t="shared" ref="AD285" si="431">SUM(AD286,AD307,AD328)</f>
        <v>500</v>
      </c>
      <c r="AE285" s="57">
        <f t="shared" ref="AE285" si="432">SUM(AE286,AE307,AE328)</f>
        <v>600</v>
      </c>
      <c r="AF285" s="66">
        <f t="shared" ref="AF285" si="433">SUM(AF286,AF307,AF328)</f>
        <v>6.4102564102564106</v>
      </c>
      <c r="AH285" s="57">
        <f t="shared" ref="AH285:AI285" si="434">AH286</f>
        <v>0</v>
      </c>
      <c r="AI285" s="57">
        <f t="shared" si="434"/>
        <v>0</v>
      </c>
    </row>
    <row r="286" spans="2:35" s="2" customFormat="1" ht="20.100000000000001" customHeight="1" x14ac:dyDescent="0.25">
      <c r="B286" s="53" t="str">
        <f>IF('Plano Contas'!R8="","",'Plano Contas'!R8)</f>
        <v>Investimentos</v>
      </c>
      <c r="C286" s="54"/>
      <c r="D286" s="20"/>
      <c r="E286" s="55">
        <f>SUM(E287:E306)</f>
        <v>0</v>
      </c>
      <c r="F286" s="55">
        <f t="shared" ref="F286" si="435">SUM(F287:F306)</f>
        <v>0</v>
      </c>
      <c r="G286" s="55">
        <f t="shared" ref="G286" si="436">SUM(G287:G306)</f>
        <v>0</v>
      </c>
      <c r="H286" s="55">
        <f t="shared" ref="H286" si="437">SUM(H287:H306)</f>
        <v>0</v>
      </c>
      <c r="I286" s="55">
        <f t="shared" ref="I286" si="438">SUM(I287:I306)</f>
        <v>0</v>
      </c>
      <c r="J286" s="55">
        <f t="shared" ref="J286" si="439">SUM(J287:J306)</f>
        <v>0</v>
      </c>
      <c r="K286" s="55">
        <f t="shared" ref="K286" si="440">SUM(K287:K306)</f>
        <v>0</v>
      </c>
      <c r="L286" s="55">
        <f t="shared" ref="L286" si="441">SUM(L287:L306)</f>
        <v>0</v>
      </c>
      <c r="M286" s="55">
        <f t="shared" ref="M286" si="442">SUM(M287:M306)</f>
        <v>0</v>
      </c>
      <c r="N286" s="55">
        <f t="shared" ref="N286" si="443">SUM(N287:N306)</f>
        <v>0</v>
      </c>
      <c r="O286" s="55">
        <f t="shared" ref="O286" si="444">SUM(O287:O306)</f>
        <v>0</v>
      </c>
      <c r="P286" s="55">
        <f t="shared" ref="P286" si="445">SUM(P287:P306)</f>
        <v>0</v>
      </c>
      <c r="Q286" s="55">
        <f t="shared" ref="Q286" si="446">SUM(Q287:Q306)</f>
        <v>0</v>
      </c>
      <c r="R286" s="55">
        <f t="shared" ref="R286" si="447">SUM(R287:R306)</f>
        <v>0</v>
      </c>
      <c r="S286" s="55">
        <f t="shared" ref="S286" si="448">SUM(S287:S306)</f>
        <v>0</v>
      </c>
      <c r="T286" s="55">
        <f t="shared" ref="T286" si="449">SUM(T287:T306)</f>
        <v>0</v>
      </c>
      <c r="U286" s="55">
        <f t="shared" ref="U286" si="450">SUM(U287:U306)</f>
        <v>0</v>
      </c>
      <c r="V286" s="55">
        <f t="shared" ref="V286" si="451">SUM(V287:V306)</f>
        <v>0</v>
      </c>
      <c r="W286" s="55">
        <f t="shared" ref="W286" si="452">SUM(W287:W306)</f>
        <v>0</v>
      </c>
      <c r="X286" s="55">
        <f t="shared" ref="X286" si="453">SUM(X287:X306)</f>
        <v>0</v>
      </c>
      <c r="Y286" s="55">
        <f t="shared" ref="Y286" si="454">SUM(Y287:Y306)</f>
        <v>0</v>
      </c>
      <c r="Z286" s="55">
        <f t="shared" ref="Z286" si="455">SUM(Z287:Z306)</f>
        <v>0</v>
      </c>
      <c r="AA286" s="55">
        <f t="shared" ref="AA286" si="456">SUM(AA287:AA306)</f>
        <v>0</v>
      </c>
      <c r="AB286" s="55">
        <f t="shared" ref="AB286" si="457">SUM(AB287:AB306)</f>
        <v>0</v>
      </c>
      <c r="AD286" s="55">
        <f>SUMIF($E$3:$AB$3,AD$3,$E286:$AB286)</f>
        <v>0</v>
      </c>
      <c r="AE286" s="55">
        <f>SUMIF($E$3:$AB$3,AE$3,$E286:$AB286)</f>
        <v>0</v>
      </c>
      <c r="AF286" s="65">
        <f t="shared" ref="AF286:AF348" si="458">IFERROR(AD286/$AD$7,0)</f>
        <v>0</v>
      </c>
      <c r="AH286" s="55">
        <f>IFERROR(SUMIF($E$3:$AB$3,AH$3,$E286:$AB286)/COUNTIFS($E286:$AB286,"&gt;0",$E$3:$AB$3,AH$3),0)</f>
        <v>0</v>
      </c>
      <c r="AI286" s="55">
        <f>IFERROR(SUMIF($E$3:$AB$3,AI$3,$E286:$AB286)/COUNTIFS($E286:$AB286,"&gt;0",$E$3:$AB$3,AI$3),0)</f>
        <v>0</v>
      </c>
    </row>
    <row r="287" spans="2:35" s="2" customFormat="1" ht="20.100000000000001" customHeight="1" x14ac:dyDescent="0.25">
      <c r="B287" s="23" t="str">
        <f>IF('Plano Contas'!R9="","",'Plano Contas'!R9)</f>
        <v>Capacitações e Consultorias</v>
      </c>
      <c r="C287" s="46" t="str">
        <f>$B$285&amp;$B$286&amp;B287</f>
        <v>Outras DespesasInvestimentosCapacitações e Consultorias</v>
      </c>
      <c r="D287" s="20"/>
      <c r="E287" s="24">
        <f>IF($B287="","",ABS(
SUMIFS(BaseFinanceira[Valor Previsto],
IF('DRE Financeira'!$B$3=Configurações!$D$7,BaseFinanceira[Mês Caixa],BaseFinanceira[Mês Comp.]),E$6,
BaseFinanceira[Plano Contas],'DRE Financeira'!$C287,
BaseFinanceira[Centro Custo],IF($B$2=Configurações!$B$7,"&lt;&gt;""",'DRE Financeira'!$B$2))))</f>
        <v>0</v>
      </c>
      <c r="F287" s="26">
        <f>IF($B287="","",ABS(
SUMIFS(BaseFinanceira[Valor Realizado],
IF('DRE Financeira'!$B$3=Configurações!$D$7,BaseFinanceira[Mês Caixa],BaseFinanceira[Mês Comp.]),F$6,
BaseFinanceira[Plano Contas],'DRE Financeira'!$C287,
BaseFinanceira[Centro Custo],IF($B$2=Configurações!$B$7,"&lt;&gt;""",'DRE Financeira'!$B$2))))</f>
        <v>0</v>
      </c>
      <c r="G287" s="24">
        <f>IF($B287="","",ABS(
SUMIFS(BaseFinanceira[Valor Previsto],
IF('DRE Financeira'!$B$3=Configurações!$D$7,BaseFinanceira[Mês Caixa],BaseFinanceira[Mês Comp.]),G$6,
BaseFinanceira[Plano Contas],'DRE Financeira'!$C287,
BaseFinanceira[Centro Custo],IF($B$2=Configurações!$B$7,"&lt;&gt;""",'DRE Financeira'!$B$2))))</f>
        <v>0</v>
      </c>
      <c r="H287" s="26">
        <f>IF($B287="","",ABS(
SUMIFS(BaseFinanceira[Valor Realizado],
IF('DRE Financeira'!$B$3=Configurações!$D$7,BaseFinanceira[Mês Caixa],BaseFinanceira[Mês Comp.]),H$6,
BaseFinanceira[Plano Contas],'DRE Financeira'!$C287,
BaseFinanceira[Centro Custo],IF($B$2=Configurações!$B$7,"&lt;&gt;""",'DRE Financeira'!$B$2))))</f>
        <v>0</v>
      </c>
      <c r="I287" s="24">
        <f>IF($B287="","",ABS(
SUMIFS(BaseFinanceira[Valor Previsto],
IF('DRE Financeira'!$B$3=Configurações!$D$7,BaseFinanceira[Mês Caixa],BaseFinanceira[Mês Comp.]),I$6,
BaseFinanceira[Plano Contas],'DRE Financeira'!$C287,
BaseFinanceira[Centro Custo],IF($B$2=Configurações!$B$7,"&lt;&gt;""",'DRE Financeira'!$B$2))))</f>
        <v>0</v>
      </c>
      <c r="J287" s="26">
        <f>IF($B287="","",ABS(
SUMIFS(BaseFinanceira[Valor Realizado],
IF('DRE Financeira'!$B$3=Configurações!$D$7,BaseFinanceira[Mês Caixa],BaseFinanceira[Mês Comp.]),J$6,
BaseFinanceira[Plano Contas],'DRE Financeira'!$C287,
BaseFinanceira[Centro Custo],IF($B$2=Configurações!$B$7,"&lt;&gt;""",'DRE Financeira'!$B$2))))</f>
        <v>0</v>
      </c>
      <c r="K287" s="24">
        <f>IF($B287="","",ABS(
SUMIFS(BaseFinanceira[Valor Previsto],
IF('DRE Financeira'!$B$3=Configurações!$D$7,BaseFinanceira[Mês Caixa],BaseFinanceira[Mês Comp.]),K$6,
BaseFinanceira[Plano Contas],'DRE Financeira'!$C287,
BaseFinanceira[Centro Custo],IF($B$2=Configurações!$B$7,"&lt;&gt;""",'DRE Financeira'!$B$2))))</f>
        <v>0</v>
      </c>
      <c r="L287" s="26">
        <f>IF($B287="","",ABS(
SUMIFS(BaseFinanceira[Valor Realizado],
IF('DRE Financeira'!$B$3=Configurações!$D$7,BaseFinanceira[Mês Caixa],BaseFinanceira[Mês Comp.]),L$6,
BaseFinanceira[Plano Contas],'DRE Financeira'!$C287,
BaseFinanceira[Centro Custo],IF($B$2=Configurações!$B$7,"&lt;&gt;""",'DRE Financeira'!$B$2))))</f>
        <v>0</v>
      </c>
      <c r="M287" s="24">
        <f>IF($B287="","",ABS(
SUMIFS(BaseFinanceira[Valor Previsto],
IF('DRE Financeira'!$B$3=Configurações!$D$7,BaseFinanceira[Mês Caixa],BaseFinanceira[Mês Comp.]),M$6,
BaseFinanceira[Plano Contas],'DRE Financeira'!$C287,
BaseFinanceira[Centro Custo],IF($B$2=Configurações!$B$7,"&lt;&gt;""",'DRE Financeira'!$B$2))))</f>
        <v>0</v>
      </c>
      <c r="N287" s="26">
        <f>IF($B287="","",ABS(
SUMIFS(BaseFinanceira[Valor Realizado],
IF('DRE Financeira'!$B$3=Configurações!$D$7,BaseFinanceira[Mês Caixa],BaseFinanceira[Mês Comp.]),N$6,
BaseFinanceira[Plano Contas],'DRE Financeira'!$C287,
BaseFinanceira[Centro Custo],IF($B$2=Configurações!$B$7,"&lt;&gt;""",'DRE Financeira'!$B$2))))</f>
        <v>0</v>
      </c>
      <c r="O287" s="24">
        <f>IF($B287="","",ABS(
SUMIFS(BaseFinanceira[Valor Previsto],
IF('DRE Financeira'!$B$3=Configurações!$D$7,BaseFinanceira[Mês Caixa],BaseFinanceira[Mês Comp.]),O$6,
BaseFinanceira[Plano Contas],'DRE Financeira'!$C287,
BaseFinanceira[Centro Custo],IF($B$2=Configurações!$B$7,"&lt;&gt;""",'DRE Financeira'!$B$2))))</f>
        <v>0</v>
      </c>
      <c r="P287" s="26">
        <f>IF($B287="","",ABS(
SUMIFS(BaseFinanceira[Valor Realizado],
IF('DRE Financeira'!$B$3=Configurações!$D$7,BaseFinanceira[Mês Caixa],BaseFinanceira[Mês Comp.]),P$6,
BaseFinanceira[Plano Contas],'DRE Financeira'!$C287,
BaseFinanceira[Centro Custo],IF($B$2=Configurações!$B$7,"&lt;&gt;""",'DRE Financeira'!$B$2))))</f>
        <v>0</v>
      </c>
      <c r="Q287" s="24">
        <f>IF($B287="","",ABS(
SUMIFS(BaseFinanceira[Valor Previsto],
IF('DRE Financeira'!$B$3=Configurações!$D$7,BaseFinanceira[Mês Caixa],BaseFinanceira[Mês Comp.]),Q$6,
BaseFinanceira[Plano Contas],'DRE Financeira'!$C287,
BaseFinanceira[Centro Custo],IF($B$2=Configurações!$B$7,"&lt;&gt;""",'DRE Financeira'!$B$2))))</f>
        <v>0</v>
      </c>
      <c r="R287" s="26">
        <f>IF($B287="","",ABS(
SUMIFS(BaseFinanceira[Valor Realizado],
IF('DRE Financeira'!$B$3=Configurações!$D$7,BaseFinanceira[Mês Caixa],BaseFinanceira[Mês Comp.]),R$6,
BaseFinanceira[Plano Contas],'DRE Financeira'!$C287,
BaseFinanceira[Centro Custo],IF($B$2=Configurações!$B$7,"&lt;&gt;""",'DRE Financeira'!$B$2))))</f>
        <v>0</v>
      </c>
      <c r="S287" s="24">
        <f>IF($B287="","",ABS(
SUMIFS(BaseFinanceira[Valor Previsto],
IF('DRE Financeira'!$B$3=Configurações!$D$7,BaseFinanceira[Mês Caixa],BaseFinanceira[Mês Comp.]),S$6,
BaseFinanceira[Plano Contas],'DRE Financeira'!$C287,
BaseFinanceira[Centro Custo],IF($B$2=Configurações!$B$7,"&lt;&gt;""",'DRE Financeira'!$B$2))))</f>
        <v>0</v>
      </c>
      <c r="T287" s="26">
        <f>IF($B287="","",ABS(
SUMIFS(BaseFinanceira[Valor Realizado],
IF('DRE Financeira'!$B$3=Configurações!$D$7,BaseFinanceira[Mês Caixa],BaseFinanceira[Mês Comp.]),T$6,
BaseFinanceira[Plano Contas],'DRE Financeira'!$C287,
BaseFinanceira[Centro Custo],IF($B$2=Configurações!$B$7,"&lt;&gt;""",'DRE Financeira'!$B$2))))</f>
        <v>0</v>
      </c>
      <c r="U287" s="24">
        <f>IF($B287="","",ABS(
SUMIFS(BaseFinanceira[Valor Previsto],
IF('DRE Financeira'!$B$3=Configurações!$D$7,BaseFinanceira[Mês Caixa],BaseFinanceira[Mês Comp.]),U$6,
BaseFinanceira[Plano Contas],'DRE Financeira'!$C287,
BaseFinanceira[Centro Custo],IF($B$2=Configurações!$B$7,"&lt;&gt;""",'DRE Financeira'!$B$2))))</f>
        <v>0</v>
      </c>
      <c r="V287" s="26">
        <f>IF($B287="","",ABS(
SUMIFS(BaseFinanceira[Valor Realizado],
IF('DRE Financeira'!$B$3=Configurações!$D$7,BaseFinanceira[Mês Caixa],BaseFinanceira[Mês Comp.]),V$6,
BaseFinanceira[Plano Contas],'DRE Financeira'!$C287,
BaseFinanceira[Centro Custo],IF($B$2=Configurações!$B$7,"&lt;&gt;""",'DRE Financeira'!$B$2))))</f>
        <v>0</v>
      </c>
      <c r="W287" s="24">
        <f>IF($B287="","",ABS(
SUMIFS(BaseFinanceira[Valor Previsto],
IF('DRE Financeira'!$B$3=Configurações!$D$7,BaseFinanceira[Mês Caixa],BaseFinanceira[Mês Comp.]),W$6,
BaseFinanceira[Plano Contas],'DRE Financeira'!$C287,
BaseFinanceira[Centro Custo],IF($B$2=Configurações!$B$7,"&lt;&gt;""",'DRE Financeira'!$B$2))))</f>
        <v>0</v>
      </c>
      <c r="X287" s="26">
        <f>IF($B287="","",ABS(
SUMIFS(BaseFinanceira[Valor Realizado],
IF('DRE Financeira'!$B$3=Configurações!$D$7,BaseFinanceira[Mês Caixa],BaseFinanceira[Mês Comp.]),X$6,
BaseFinanceira[Plano Contas],'DRE Financeira'!$C287,
BaseFinanceira[Centro Custo],IF($B$2=Configurações!$B$7,"&lt;&gt;""",'DRE Financeira'!$B$2))))</f>
        <v>0</v>
      </c>
      <c r="Y287" s="24">
        <f>IF($B287="","",ABS(
SUMIFS(BaseFinanceira[Valor Previsto],
IF('DRE Financeira'!$B$3=Configurações!$D$7,BaseFinanceira[Mês Caixa],BaseFinanceira[Mês Comp.]),Y$6,
BaseFinanceira[Plano Contas],'DRE Financeira'!$C287,
BaseFinanceira[Centro Custo],IF($B$2=Configurações!$B$7,"&lt;&gt;""",'DRE Financeira'!$B$2))))</f>
        <v>0</v>
      </c>
      <c r="Z287" s="26">
        <f>IF($B287="","",ABS(
SUMIFS(BaseFinanceira[Valor Realizado],
IF('DRE Financeira'!$B$3=Configurações!$D$7,BaseFinanceira[Mês Caixa],BaseFinanceira[Mês Comp.]),Z$6,
BaseFinanceira[Plano Contas],'DRE Financeira'!$C287,
BaseFinanceira[Centro Custo],IF($B$2=Configurações!$B$7,"&lt;&gt;""",'DRE Financeira'!$B$2))))</f>
        <v>0</v>
      </c>
      <c r="AA287" s="24">
        <f>IF($B287="","",ABS(
SUMIFS(BaseFinanceira[Valor Previsto],
IF('DRE Financeira'!$B$3=Configurações!$D$7,BaseFinanceira[Mês Caixa],BaseFinanceira[Mês Comp.]),AA$6,
BaseFinanceira[Plano Contas],'DRE Financeira'!$C287,
BaseFinanceira[Centro Custo],IF($B$2=Configurações!$B$7,"&lt;&gt;""",'DRE Financeira'!$B$2))))</f>
        <v>0</v>
      </c>
      <c r="AB287" s="26">
        <f>IF($B287="","",ABS(
SUMIFS(BaseFinanceira[Valor Realizado],
IF('DRE Financeira'!$B$3=Configurações!$D$7,BaseFinanceira[Mês Caixa],BaseFinanceira[Mês Comp.]),AB$6,
BaseFinanceira[Plano Contas],'DRE Financeira'!$C287,
BaseFinanceira[Centro Custo],IF($B$2=Configurações!$B$7,"&lt;&gt;""",'DRE Financeira'!$B$2))))</f>
        <v>0</v>
      </c>
      <c r="AD287" s="24">
        <f t="shared" ref="AD287:AE302" si="459">SUMIF($E$3:$AB$3,AD$3,$E287:$AB287)</f>
        <v>0</v>
      </c>
      <c r="AE287" s="26">
        <f t="shared" si="459"/>
        <v>0</v>
      </c>
      <c r="AF287" s="39">
        <f t="shared" si="458"/>
        <v>0</v>
      </c>
      <c r="AH287" s="24">
        <f t="shared" ref="AH287:AI302" si="460">IFERROR(SUMIF($E$3:$AB$3,AH$3,$E287:$AB287)/COUNTIFS($E287:$AB287,"&gt;0",$E$3:$AB$3,AH$3),0)</f>
        <v>0</v>
      </c>
      <c r="AI287" s="26">
        <f t="shared" si="460"/>
        <v>0</v>
      </c>
    </row>
    <row r="288" spans="2:35" s="2" customFormat="1" ht="20.100000000000001" hidden="1" customHeight="1" x14ac:dyDescent="0.25">
      <c r="B288" s="23" t="str">
        <f>IF('Plano Contas'!R10="","",'Plano Contas'!R10)</f>
        <v/>
      </c>
      <c r="C288" s="46" t="str">
        <f t="shared" ref="C288:C306" si="461">$B$285&amp;$B$286&amp;B288</f>
        <v>Outras DespesasInvestimentos</v>
      </c>
      <c r="D288" s="20"/>
      <c r="E288" s="24" t="str">
        <f>IF($B288="","",ABS(
SUMIFS(BaseFinanceira[Valor Previsto],
IF('DRE Financeira'!$B$3=Configurações!$D$7,BaseFinanceira[Mês Caixa],BaseFinanceira[Mês Comp.]),E$6,
BaseFinanceira[Plano Contas],'DRE Financeira'!$C288,
BaseFinanceira[Centro Custo],IF($B$2=Configurações!$B$7,"&lt;&gt;""",'DRE Financeira'!$B$2))))</f>
        <v/>
      </c>
      <c r="F288" s="26" t="str">
        <f>IF($B288="","",ABS(
SUMIFS(BaseFinanceira[Valor Realizado],
IF('DRE Financeira'!$B$3=Configurações!$D$7,BaseFinanceira[Mês Caixa],BaseFinanceira[Mês Comp.]),F$6,
BaseFinanceira[Plano Contas],'DRE Financeira'!$C288,
BaseFinanceira[Centro Custo],IF($B$2=Configurações!$B$7,"&lt;&gt;""",'DRE Financeira'!$B$2))))</f>
        <v/>
      </c>
      <c r="G288" s="24" t="str">
        <f>IF($B288="","",ABS(
SUMIFS(BaseFinanceira[Valor Previsto],
IF('DRE Financeira'!$B$3=Configurações!$D$7,BaseFinanceira[Mês Caixa],BaseFinanceira[Mês Comp.]),G$6,
BaseFinanceira[Plano Contas],'DRE Financeira'!$C288,
BaseFinanceira[Centro Custo],IF($B$2=Configurações!$B$7,"&lt;&gt;""",'DRE Financeira'!$B$2))))</f>
        <v/>
      </c>
      <c r="H288" s="26" t="str">
        <f>IF($B288="","",ABS(
SUMIFS(BaseFinanceira[Valor Realizado],
IF('DRE Financeira'!$B$3=Configurações!$D$7,BaseFinanceira[Mês Caixa],BaseFinanceira[Mês Comp.]),H$6,
BaseFinanceira[Plano Contas],'DRE Financeira'!$C288,
BaseFinanceira[Centro Custo],IF($B$2=Configurações!$B$7,"&lt;&gt;""",'DRE Financeira'!$B$2))))</f>
        <v/>
      </c>
      <c r="I288" s="24" t="str">
        <f>IF($B288="","",ABS(
SUMIFS(BaseFinanceira[Valor Previsto],
IF('DRE Financeira'!$B$3=Configurações!$D$7,BaseFinanceira[Mês Caixa],BaseFinanceira[Mês Comp.]),I$6,
BaseFinanceira[Plano Contas],'DRE Financeira'!$C288,
BaseFinanceira[Centro Custo],IF($B$2=Configurações!$B$7,"&lt;&gt;""",'DRE Financeira'!$B$2))))</f>
        <v/>
      </c>
      <c r="J288" s="26" t="str">
        <f>IF($B288="","",ABS(
SUMIFS(BaseFinanceira[Valor Realizado],
IF('DRE Financeira'!$B$3=Configurações!$D$7,BaseFinanceira[Mês Caixa],BaseFinanceira[Mês Comp.]),J$6,
BaseFinanceira[Plano Contas],'DRE Financeira'!$C288,
BaseFinanceira[Centro Custo],IF($B$2=Configurações!$B$7,"&lt;&gt;""",'DRE Financeira'!$B$2))))</f>
        <v/>
      </c>
      <c r="K288" s="24" t="str">
        <f>IF($B288="","",ABS(
SUMIFS(BaseFinanceira[Valor Previsto],
IF('DRE Financeira'!$B$3=Configurações!$D$7,BaseFinanceira[Mês Caixa],BaseFinanceira[Mês Comp.]),K$6,
BaseFinanceira[Plano Contas],'DRE Financeira'!$C288,
BaseFinanceira[Centro Custo],IF($B$2=Configurações!$B$7,"&lt;&gt;""",'DRE Financeira'!$B$2))))</f>
        <v/>
      </c>
      <c r="L288" s="26" t="str">
        <f>IF($B288="","",ABS(
SUMIFS(BaseFinanceira[Valor Realizado],
IF('DRE Financeira'!$B$3=Configurações!$D$7,BaseFinanceira[Mês Caixa],BaseFinanceira[Mês Comp.]),L$6,
BaseFinanceira[Plano Contas],'DRE Financeira'!$C288,
BaseFinanceira[Centro Custo],IF($B$2=Configurações!$B$7,"&lt;&gt;""",'DRE Financeira'!$B$2))))</f>
        <v/>
      </c>
      <c r="M288" s="24" t="str">
        <f>IF($B288="","",ABS(
SUMIFS(BaseFinanceira[Valor Previsto],
IF('DRE Financeira'!$B$3=Configurações!$D$7,BaseFinanceira[Mês Caixa],BaseFinanceira[Mês Comp.]),M$6,
BaseFinanceira[Plano Contas],'DRE Financeira'!$C288,
BaseFinanceira[Centro Custo],IF($B$2=Configurações!$B$7,"&lt;&gt;""",'DRE Financeira'!$B$2))))</f>
        <v/>
      </c>
      <c r="N288" s="26" t="str">
        <f>IF($B288="","",ABS(
SUMIFS(BaseFinanceira[Valor Realizado],
IF('DRE Financeira'!$B$3=Configurações!$D$7,BaseFinanceira[Mês Caixa],BaseFinanceira[Mês Comp.]),N$6,
BaseFinanceira[Plano Contas],'DRE Financeira'!$C288,
BaseFinanceira[Centro Custo],IF($B$2=Configurações!$B$7,"&lt;&gt;""",'DRE Financeira'!$B$2))))</f>
        <v/>
      </c>
      <c r="O288" s="24" t="str">
        <f>IF($B288="","",ABS(
SUMIFS(BaseFinanceira[Valor Previsto],
IF('DRE Financeira'!$B$3=Configurações!$D$7,BaseFinanceira[Mês Caixa],BaseFinanceira[Mês Comp.]),O$6,
BaseFinanceira[Plano Contas],'DRE Financeira'!$C288,
BaseFinanceira[Centro Custo],IF($B$2=Configurações!$B$7,"&lt;&gt;""",'DRE Financeira'!$B$2))))</f>
        <v/>
      </c>
      <c r="P288" s="26" t="str">
        <f>IF($B288="","",ABS(
SUMIFS(BaseFinanceira[Valor Realizado],
IF('DRE Financeira'!$B$3=Configurações!$D$7,BaseFinanceira[Mês Caixa],BaseFinanceira[Mês Comp.]),P$6,
BaseFinanceira[Plano Contas],'DRE Financeira'!$C288,
BaseFinanceira[Centro Custo],IF($B$2=Configurações!$B$7,"&lt;&gt;""",'DRE Financeira'!$B$2))))</f>
        <v/>
      </c>
      <c r="Q288" s="24" t="str">
        <f>IF($B288="","",ABS(
SUMIFS(BaseFinanceira[Valor Previsto],
IF('DRE Financeira'!$B$3=Configurações!$D$7,BaseFinanceira[Mês Caixa],BaseFinanceira[Mês Comp.]),Q$6,
BaseFinanceira[Plano Contas],'DRE Financeira'!$C288,
BaseFinanceira[Centro Custo],IF($B$2=Configurações!$B$7,"&lt;&gt;""",'DRE Financeira'!$B$2))))</f>
        <v/>
      </c>
      <c r="R288" s="26" t="str">
        <f>IF($B288="","",ABS(
SUMIFS(BaseFinanceira[Valor Realizado],
IF('DRE Financeira'!$B$3=Configurações!$D$7,BaseFinanceira[Mês Caixa],BaseFinanceira[Mês Comp.]),R$6,
BaseFinanceira[Plano Contas],'DRE Financeira'!$C288,
BaseFinanceira[Centro Custo],IF($B$2=Configurações!$B$7,"&lt;&gt;""",'DRE Financeira'!$B$2))))</f>
        <v/>
      </c>
      <c r="S288" s="24" t="str">
        <f>IF($B288="","",ABS(
SUMIFS(BaseFinanceira[Valor Previsto],
IF('DRE Financeira'!$B$3=Configurações!$D$7,BaseFinanceira[Mês Caixa],BaseFinanceira[Mês Comp.]),S$6,
BaseFinanceira[Plano Contas],'DRE Financeira'!$C288,
BaseFinanceira[Centro Custo],IF($B$2=Configurações!$B$7,"&lt;&gt;""",'DRE Financeira'!$B$2))))</f>
        <v/>
      </c>
      <c r="T288" s="26" t="str">
        <f>IF($B288="","",ABS(
SUMIFS(BaseFinanceira[Valor Realizado],
IF('DRE Financeira'!$B$3=Configurações!$D$7,BaseFinanceira[Mês Caixa],BaseFinanceira[Mês Comp.]),T$6,
BaseFinanceira[Plano Contas],'DRE Financeira'!$C288,
BaseFinanceira[Centro Custo],IF($B$2=Configurações!$B$7,"&lt;&gt;""",'DRE Financeira'!$B$2))))</f>
        <v/>
      </c>
      <c r="U288" s="24" t="str">
        <f>IF($B288="","",ABS(
SUMIFS(BaseFinanceira[Valor Previsto],
IF('DRE Financeira'!$B$3=Configurações!$D$7,BaseFinanceira[Mês Caixa],BaseFinanceira[Mês Comp.]),U$6,
BaseFinanceira[Plano Contas],'DRE Financeira'!$C288,
BaseFinanceira[Centro Custo],IF($B$2=Configurações!$B$7,"&lt;&gt;""",'DRE Financeira'!$B$2))))</f>
        <v/>
      </c>
      <c r="V288" s="26" t="str">
        <f>IF($B288="","",ABS(
SUMIFS(BaseFinanceira[Valor Realizado],
IF('DRE Financeira'!$B$3=Configurações!$D$7,BaseFinanceira[Mês Caixa],BaseFinanceira[Mês Comp.]),V$6,
BaseFinanceira[Plano Contas],'DRE Financeira'!$C288,
BaseFinanceira[Centro Custo],IF($B$2=Configurações!$B$7,"&lt;&gt;""",'DRE Financeira'!$B$2))))</f>
        <v/>
      </c>
      <c r="W288" s="24" t="str">
        <f>IF($B288="","",ABS(
SUMIFS(BaseFinanceira[Valor Previsto],
IF('DRE Financeira'!$B$3=Configurações!$D$7,BaseFinanceira[Mês Caixa],BaseFinanceira[Mês Comp.]),W$6,
BaseFinanceira[Plano Contas],'DRE Financeira'!$C288,
BaseFinanceira[Centro Custo],IF($B$2=Configurações!$B$7,"&lt;&gt;""",'DRE Financeira'!$B$2))))</f>
        <v/>
      </c>
      <c r="X288" s="26" t="str">
        <f>IF($B288="","",ABS(
SUMIFS(BaseFinanceira[Valor Realizado],
IF('DRE Financeira'!$B$3=Configurações!$D$7,BaseFinanceira[Mês Caixa],BaseFinanceira[Mês Comp.]),X$6,
BaseFinanceira[Plano Contas],'DRE Financeira'!$C288,
BaseFinanceira[Centro Custo],IF($B$2=Configurações!$B$7,"&lt;&gt;""",'DRE Financeira'!$B$2))))</f>
        <v/>
      </c>
      <c r="Y288" s="24" t="str">
        <f>IF($B288="","",ABS(
SUMIFS(BaseFinanceira[Valor Previsto],
IF('DRE Financeira'!$B$3=Configurações!$D$7,BaseFinanceira[Mês Caixa],BaseFinanceira[Mês Comp.]),Y$6,
BaseFinanceira[Plano Contas],'DRE Financeira'!$C288,
BaseFinanceira[Centro Custo],IF($B$2=Configurações!$B$7,"&lt;&gt;""",'DRE Financeira'!$B$2))))</f>
        <v/>
      </c>
      <c r="Z288" s="26" t="str">
        <f>IF($B288="","",ABS(
SUMIFS(BaseFinanceira[Valor Realizado],
IF('DRE Financeira'!$B$3=Configurações!$D$7,BaseFinanceira[Mês Caixa],BaseFinanceira[Mês Comp.]),Z$6,
BaseFinanceira[Plano Contas],'DRE Financeira'!$C288,
BaseFinanceira[Centro Custo],IF($B$2=Configurações!$B$7,"&lt;&gt;""",'DRE Financeira'!$B$2))))</f>
        <v/>
      </c>
      <c r="AA288" s="24" t="str">
        <f>IF($B288="","",ABS(
SUMIFS(BaseFinanceira[Valor Previsto],
IF('DRE Financeira'!$B$3=Configurações!$D$7,BaseFinanceira[Mês Caixa],BaseFinanceira[Mês Comp.]),AA$6,
BaseFinanceira[Plano Contas],'DRE Financeira'!$C288,
BaseFinanceira[Centro Custo],IF($B$2=Configurações!$B$7,"&lt;&gt;""",'DRE Financeira'!$B$2))))</f>
        <v/>
      </c>
      <c r="AB288" s="26" t="str">
        <f>IF($B288="","",ABS(
SUMIFS(BaseFinanceira[Valor Realizado],
IF('DRE Financeira'!$B$3=Configurações!$D$7,BaseFinanceira[Mês Caixa],BaseFinanceira[Mês Comp.]),AB$6,
BaseFinanceira[Plano Contas],'DRE Financeira'!$C288,
BaseFinanceira[Centro Custo],IF($B$2=Configurações!$B$7,"&lt;&gt;""",'DRE Financeira'!$B$2))))</f>
        <v/>
      </c>
      <c r="AD288" s="24">
        <f t="shared" si="459"/>
        <v>0</v>
      </c>
      <c r="AE288" s="26">
        <f t="shared" si="459"/>
        <v>0</v>
      </c>
      <c r="AF288" s="39">
        <f t="shared" si="458"/>
        <v>0</v>
      </c>
      <c r="AH288" s="24">
        <f t="shared" si="460"/>
        <v>0</v>
      </c>
      <c r="AI288" s="26">
        <f t="shared" si="460"/>
        <v>0</v>
      </c>
    </row>
    <row r="289" spans="2:35" s="2" customFormat="1" ht="20.100000000000001" hidden="1" customHeight="1" x14ac:dyDescent="0.25">
      <c r="B289" s="23" t="str">
        <f>IF('Plano Contas'!R11="","",'Plano Contas'!R11)</f>
        <v/>
      </c>
      <c r="C289" s="46" t="str">
        <f t="shared" si="461"/>
        <v>Outras DespesasInvestimentos</v>
      </c>
      <c r="D289" s="20"/>
      <c r="E289" s="24" t="str">
        <f>IF($B289="","",ABS(
SUMIFS(BaseFinanceira[Valor Previsto],
IF('DRE Financeira'!$B$3=Configurações!$D$7,BaseFinanceira[Mês Caixa],BaseFinanceira[Mês Comp.]),E$6,
BaseFinanceira[Plano Contas],'DRE Financeira'!$C289,
BaseFinanceira[Centro Custo],IF($B$2=Configurações!$B$7,"&lt;&gt;""",'DRE Financeira'!$B$2))))</f>
        <v/>
      </c>
      <c r="F289" s="26" t="str">
        <f>IF($B289="","",ABS(
SUMIFS(BaseFinanceira[Valor Realizado],
IF('DRE Financeira'!$B$3=Configurações!$D$7,BaseFinanceira[Mês Caixa],BaseFinanceira[Mês Comp.]),F$6,
BaseFinanceira[Plano Contas],'DRE Financeira'!$C289,
BaseFinanceira[Centro Custo],IF($B$2=Configurações!$B$7,"&lt;&gt;""",'DRE Financeira'!$B$2))))</f>
        <v/>
      </c>
      <c r="G289" s="24" t="str">
        <f>IF($B289="","",ABS(
SUMIFS(BaseFinanceira[Valor Previsto],
IF('DRE Financeira'!$B$3=Configurações!$D$7,BaseFinanceira[Mês Caixa],BaseFinanceira[Mês Comp.]),G$6,
BaseFinanceira[Plano Contas],'DRE Financeira'!$C289,
BaseFinanceira[Centro Custo],IF($B$2=Configurações!$B$7,"&lt;&gt;""",'DRE Financeira'!$B$2))))</f>
        <v/>
      </c>
      <c r="H289" s="26" t="str">
        <f>IF($B289="","",ABS(
SUMIFS(BaseFinanceira[Valor Realizado],
IF('DRE Financeira'!$B$3=Configurações!$D$7,BaseFinanceira[Mês Caixa],BaseFinanceira[Mês Comp.]),H$6,
BaseFinanceira[Plano Contas],'DRE Financeira'!$C289,
BaseFinanceira[Centro Custo],IF($B$2=Configurações!$B$7,"&lt;&gt;""",'DRE Financeira'!$B$2))))</f>
        <v/>
      </c>
      <c r="I289" s="24" t="str">
        <f>IF($B289="","",ABS(
SUMIFS(BaseFinanceira[Valor Previsto],
IF('DRE Financeira'!$B$3=Configurações!$D$7,BaseFinanceira[Mês Caixa],BaseFinanceira[Mês Comp.]),I$6,
BaseFinanceira[Plano Contas],'DRE Financeira'!$C289,
BaseFinanceira[Centro Custo],IF($B$2=Configurações!$B$7,"&lt;&gt;""",'DRE Financeira'!$B$2))))</f>
        <v/>
      </c>
      <c r="J289" s="26" t="str">
        <f>IF($B289="","",ABS(
SUMIFS(BaseFinanceira[Valor Realizado],
IF('DRE Financeira'!$B$3=Configurações!$D$7,BaseFinanceira[Mês Caixa],BaseFinanceira[Mês Comp.]),J$6,
BaseFinanceira[Plano Contas],'DRE Financeira'!$C289,
BaseFinanceira[Centro Custo],IF($B$2=Configurações!$B$7,"&lt;&gt;""",'DRE Financeira'!$B$2))))</f>
        <v/>
      </c>
      <c r="K289" s="24" t="str">
        <f>IF($B289="","",ABS(
SUMIFS(BaseFinanceira[Valor Previsto],
IF('DRE Financeira'!$B$3=Configurações!$D$7,BaseFinanceira[Mês Caixa],BaseFinanceira[Mês Comp.]),K$6,
BaseFinanceira[Plano Contas],'DRE Financeira'!$C289,
BaseFinanceira[Centro Custo],IF($B$2=Configurações!$B$7,"&lt;&gt;""",'DRE Financeira'!$B$2))))</f>
        <v/>
      </c>
      <c r="L289" s="26" t="str">
        <f>IF($B289="","",ABS(
SUMIFS(BaseFinanceira[Valor Realizado],
IF('DRE Financeira'!$B$3=Configurações!$D$7,BaseFinanceira[Mês Caixa],BaseFinanceira[Mês Comp.]),L$6,
BaseFinanceira[Plano Contas],'DRE Financeira'!$C289,
BaseFinanceira[Centro Custo],IF($B$2=Configurações!$B$7,"&lt;&gt;""",'DRE Financeira'!$B$2))))</f>
        <v/>
      </c>
      <c r="M289" s="24" t="str">
        <f>IF($B289="","",ABS(
SUMIFS(BaseFinanceira[Valor Previsto],
IF('DRE Financeira'!$B$3=Configurações!$D$7,BaseFinanceira[Mês Caixa],BaseFinanceira[Mês Comp.]),M$6,
BaseFinanceira[Plano Contas],'DRE Financeira'!$C289,
BaseFinanceira[Centro Custo],IF($B$2=Configurações!$B$7,"&lt;&gt;""",'DRE Financeira'!$B$2))))</f>
        <v/>
      </c>
      <c r="N289" s="26" t="str">
        <f>IF($B289="","",ABS(
SUMIFS(BaseFinanceira[Valor Realizado],
IF('DRE Financeira'!$B$3=Configurações!$D$7,BaseFinanceira[Mês Caixa],BaseFinanceira[Mês Comp.]),N$6,
BaseFinanceira[Plano Contas],'DRE Financeira'!$C289,
BaseFinanceira[Centro Custo],IF($B$2=Configurações!$B$7,"&lt;&gt;""",'DRE Financeira'!$B$2))))</f>
        <v/>
      </c>
      <c r="O289" s="24" t="str">
        <f>IF($B289="","",ABS(
SUMIFS(BaseFinanceira[Valor Previsto],
IF('DRE Financeira'!$B$3=Configurações!$D$7,BaseFinanceira[Mês Caixa],BaseFinanceira[Mês Comp.]),O$6,
BaseFinanceira[Plano Contas],'DRE Financeira'!$C289,
BaseFinanceira[Centro Custo],IF($B$2=Configurações!$B$7,"&lt;&gt;""",'DRE Financeira'!$B$2))))</f>
        <v/>
      </c>
      <c r="P289" s="26" t="str">
        <f>IF($B289="","",ABS(
SUMIFS(BaseFinanceira[Valor Realizado],
IF('DRE Financeira'!$B$3=Configurações!$D$7,BaseFinanceira[Mês Caixa],BaseFinanceira[Mês Comp.]),P$6,
BaseFinanceira[Plano Contas],'DRE Financeira'!$C289,
BaseFinanceira[Centro Custo],IF($B$2=Configurações!$B$7,"&lt;&gt;""",'DRE Financeira'!$B$2))))</f>
        <v/>
      </c>
      <c r="Q289" s="24" t="str">
        <f>IF($B289="","",ABS(
SUMIFS(BaseFinanceira[Valor Previsto],
IF('DRE Financeira'!$B$3=Configurações!$D$7,BaseFinanceira[Mês Caixa],BaseFinanceira[Mês Comp.]),Q$6,
BaseFinanceira[Plano Contas],'DRE Financeira'!$C289,
BaseFinanceira[Centro Custo],IF($B$2=Configurações!$B$7,"&lt;&gt;""",'DRE Financeira'!$B$2))))</f>
        <v/>
      </c>
      <c r="R289" s="26" t="str">
        <f>IF($B289="","",ABS(
SUMIFS(BaseFinanceira[Valor Realizado],
IF('DRE Financeira'!$B$3=Configurações!$D$7,BaseFinanceira[Mês Caixa],BaseFinanceira[Mês Comp.]),R$6,
BaseFinanceira[Plano Contas],'DRE Financeira'!$C289,
BaseFinanceira[Centro Custo],IF($B$2=Configurações!$B$7,"&lt;&gt;""",'DRE Financeira'!$B$2))))</f>
        <v/>
      </c>
      <c r="S289" s="24" t="str">
        <f>IF($B289="","",ABS(
SUMIFS(BaseFinanceira[Valor Previsto],
IF('DRE Financeira'!$B$3=Configurações!$D$7,BaseFinanceira[Mês Caixa],BaseFinanceira[Mês Comp.]),S$6,
BaseFinanceira[Plano Contas],'DRE Financeira'!$C289,
BaseFinanceira[Centro Custo],IF($B$2=Configurações!$B$7,"&lt;&gt;""",'DRE Financeira'!$B$2))))</f>
        <v/>
      </c>
      <c r="T289" s="26" t="str">
        <f>IF($B289="","",ABS(
SUMIFS(BaseFinanceira[Valor Realizado],
IF('DRE Financeira'!$B$3=Configurações!$D$7,BaseFinanceira[Mês Caixa],BaseFinanceira[Mês Comp.]),T$6,
BaseFinanceira[Plano Contas],'DRE Financeira'!$C289,
BaseFinanceira[Centro Custo],IF($B$2=Configurações!$B$7,"&lt;&gt;""",'DRE Financeira'!$B$2))))</f>
        <v/>
      </c>
      <c r="U289" s="24" t="str">
        <f>IF($B289="","",ABS(
SUMIFS(BaseFinanceira[Valor Previsto],
IF('DRE Financeira'!$B$3=Configurações!$D$7,BaseFinanceira[Mês Caixa],BaseFinanceira[Mês Comp.]),U$6,
BaseFinanceira[Plano Contas],'DRE Financeira'!$C289,
BaseFinanceira[Centro Custo],IF($B$2=Configurações!$B$7,"&lt;&gt;""",'DRE Financeira'!$B$2))))</f>
        <v/>
      </c>
      <c r="V289" s="26" t="str">
        <f>IF($B289="","",ABS(
SUMIFS(BaseFinanceira[Valor Realizado],
IF('DRE Financeira'!$B$3=Configurações!$D$7,BaseFinanceira[Mês Caixa],BaseFinanceira[Mês Comp.]),V$6,
BaseFinanceira[Plano Contas],'DRE Financeira'!$C289,
BaseFinanceira[Centro Custo],IF($B$2=Configurações!$B$7,"&lt;&gt;""",'DRE Financeira'!$B$2))))</f>
        <v/>
      </c>
      <c r="W289" s="24" t="str">
        <f>IF($B289="","",ABS(
SUMIFS(BaseFinanceira[Valor Previsto],
IF('DRE Financeira'!$B$3=Configurações!$D$7,BaseFinanceira[Mês Caixa],BaseFinanceira[Mês Comp.]),W$6,
BaseFinanceira[Plano Contas],'DRE Financeira'!$C289,
BaseFinanceira[Centro Custo],IF($B$2=Configurações!$B$7,"&lt;&gt;""",'DRE Financeira'!$B$2))))</f>
        <v/>
      </c>
      <c r="X289" s="26" t="str">
        <f>IF($B289="","",ABS(
SUMIFS(BaseFinanceira[Valor Realizado],
IF('DRE Financeira'!$B$3=Configurações!$D$7,BaseFinanceira[Mês Caixa],BaseFinanceira[Mês Comp.]),X$6,
BaseFinanceira[Plano Contas],'DRE Financeira'!$C289,
BaseFinanceira[Centro Custo],IF($B$2=Configurações!$B$7,"&lt;&gt;""",'DRE Financeira'!$B$2))))</f>
        <v/>
      </c>
      <c r="Y289" s="24" t="str">
        <f>IF($B289="","",ABS(
SUMIFS(BaseFinanceira[Valor Previsto],
IF('DRE Financeira'!$B$3=Configurações!$D$7,BaseFinanceira[Mês Caixa],BaseFinanceira[Mês Comp.]),Y$6,
BaseFinanceira[Plano Contas],'DRE Financeira'!$C289,
BaseFinanceira[Centro Custo],IF($B$2=Configurações!$B$7,"&lt;&gt;""",'DRE Financeira'!$B$2))))</f>
        <v/>
      </c>
      <c r="Z289" s="26" t="str">
        <f>IF($B289="","",ABS(
SUMIFS(BaseFinanceira[Valor Realizado],
IF('DRE Financeira'!$B$3=Configurações!$D$7,BaseFinanceira[Mês Caixa],BaseFinanceira[Mês Comp.]),Z$6,
BaseFinanceira[Plano Contas],'DRE Financeira'!$C289,
BaseFinanceira[Centro Custo],IF($B$2=Configurações!$B$7,"&lt;&gt;""",'DRE Financeira'!$B$2))))</f>
        <v/>
      </c>
      <c r="AA289" s="24" t="str">
        <f>IF($B289="","",ABS(
SUMIFS(BaseFinanceira[Valor Previsto],
IF('DRE Financeira'!$B$3=Configurações!$D$7,BaseFinanceira[Mês Caixa],BaseFinanceira[Mês Comp.]),AA$6,
BaseFinanceira[Plano Contas],'DRE Financeira'!$C289,
BaseFinanceira[Centro Custo],IF($B$2=Configurações!$B$7,"&lt;&gt;""",'DRE Financeira'!$B$2))))</f>
        <v/>
      </c>
      <c r="AB289" s="26" t="str">
        <f>IF($B289="","",ABS(
SUMIFS(BaseFinanceira[Valor Realizado],
IF('DRE Financeira'!$B$3=Configurações!$D$7,BaseFinanceira[Mês Caixa],BaseFinanceira[Mês Comp.]),AB$6,
BaseFinanceira[Plano Contas],'DRE Financeira'!$C289,
BaseFinanceira[Centro Custo],IF($B$2=Configurações!$B$7,"&lt;&gt;""",'DRE Financeira'!$B$2))))</f>
        <v/>
      </c>
      <c r="AD289" s="24">
        <f t="shared" si="459"/>
        <v>0</v>
      </c>
      <c r="AE289" s="26">
        <f t="shared" si="459"/>
        <v>0</v>
      </c>
      <c r="AF289" s="39">
        <f t="shared" si="458"/>
        <v>0</v>
      </c>
      <c r="AH289" s="24">
        <f t="shared" si="460"/>
        <v>0</v>
      </c>
      <c r="AI289" s="26">
        <f t="shared" si="460"/>
        <v>0</v>
      </c>
    </row>
    <row r="290" spans="2:35" s="2" customFormat="1" ht="19.5" hidden="1" customHeight="1" x14ac:dyDescent="0.25">
      <c r="B290" s="23" t="str">
        <f>IF('Plano Contas'!R12="","",'Plano Contas'!R12)</f>
        <v/>
      </c>
      <c r="C290" s="46" t="str">
        <f t="shared" si="461"/>
        <v>Outras DespesasInvestimentos</v>
      </c>
      <c r="D290" s="20"/>
      <c r="E290" s="24" t="str">
        <f>IF($B290="","",ABS(
SUMIFS(BaseFinanceira[Valor Previsto],
IF('DRE Financeira'!$B$3=Configurações!$D$7,BaseFinanceira[Mês Caixa],BaseFinanceira[Mês Comp.]),E$6,
BaseFinanceira[Plano Contas],'DRE Financeira'!$C290,
BaseFinanceira[Centro Custo],IF($B$2=Configurações!$B$7,"&lt;&gt;""",'DRE Financeira'!$B$2))))</f>
        <v/>
      </c>
      <c r="F290" s="26" t="str">
        <f>IF($B290="","",ABS(
SUMIFS(BaseFinanceira[Valor Realizado],
IF('DRE Financeira'!$B$3=Configurações!$D$7,BaseFinanceira[Mês Caixa],BaseFinanceira[Mês Comp.]),F$6,
BaseFinanceira[Plano Contas],'DRE Financeira'!$C290,
BaseFinanceira[Centro Custo],IF($B$2=Configurações!$B$7,"&lt;&gt;""",'DRE Financeira'!$B$2))))</f>
        <v/>
      </c>
      <c r="G290" s="24" t="str">
        <f>IF($B290="","",ABS(
SUMIFS(BaseFinanceira[Valor Previsto],
IF('DRE Financeira'!$B$3=Configurações!$D$7,BaseFinanceira[Mês Caixa],BaseFinanceira[Mês Comp.]),G$6,
BaseFinanceira[Plano Contas],'DRE Financeira'!$C290,
BaseFinanceira[Centro Custo],IF($B$2=Configurações!$B$7,"&lt;&gt;""",'DRE Financeira'!$B$2))))</f>
        <v/>
      </c>
      <c r="H290" s="26" t="str">
        <f>IF($B290="","",ABS(
SUMIFS(BaseFinanceira[Valor Realizado],
IF('DRE Financeira'!$B$3=Configurações!$D$7,BaseFinanceira[Mês Caixa],BaseFinanceira[Mês Comp.]),H$6,
BaseFinanceira[Plano Contas],'DRE Financeira'!$C290,
BaseFinanceira[Centro Custo],IF($B$2=Configurações!$B$7,"&lt;&gt;""",'DRE Financeira'!$B$2))))</f>
        <v/>
      </c>
      <c r="I290" s="24" t="str">
        <f>IF($B290="","",ABS(
SUMIFS(BaseFinanceira[Valor Previsto],
IF('DRE Financeira'!$B$3=Configurações!$D$7,BaseFinanceira[Mês Caixa],BaseFinanceira[Mês Comp.]),I$6,
BaseFinanceira[Plano Contas],'DRE Financeira'!$C290,
BaseFinanceira[Centro Custo],IF($B$2=Configurações!$B$7,"&lt;&gt;""",'DRE Financeira'!$B$2))))</f>
        <v/>
      </c>
      <c r="J290" s="26" t="str">
        <f>IF($B290="","",ABS(
SUMIFS(BaseFinanceira[Valor Realizado],
IF('DRE Financeira'!$B$3=Configurações!$D$7,BaseFinanceira[Mês Caixa],BaseFinanceira[Mês Comp.]),J$6,
BaseFinanceira[Plano Contas],'DRE Financeira'!$C290,
BaseFinanceira[Centro Custo],IF($B$2=Configurações!$B$7,"&lt;&gt;""",'DRE Financeira'!$B$2))))</f>
        <v/>
      </c>
      <c r="K290" s="24" t="str">
        <f>IF($B290="","",ABS(
SUMIFS(BaseFinanceira[Valor Previsto],
IF('DRE Financeira'!$B$3=Configurações!$D$7,BaseFinanceira[Mês Caixa],BaseFinanceira[Mês Comp.]),K$6,
BaseFinanceira[Plano Contas],'DRE Financeira'!$C290,
BaseFinanceira[Centro Custo],IF($B$2=Configurações!$B$7,"&lt;&gt;""",'DRE Financeira'!$B$2))))</f>
        <v/>
      </c>
      <c r="L290" s="26" t="str">
        <f>IF($B290="","",ABS(
SUMIFS(BaseFinanceira[Valor Realizado],
IF('DRE Financeira'!$B$3=Configurações!$D$7,BaseFinanceira[Mês Caixa],BaseFinanceira[Mês Comp.]),L$6,
BaseFinanceira[Plano Contas],'DRE Financeira'!$C290,
BaseFinanceira[Centro Custo],IF($B$2=Configurações!$B$7,"&lt;&gt;""",'DRE Financeira'!$B$2))))</f>
        <v/>
      </c>
      <c r="M290" s="24" t="str">
        <f>IF($B290="","",ABS(
SUMIFS(BaseFinanceira[Valor Previsto],
IF('DRE Financeira'!$B$3=Configurações!$D$7,BaseFinanceira[Mês Caixa],BaseFinanceira[Mês Comp.]),M$6,
BaseFinanceira[Plano Contas],'DRE Financeira'!$C290,
BaseFinanceira[Centro Custo],IF($B$2=Configurações!$B$7,"&lt;&gt;""",'DRE Financeira'!$B$2))))</f>
        <v/>
      </c>
      <c r="N290" s="26" t="str">
        <f>IF($B290="","",ABS(
SUMIFS(BaseFinanceira[Valor Realizado],
IF('DRE Financeira'!$B$3=Configurações!$D$7,BaseFinanceira[Mês Caixa],BaseFinanceira[Mês Comp.]),N$6,
BaseFinanceira[Plano Contas],'DRE Financeira'!$C290,
BaseFinanceira[Centro Custo],IF($B$2=Configurações!$B$7,"&lt;&gt;""",'DRE Financeira'!$B$2))))</f>
        <v/>
      </c>
      <c r="O290" s="24" t="str">
        <f>IF($B290="","",ABS(
SUMIFS(BaseFinanceira[Valor Previsto],
IF('DRE Financeira'!$B$3=Configurações!$D$7,BaseFinanceira[Mês Caixa],BaseFinanceira[Mês Comp.]),O$6,
BaseFinanceira[Plano Contas],'DRE Financeira'!$C290,
BaseFinanceira[Centro Custo],IF($B$2=Configurações!$B$7,"&lt;&gt;""",'DRE Financeira'!$B$2))))</f>
        <v/>
      </c>
      <c r="P290" s="26" t="str">
        <f>IF($B290="","",ABS(
SUMIFS(BaseFinanceira[Valor Realizado],
IF('DRE Financeira'!$B$3=Configurações!$D$7,BaseFinanceira[Mês Caixa],BaseFinanceira[Mês Comp.]),P$6,
BaseFinanceira[Plano Contas],'DRE Financeira'!$C290,
BaseFinanceira[Centro Custo],IF($B$2=Configurações!$B$7,"&lt;&gt;""",'DRE Financeira'!$B$2))))</f>
        <v/>
      </c>
      <c r="Q290" s="24" t="str">
        <f>IF($B290="","",ABS(
SUMIFS(BaseFinanceira[Valor Previsto],
IF('DRE Financeira'!$B$3=Configurações!$D$7,BaseFinanceira[Mês Caixa],BaseFinanceira[Mês Comp.]),Q$6,
BaseFinanceira[Plano Contas],'DRE Financeira'!$C290,
BaseFinanceira[Centro Custo],IF($B$2=Configurações!$B$7,"&lt;&gt;""",'DRE Financeira'!$B$2))))</f>
        <v/>
      </c>
      <c r="R290" s="26" t="str">
        <f>IF($B290="","",ABS(
SUMIFS(BaseFinanceira[Valor Realizado],
IF('DRE Financeira'!$B$3=Configurações!$D$7,BaseFinanceira[Mês Caixa],BaseFinanceira[Mês Comp.]),R$6,
BaseFinanceira[Plano Contas],'DRE Financeira'!$C290,
BaseFinanceira[Centro Custo],IF($B$2=Configurações!$B$7,"&lt;&gt;""",'DRE Financeira'!$B$2))))</f>
        <v/>
      </c>
      <c r="S290" s="24" t="str">
        <f>IF($B290="","",ABS(
SUMIFS(BaseFinanceira[Valor Previsto],
IF('DRE Financeira'!$B$3=Configurações!$D$7,BaseFinanceira[Mês Caixa],BaseFinanceira[Mês Comp.]),S$6,
BaseFinanceira[Plano Contas],'DRE Financeira'!$C290,
BaseFinanceira[Centro Custo],IF($B$2=Configurações!$B$7,"&lt;&gt;""",'DRE Financeira'!$B$2))))</f>
        <v/>
      </c>
      <c r="T290" s="26" t="str">
        <f>IF($B290="","",ABS(
SUMIFS(BaseFinanceira[Valor Realizado],
IF('DRE Financeira'!$B$3=Configurações!$D$7,BaseFinanceira[Mês Caixa],BaseFinanceira[Mês Comp.]),T$6,
BaseFinanceira[Plano Contas],'DRE Financeira'!$C290,
BaseFinanceira[Centro Custo],IF($B$2=Configurações!$B$7,"&lt;&gt;""",'DRE Financeira'!$B$2))))</f>
        <v/>
      </c>
      <c r="U290" s="24" t="str">
        <f>IF($B290="","",ABS(
SUMIFS(BaseFinanceira[Valor Previsto],
IF('DRE Financeira'!$B$3=Configurações!$D$7,BaseFinanceira[Mês Caixa],BaseFinanceira[Mês Comp.]),U$6,
BaseFinanceira[Plano Contas],'DRE Financeira'!$C290,
BaseFinanceira[Centro Custo],IF($B$2=Configurações!$B$7,"&lt;&gt;""",'DRE Financeira'!$B$2))))</f>
        <v/>
      </c>
      <c r="V290" s="26" t="str">
        <f>IF($B290="","",ABS(
SUMIFS(BaseFinanceira[Valor Realizado],
IF('DRE Financeira'!$B$3=Configurações!$D$7,BaseFinanceira[Mês Caixa],BaseFinanceira[Mês Comp.]),V$6,
BaseFinanceira[Plano Contas],'DRE Financeira'!$C290,
BaseFinanceira[Centro Custo],IF($B$2=Configurações!$B$7,"&lt;&gt;""",'DRE Financeira'!$B$2))))</f>
        <v/>
      </c>
      <c r="W290" s="24" t="str">
        <f>IF($B290="","",ABS(
SUMIFS(BaseFinanceira[Valor Previsto],
IF('DRE Financeira'!$B$3=Configurações!$D$7,BaseFinanceira[Mês Caixa],BaseFinanceira[Mês Comp.]),W$6,
BaseFinanceira[Plano Contas],'DRE Financeira'!$C290,
BaseFinanceira[Centro Custo],IF($B$2=Configurações!$B$7,"&lt;&gt;""",'DRE Financeira'!$B$2))))</f>
        <v/>
      </c>
      <c r="X290" s="26" t="str">
        <f>IF($B290="","",ABS(
SUMIFS(BaseFinanceira[Valor Realizado],
IF('DRE Financeira'!$B$3=Configurações!$D$7,BaseFinanceira[Mês Caixa],BaseFinanceira[Mês Comp.]),X$6,
BaseFinanceira[Plano Contas],'DRE Financeira'!$C290,
BaseFinanceira[Centro Custo],IF($B$2=Configurações!$B$7,"&lt;&gt;""",'DRE Financeira'!$B$2))))</f>
        <v/>
      </c>
      <c r="Y290" s="24" t="str">
        <f>IF($B290="","",ABS(
SUMIFS(BaseFinanceira[Valor Previsto],
IF('DRE Financeira'!$B$3=Configurações!$D$7,BaseFinanceira[Mês Caixa],BaseFinanceira[Mês Comp.]),Y$6,
BaseFinanceira[Plano Contas],'DRE Financeira'!$C290,
BaseFinanceira[Centro Custo],IF($B$2=Configurações!$B$7,"&lt;&gt;""",'DRE Financeira'!$B$2))))</f>
        <v/>
      </c>
      <c r="Z290" s="26" t="str">
        <f>IF($B290="","",ABS(
SUMIFS(BaseFinanceira[Valor Realizado],
IF('DRE Financeira'!$B$3=Configurações!$D$7,BaseFinanceira[Mês Caixa],BaseFinanceira[Mês Comp.]),Z$6,
BaseFinanceira[Plano Contas],'DRE Financeira'!$C290,
BaseFinanceira[Centro Custo],IF($B$2=Configurações!$B$7,"&lt;&gt;""",'DRE Financeira'!$B$2))))</f>
        <v/>
      </c>
      <c r="AA290" s="24" t="str">
        <f>IF($B290="","",ABS(
SUMIFS(BaseFinanceira[Valor Previsto],
IF('DRE Financeira'!$B$3=Configurações!$D$7,BaseFinanceira[Mês Caixa],BaseFinanceira[Mês Comp.]),AA$6,
BaseFinanceira[Plano Contas],'DRE Financeira'!$C290,
BaseFinanceira[Centro Custo],IF($B$2=Configurações!$B$7,"&lt;&gt;""",'DRE Financeira'!$B$2))))</f>
        <v/>
      </c>
      <c r="AB290" s="26" t="str">
        <f>IF($B290="","",ABS(
SUMIFS(BaseFinanceira[Valor Realizado],
IF('DRE Financeira'!$B$3=Configurações!$D$7,BaseFinanceira[Mês Caixa],BaseFinanceira[Mês Comp.]),AB$6,
BaseFinanceira[Plano Contas],'DRE Financeira'!$C290,
BaseFinanceira[Centro Custo],IF($B$2=Configurações!$B$7,"&lt;&gt;""",'DRE Financeira'!$B$2))))</f>
        <v/>
      </c>
      <c r="AD290" s="24">
        <f t="shared" si="459"/>
        <v>0</v>
      </c>
      <c r="AE290" s="26">
        <f t="shared" si="459"/>
        <v>0</v>
      </c>
      <c r="AF290" s="39">
        <f t="shared" si="458"/>
        <v>0</v>
      </c>
      <c r="AH290" s="24">
        <f t="shared" si="460"/>
        <v>0</v>
      </c>
      <c r="AI290" s="26">
        <f t="shared" si="460"/>
        <v>0</v>
      </c>
    </row>
    <row r="291" spans="2:35" s="2" customFormat="1" ht="20.100000000000001" hidden="1" customHeight="1" x14ac:dyDescent="0.25">
      <c r="B291" s="23" t="str">
        <f>IF('Plano Contas'!R13="","",'Plano Contas'!R13)</f>
        <v/>
      </c>
      <c r="C291" s="46" t="str">
        <f t="shared" si="461"/>
        <v>Outras DespesasInvestimentos</v>
      </c>
      <c r="D291" s="20"/>
      <c r="E291" s="24" t="str">
        <f>IF($B291="","",ABS(
SUMIFS(BaseFinanceira[Valor Previsto],
IF('DRE Financeira'!$B$3=Configurações!$D$7,BaseFinanceira[Mês Caixa],BaseFinanceira[Mês Comp.]),E$6,
BaseFinanceira[Plano Contas],'DRE Financeira'!$C291,
BaseFinanceira[Centro Custo],IF($B$2=Configurações!$B$7,"&lt;&gt;""",'DRE Financeira'!$B$2))))</f>
        <v/>
      </c>
      <c r="F291" s="26" t="str">
        <f>IF($B291="","",ABS(
SUMIFS(BaseFinanceira[Valor Realizado],
IF('DRE Financeira'!$B$3=Configurações!$D$7,BaseFinanceira[Mês Caixa],BaseFinanceira[Mês Comp.]),F$6,
BaseFinanceira[Plano Contas],'DRE Financeira'!$C291,
BaseFinanceira[Centro Custo],IF($B$2=Configurações!$B$7,"&lt;&gt;""",'DRE Financeira'!$B$2))))</f>
        <v/>
      </c>
      <c r="G291" s="24" t="str">
        <f>IF($B291="","",ABS(
SUMIFS(BaseFinanceira[Valor Previsto],
IF('DRE Financeira'!$B$3=Configurações!$D$7,BaseFinanceira[Mês Caixa],BaseFinanceira[Mês Comp.]),G$6,
BaseFinanceira[Plano Contas],'DRE Financeira'!$C291,
BaseFinanceira[Centro Custo],IF($B$2=Configurações!$B$7,"&lt;&gt;""",'DRE Financeira'!$B$2))))</f>
        <v/>
      </c>
      <c r="H291" s="26" t="str">
        <f>IF($B291="","",ABS(
SUMIFS(BaseFinanceira[Valor Realizado],
IF('DRE Financeira'!$B$3=Configurações!$D$7,BaseFinanceira[Mês Caixa],BaseFinanceira[Mês Comp.]),H$6,
BaseFinanceira[Plano Contas],'DRE Financeira'!$C291,
BaseFinanceira[Centro Custo],IF($B$2=Configurações!$B$7,"&lt;&gt;""",'DRE Financeira'!$B$2))))</f>
        <v/>
      </c>
      <c r="I291" s="24" t="str">
        <f>IF($B291="","",ABS(
SUMIFS(BaseFinanceira[Valor Previsto],
IF('DRE Financeira'!$B$3=Configurações!$D$7,BaseFinanceira[Mês Caixa],BaseFinanceira[Mês Comp.]),I$6,
BaseFinanceira[Plano Contas],'DRE Financeira'!$C291,
BaseFinanceira[Centro Custo],IF($B$2=Configurações!$B$7,"&lt;&gt;""",'DRE Financeira'!$B$2))))</f>
        <v/>
      </c>
      <c r="J291" s="26" t="str">
        <f>IF($B291="","",ABS(
SUMIFS(BaseFinanceira[Valor Realizado],
IF('DRE Financeira'!$B$3=Configurações!$D$7,BaseFinanceira[Mês Caixa],BaseFinanceira[Mês Comp.]),J$6,
BaseFinanceira[Plano Contas],'DRE Financeira'!$C291,
BaseFinanceira[Centro Custo],IF($B$2=Configurações!$B$7,"&lt;&gt;""",'DRE Financeira'!$B$2))))</f>
        <v/>
      </c>
      <c r="K291" s="24" t="str">
        <f>IF($B291="","",ABS(
SUMIFS(BaseFinanceira[Valor Previsto],
IF('DRE Financeira'!$B$3=Configurações!$D$7,BaseFinanceira[Mês Caixa],BaseFinanceira[Mês Comp.]),K$6,
BaseFinanceira[Plano Contas],'DRE Financeira'!$C291,
BaseFinanceira[Centro Custo],IF($B$2=Configurações!$B$7,"&lt;&gt;""",'DRE Financeira'!$B$2))))</f>
        <v/>
      </c>
      <c r="L291" s="26" t="str">
        <f>IF($B291="","",ABS(
SUMIFS(BaseFinanceira[Valor Realizado],
IF('DRE Financeira'!$B$3=Configurações!$D$7,BaseFinanceira[Mês Caixa],BaseFinanceira[Mês Comp.]),L$6,
BaseFinanceira[Plano Contas],'DRE Financeira'!$C291,
BaseFinanceira[Centro Custo],IF($B$2=Configurações!$B$7,"&lt;&gt;""",'DRE Financeira'!$B$2))))</f>
        <v/>
      </c>
      <c r="M291" s="24" t="str">
        <f>IF($B291="","",ABS(
SUMIFS(BaseFinanceira[Valor Previsto],
IF('DRE Financeira'!$B$3=Configurações!$D$7,BaseFinanceira[Mês Caixa],BaseFinanceira[Mês Comp.]),M$6,
BaseFinanceira[Plano Contas],'DRE Financeira'!$C291,
BaseFinanceira[Centro Custo],IF($B$2=Configurações!$B$7,"&lt;&gt;""",'DRE Financeira'!$B$2))))</f>
        <v/>
      </c>
      <c r="N291" s="26" t="str">
        <f>IF($B291="","",ABS(
SUMIFS(BaseFinanceira[Valor Realizado],
IF('DRE Financeira'!$B$3=Configurações!$D$7,BaseFinanceira[Mês Caixa],BaseFinanceira[Mês Comp.]),N$6,
BaseFinanceira[Plano Contas],'DRE Financeira'!$C291,
BaseFinanceira[Centro Custo],IF($B$2=Configurações!$B$7,"&lt;&gt;""",'DRE Financeira'!$B$2))))</f>
        <v/>
      </c>
      <c r="O291" s="24" t="str">
        <f>IF($B291="","",ABS(
SUMIFS(BaseFinanceira[Valor Previsto],
IF('DRE Financeira'!$B$3=Configurações!$D$7,BaseFinanceira[Mês Caixa],BaseFinanceira[Mês Comp.]),O$6,
BaseFinanceira[Plano Contas],'DRE Financeira'!$C291,
BaseFinanceira[Centro Custo],IF($B$2=Configurações!$B$7,"&lt;&gt;""",'DRE Financeira'!$B$2))))</f>
        <v/>
      </c>
      <c r="P291" s="26" t="str">
        <f>IF($B291="","",ABS(
SUMIFS(BaseFinanceira[Valor Realizado],
IF('DRE Financeira'!$B$3=Configurações!$D$7,BaseFinanceira[Mês Caixa],BaseFinanceira[Mês Comp.]),P$6,
BaseFinanceira[Plano Contas],'DRE Financeira'!$C291,
BaseFinanceira[Centro Custo],IF($B$2=Configurações!$B$7,"&lt;&gt;""",'DRE Financeira'!$B$2))))</f>
        <v/>
      </c>
      <c r="Q291" s="24" t="str">
        <f>IF($B291="","",ABS(
SUMIFS(BaseFinanceira[Valor Previsto],
IF('DRE Financeira'!$B$3=Configurações!$D$7,BaseFinanceira[Mês Caixa],BaseFinanceira[Mês Comp.]),Q$6,
BaseFinanceira[Plano Contas],'DRE Financeira'!$C291,
BaseFinanceira[Centro Custo],IF($B$2=Configurações!$B$7,"&lt;&gt;""",'DRE Financeira'!$B$2))))</f>
        <v/>
      </c>
      <c r="R291" s="26" t="str">
        <f>IF($B291="","",ABS(
SUMIFS(BaseFinanceira[Valor Realizado],
IF('DRE Financeira'!$B$3=Configurações!$D$7,BaseFinanceira[Mês Caixa],BaseFinanceira[Mês Comp.]),R$6,
BaseFinanceira[Plano Contas],'DRE Financeira'!$C291,
BaseFinanceira[Centro Custo],IF($B$2=Configurações!$B$7,"&lt;&gt;""",'DRE Financeira'!$B$2))))</f>
        <v/>
      </c>
      <c r="S291" s="24" t="str">
        <f>IF($B291="","",ABS(
SUMIFS(BaseFinanceira[Valor Previsto],
IF('DRE Financeira'!$B$3=Configurações!$D$7,BaseFinanceira[Mês Caixa],BaseFinanceira[Mês Comp.]),S$6,
BaseFinanceira[Plano Contas],'DRE Financeira'!$C291,
BaseFinanceira[Centro Custo],IF($B$2=Configurações!$B$7,"&lt;&gt;""",'DRE Financeira'!$B$2))))</f>
        <v/>
      </c>
      <c r="T291" s="26" t="str">
        <f>IF($B291="","",ABS(
SUMIFS(BaseFinanceira[Valor Realizado],
IF('DRE Financeira'!$B$3=Configurações!$D$7,BaseFinanceira[Mês Caixa],BaseFinanceira[Mês Comp.]),T$6,
BaseFinanceira[Plano Contas],'DRE Financeira'!$C291,
BaseFinanceira[Centro Custo],IF($B$2=Configurações!$B$7,"&lt;&gt;""",'DRE Financeira'!$B$2))))</f>
        <v/>
      </c>
      <c r="U291" s="24" t="str">
        <f>IF($B291="","",ABS(
SUMIFS(BaseFinanceira[Valor Previsto],
IF('DRE Financeira'!$B$3=Configurações!$D$7,BaseFinanceira[Mês Caixa],BaseFinanceira[Mês Comp.]),U$6,
BaseFinanceira[Plano Contas],'DRE Financeira'!$C291,
BaseFinanceira[Centro Custo],IF($B$2=Configurações!$B$7,"&lt;&gt;""",'DRE Financeira'!$B$2))))</f>
        <v/>
      </c>
      <c r="V291" s="26" t="str">
        <f>IF($B291="","",ABS(
SUMIFS(BaseFinanceira[Valor Realizado],
IF('DRE Financeira'!$B$3=Configurações!$D$7,BaseFinanceira[Mês Caixa],BaseFinanceira[Mês Comp.]),V$6,
BaseFinanceira[Plano Contas],'DRE Financeira'!$C291,
BaseFinanceira[Centro Custo],IF($B$2=Configurações!$B$7,"&lt;&gt;""",'DRE Financeira'!$B$2))))</f>
        <v/>
      </c>
      <c r="W291" s="24" t="str">
        <f>IF($B291="","",ABS(
SUMIFS(BaseFinanceira[Valor Previsto],
IF('DRE Financeira'!$B$3=Configurações!$D$7,BaseFinanceira[Mês Caixa],BaseFinanceira[Mês Comp.]),W$6,
BaseFinanceira[Plano Contas],'DRE Financeira'!$C291,
BaseFinanceira[Centro Custo],IF($B$2=Configurações!$B$7,"&lt;&gt;""",'DRE Financeira'!$B$2))))</f>
        <v/>
      </c>
      <c r="X291" s="26" t="str">
        <f>IF($B291="","",ABS(
SUMIFS(BaseFinanceira[Valor Realizado],
IF('DRE Financeira'!$B$3=Configurações!$D$7,BaseFinanceira[Mês Caixa],BaseFinanceira[Mês Comp.]),X$6,
BaseFinanceira[Plano Contas],'DRE Financeira'!$C291,
BaseFinanceira[Centro Custo],IF($B$2=Configurações!$B$7,"&lt;&gt;""",'DRE Financeira'!$B$2))))</f>
        <v/>
      </c>
      <c r="Y291" s="24" t="str">
        <f>IF($B291="","",ABS(
SUMIFS(BaseFinanceira[Valor Previsto],
IF('DRE Financeira'!$B$3=Configurações!$D$7,BaseFinanceira[Mês Caixa],BaseFinanceira[Mês Comp.]),Y$6,
BaseFinanceira[Plano Contas],'DRE Financeira'!$C291,
BaseFinanceira[Centro Custo],IF($B$2=Configurações!$B$7,"&lt;&gt;""",'DRE Financeira'!$B$2))))</f>
        <v/>
      </c>
      <c r="Z291" s="26" t="str">
        <f>IF($B291="","",ABS(
SUMIFS(BaseFinanceira[Valor Realizado],
IF('DRE Financeira'!$B$3=Configurações!$D$7,BaseFinanceira[Mês Caixa],BaseFinanceira[Mês Comp.]),Z$6,
BaseFinanceira[Plano Contas],'DRE Financeira'!$C291,
BaseFinanceira[Centro Custo],IF($B$2=Configurações!$B$7,"&lt;&gt;""",'DRE Financeira'!$B$2))))</f>
        <v/>
      </c>
      <c r="AA291" s="24" t="str">
        <f>IF($B291="","",ABS(
SUMIFS(BaseFinanceira[Valor Previsto],
IF('DRE Financeira'!$B$3=Configurações!$D$7,BaseFinanceira[Mês Caixa],BaseFinanceira[Mês Comp.]),AA$6,
BaseFinanceira[Plano Contas],'DRE Financeira'!$C291,
BaseFinanceira[Centro Custo],IF($B$2=Configurações!$B$7,"&lt;&gt;""",'DRE Financeira'!$B$2))))</f>
        <v/>
      </c>
      <c r="AB291" s="26" t="str">
        <f>IF($B291="","",ABS(
SUMIFS(BaseFinanceira[Valor Realizado],
IF('DRE Financeira'!$B$3=Configurações!$D$7,BaseFinanceira[Mês Caixa],BaseFinanceira[Mês Comp.]),AB$6,
BaseFinanceira[Plano Contas],'DRE Financeira'!$C291,
BaseFinanceira[Centro Custo],IF($B$2=Configurações!$B$7,"&lt;&gt;""",'DRE Financeira'!$B$2))))</f>
        <v/>
      </c>
      <c r="AD291" s="24">
        <f t="shared" si="459"/>
        <v>0</v>
      </c>
      <c r="AE291" s="26">
        <f t="shared" si="459"/>
        <v>0</v>
      </c>
      <c r="AF291" s="39">
        <f t="shared" si="458"/>
        <v>0</v>
      </c>
      <c r="AH291" s="24">
        <f t="shared" si="460"/>
        <v>0</v>
      </c>
      <c r="AI291" s="26">
        <f t="shared" si="460"/>
        <v>0</v>
      </c>
    </row>
    <row r="292" spans="2:35" s="2" customFormat="1" ht="20.100000000000001" hidden="1" customHeight="1" x14ac:dyDescent="0.25">
      <c r="B292" s="23" t="str">
        <f>IF('Plano Contas'!R14="","",'Plano Contas'!R14)</f>
        <v/>
      </c>
      <c r="C292" s="46" t="str">
        <f t="shared" si="461"/>
        <v>Outras DespesasInvestimentos</v>
      </c>
      <c r="D292" s="20"/>
      <c r="E292" s="24" t="str">
        <f>IF($B292="","",ABS(
SUMIFS(BaseFinanceira[Valor Previsto],
IF('DRE Financeira'!$B$3=Configurações!$D$7,BaseFinanceira[Mês Caixa],BaseFinanceira[Mês Comp.]),E$6,
BaseFinanceira[Plano Contas],'DRE Financeira'!$C292,
BaseFinanceira[Centro Custo],IF($B$2=Configurações!$B$7,"&lt;&gt;""",'DRE Financeira'!$B$2))))</f>
        <v/>
      </c>
      <c r="F292" s="26" t="str">
        <f>IF($B292="","",ABS(
SUMIFS(BaseFinanceira[Valor Realizado],
IF('DRE Financeira'!$B$3=Configurações!$D$7,BaseFinanceira[Mês Caixa],BaseFinanceira[Mês Comp.]),F$6,
BaseFinanceira[Plano Contas],'DRE Financeira'!$C292,
BaseFinanceira[Centro Custo],IF($B$2=Configurações!$B$7,"&lt;&gt;""",'DRE Financeira'!$B$2))))</f>
        <v/>
      </c>
      <c r="G292" s="24" t="str">
        <f>IF($B292="","",ABS(
SUMIFS(BaseFinanceira[Valor Previsto],
IF('DRE Financeira'!$B$3=Configurações!$D$7,BaseFinanceira[Mês Caixa],BaseFinanceira[Mês Comp.]),G$6,
BaseFinanceira[Plano Contas],'DRE Financeira'!$C292,
BaseFinanceira[Centro Custo],IF($B$2=Configurações!$B$7,"&lt;&gt;""",'DRE Financeira'!$B$2))))</f>
        <v/>
      </c>
      <c r="H292" s="26" t="str">
        <f>IF($B292="","",ABS(
SUMIFS(BaseFinanceira[Valor Realizado],
IF('DRE Financeira'!$B$3=Configurações!$D$7,BaseFinanceira[Mês Caixa],BaseFinanceira[Mês Comp.]),H$6,
BaseFinanceira[Plano Contas],'DRE Financeira'!$C292,
BaseFinanceira[Centro Custo],IF($B$2=Configurações!$B$7,"&lt;&gt;""",'DRE Financeira'!$B$2))))</f>
        <v/>
      </c>
      <c r="I292" s="24" t="str">
        <f>IF($B292="","",ABS(
SUMIFS(BaseFinanceira[Valor Previsto],
IF('DRE Financeira'!$B$3=Configurações!$D$7,BaseFinanceira[Mês Caixa],BaseFinanceira[Mês Comp.]),I$6,
BaseFinanceira[Plano Contas],'DRE Financeira'!$C292,
BaseFinanceira[Centro Custo],IF($B$2=Configurações!$B$7,"&lt;&gt;""",'DRE Financeira'!$B$2))))</f>
        <v/>
      </c>
      <c r="J292" s="26" t="str">
        <f>IF($B292="","",ABS(
SUMIFS(BaseFinanceira[Valor Realizado],
IF('DRE Financeira'!$B$3=Configurações!$D$7,BaseFinanceira[Mês Caixa],BaseFinanceira[Mês Comp.]),J$6,
BaseFinanceira[Plano Contas],'DRE Financeira'!$C292,
BaseFinanceira[Centro Custo],IF($B$2=Configurações!$B$7,"&lt;&gt;""",'DRE Financeira'!$B$2))))</f>
        <v/>
      </c>
      <c r="K292" s="24" t="str">
        <f>IF($B292="","",ABS(
SUMIFS(BaseFinanceira[Valor Previsto],
IF('DRE Financeira'!$B$3=Configurações!$D$7,BaseFinanceira[Mês Caixa],BaseFinanceira[Mês Comp.]),K$6,
BaseFinanceira[Plano Contas],'DRE Financeira'!$C292,
BaseFinanceira[Centro Custo],IF($B$2=Configurações!$B$7,"&lt;&gt;""",'DRE Financeira'!$B$2))))</f>
        <v/>
      </c>
      <c r="L292" s="26" t="str">
        <f>IF($B292="","",ABS(
SUMIFS(BaseFinanceira[Valor Realizado],
IF('DRE Financeira'!$B$3=Configurações!$D$7,BaseFinanceira[Mês Caixa],BaseFinanceira[Mês Comp.]),L$6,
BaseFinanceira[Plano Contas],'DRE Financeira'!$C292,
BaseFinanceira[Centro Custo],IF($B$2=Configurações!$B$7,"&lt;&gt;""",'DRE Financeira'!$B$2))))</f>
        <v/>
      </c>
      <c r="M292" s="24" t="str">
        <f>IF($B292="","",ABS(
SUMIFS(BaseFinanceira[Valor Previsto],
IF('DRE Financeira'!$B$3=Configurações!$D$7,BaseFinanceira[Mês Caixa],BaseFinanceira[Mês Comp.]),M$6,
BaseFinanceira[Plano Contas],'DRE Financeira'!$C292,
BaseFinanceira[Centro Custo],IF($B$2=Configurações!$B$7,"&lt;&gt;""",'DRE Financeira'!$B$2))))</f>
        <v/>
      </c>
      <c r="N292" s="26" t="str">
        <f>IF($B292="","",ABS(
SUMIFS(BaseFinanceira[Valor Realizado],
IF('DRE Financeira'!$B$3=Configurações!$D$7,BaseFinanceira[Mês Caixa],BaseFinanceira[Mês Comp.]),N$6,
BaseFinanceira[Plano Contas],'DRE Financeira'!$C292,
BaseFinanceira[Centro Custo],IF($B$2=Configurações!$B$7,"&lt;&gt;""",'DRE Financeira'!$B$2))))</f>
        <v/>
      </c>
      <c r="O292" s="24" t="str">
        <f>IF($B292="","",ABS(
SUMIFS(BaseFinanceira[Valor Previsto],
IF('DRE Financeira'!$B$3=Configurações!$D$7,BaseFinanceira[Mês Caixa],BaseFinanceira[Mês Comp.]),O$6,
BaseFinanceira[Plano Contas],'DRE Financeira'!$C292,
BaseFinanceira[Centro Custo],IF($B$2=Configurações!$B$7,"&lt;&gt;""",'DRE Financeira'!$B$2))))</f>
        <v/>
      </c>
      <c r="P292" s="26" t="str">
        <f>IF($B292="","",ABS(
SUMIFS(BaseFinanceira[Valor Realizado],
IF('DRE Financeira'!$B$3=Configurações!$D$7,BaseFinanceira[Mês Caixa],BaseFinanceira[Mês Comp.]),P$6,
BaseFinanceira[Plano Contas],'DRE Financeira'!$C292,
BaseFinanceira[Centro Custo],IF($B$2=Configurações!$B$7,"&lt;&gt;""",'DRE Financeira'!$B$2))))</f>
        <v/>
      </c>
      <c r="Q292" s="24" t="str">
        <f>IF($B292="","",ABS(
SUMIFS(BaseFinanceira[Valor Previsto],
IF('DRE Financeira'!$B$3=Configurações!$D$7,BaseFinanceira[Mês Caixa],BaseFinanceira[Mês Comp.]),Q$6,
BaseFinanceira[Plano Contas],'DRE Financeira'!$C292,
BaseFinanceira[Centro Custo],IF($B$2=Configurações!$B$7,"&lt;&gt;""",'DRE Financeira'!$B$2))))</f>
        <v/>
      </c>
      <c r="R292" s="26" t="str">
        <f>IF($B292="","",ABS(
SUMIFS(BaseFinanceira[Valor Realizado],
IF('DRE Financeira'!$B$3=Configurações!$D$7,BaseFinanceira[Mês Caixa],BaseFinanceira[Mês Comp.]),R$6,
BaseFinanceira[Plano Contas],'DRE Financeira'!$C292,
BaseFinanceira[Centro Custo],IF($B$2=Configurações!$B$7,"&lt;&gt;""",'DRE Financeira'!$B$2))))</f>
        <v/>
      </c>
      <c r="S292" s="24" t="str">
        <f>IF($B292="","",ABS(
SUMIFS(BaseFinanceira[Valor Previsto],
IF('DRE Financeira'!$B$3=Configurações!$D$7,BaseFinanceira[Mês Caixa],BaseFinanceira[Mês Comp.]),S$6,
BaseFinanceira[Plano Contas],'DRE Financeira'!$C292,
BaseFinanceira[Centro Custo],IF($B$2=Configurações!$B$7,"&lt;&gt;""",'DRE Financeira'!$B$2))))</f>
        <v/>
      </c>
      <c r="T292" s="26" t="str">
        <f>IF($B292="","",ABS(
SUMIFS(BaseFinanceira[Valor Realizado],
IF('DRE Financeira'!$B$3=Configurações!$D$7,BaseFinanceira[Mês Caixa],BaseFinanceira[Mês Comp.]),T$6,
BaseFinanceira[Plano Contas],'DRE Financeira'!$C292,
BaseFinanceira[Centro Custo],IF($B$2=Configurações!$B$7,"&lt;&gt;""",'DRE Financeira'!$B$2))))</f>
        <v/>
      </c>
      <c r="U292" s="24" t="str">
        <f>IF($B292="","",ABS(
SUMIFS(BaseFinanceira[Valor Previsto],
IF('DRE Financeira'!$B$3=Configurações!$D$7,BaseFinanceira[Mês Caixa],BaseFinanceira[Mês Comp.]),U$6,
BaseFinanceira[Plano Contas],'DRE Financeira'!$C292,
BaseFinanceira[Centro Custo],IF($B$2=Configurações!$B$7,"&lt;&gt;""",'DRE Financeira'!$B$2))))</f>
        <v/>
      </c>
      <c r="V292" s="26" t="str">
        <f>IF($B292="","",ABS(
SUMIFS(BaseFinanceira[Valor Realizado],
IF('DRE Financeira'!$B$3=Configurações!$D$7,BaseFinanceira[Mês Caixa],BaseFinanceira[Mês Comp.]),V$6,
BaseFinanceira[Plano Contas],'DRE Financeira'!$C292,
BaseFinanceira[Centro Custo],IF($B$2=Configurações!$B$7,"&lt;&gt;""",'DRE Financeira'!$B$2))))</f>
        <v/>
      </c>
      <c r="W292" s="24" t="str">
        <f>IF($B292="","",ABS(
SUMIFS(BaseFinanceira[Valor Previsto],
IF('DRE Financeira'!$B$3=Configurações!$D$7,BaseFinanceira[Mês Caixa],BaseFinanceira[Mês Comp.]),W$6,
BaseFinanceira[Plano Contas],'DRE Financeira'!$C292,
BaseFinanceira[Centro Custo],IF($B$2=Configurações!$B$7,"&lt;&gt;""",'DRE Financeira'!$B$2))))</f>
        <v/>
      </c>
      <c r="X292" s="26" t="str">
        <f>IF($B292="","",ABS(
SUMIFS(BaseFinanceira[Valor Realizado],
IF('DRE Financeira'!$B$3=Configurações!$D$7,BaseFinanceira[Mês Caixa],BaseFinanceira[Mês Comp.]),X$6,
BaseFinanceira[Plano Contas],'DRE Financeira'!$C292,
BaseFinanceira[Centro Custo],IF($B$2=Configurações!$B$7,"&lt;&gt;""",'DRE Financeira'!$B$2))))</f>
        <v/>
      </c>
      <c r="Y292" s="24" t="str">
        <f>IF($B292="","",ABS(
SUMIFS(BaseFinanceira[Valor Previsto],
IF('DRE Financeira'!$B$3=Configurações!$D$7,BaseFinanceira[Mês Caixa],BaseFinanceira[Mês Comp.]),Y$6,
BaseFinanceira[Plano Contas],'DRE Financeira'!$C292,
BaseFinanceira[Centro Custo],IF($B$2=Configurações!$B$7,"&lt;&gt;""",'DRE Financeira'!$B$2))))</f>
        <v/>
      </c>
      <c r="Z292" s="26" t="str">
        <f>IF($B292="","",ABS(
SUMIFS(BaseFinanceira[Valor Realizado],
IF('DRE Financeira'!$B$3=Configurações!$D$7,BaseFinanceira[Mês Caixa],BaseFinanceira[Mês Comp.]),Z$6,
BaseFinanceira[Plano Contas],'DRE Financeira'!$C292,
BaseFinanceira[Centro Custo],IF($B$2=Configurações!$B$7,"&lt;&gt;""",'DRE Financeira'!$B$2))))</f>
        <v/>
      </c>
      <c r="AA292" s="24" t="str">
        <f>IF($B292="","",ABS(
SUMIFS(BaseFinanceira[Valor Previsto],
IF('DRE Financeira'!$B$3=Configurações!$D$7,BaseFinanceira[Mês Caixa],BaseFinanceira[Mês Comp.]),AA$6,
BaseFinanceira[Plano Contas],'DRE Financeira'!$C292,
BaseFinanceira[Centro Custo],IF($B$2=Configurações!$B$7,"&lt;&gt;""",'DRE Financeira'!$B$2))))</f>
        <v/>
      </c>
      <c r="AB292" s="26" t="str">
        <f>IF($B292="","",ABS(
SUMIFS(BaseFinanceira[Valor Realizado],
IF('DRE Financeira'!$B$3=Configurações!$D$7,BaseFinanceira[Mês Caixa],BaseFinanceira[Mês Comp.]),AB$6,
BaseFinanceira[Plano Contas],'DRE Financeira'!$C292,
BaseFinanceira[Centro Custo],IF($B$2=Configurações!$B$7,"&lt;&gt;""",'DRE Financeira'!$B$2))))</f>
        <v/>
      </c>
      <c r="AD292" s="24">
        <f t="shared" si="459"/>
        <v>0</v>
      </c>
      <c r="AE292" s="26">
        <f t="shared" si="459"/>
        <v>0</v>
      </c>
      <c r="AF292" s="39">
        <f t="shared" si="458"/>
        <v>0</v>
      </c>
      <c r="AH292" s="24">
        <f t="shared" si="460"/>
        <v>0</v>
      </c>
      <c r="AI292" s="26">
        <f t="shared" si="460"/>
        <v>0</v>
      </c>
    </row>
    <row r="293" spans="2:35" s="2" customFormat="1" ht="20.100000000000001" hidden="1" customHeight="1" x14ac:dyDescent="0.25">
      <c r="B293" s="23" t="str">
        <f>IF('Plano Contas'!R15="","",'Plano Contas'!R15)</f>
        <v/>
      </c>
      <c r="C293" s="46" t="str">
        <f t="shared" si="461"/>
        <v>Outras DespesasInvestimentos</v>
      </c>
      <c r="D293" s="20"/>
      <c r="E293" s="24" t="str">
        <f>IF($B293="","",ABS(
SUMIFS(BaseFinanceira[Valor Previsto],
IF('DRE Financeira'!$B$3=Configurações!$D$7,BaseFinanceira[Mês Caixa],BaseFinanceira[Mês Comp.]),E$6,
BaseFinanceira[Plano Contas],'DRE Financeira'!$C293,
BaseFinanceira[Centro Custo],IF($B$2=Configurações!$B$7,"&lt;&gt;""",'DRE Financeira'!$B$2))))</f>
        <v/>
      </c>
      <c r="F293" s="26" t="str">
        <f>IF($B293="","",ABS(
SUMIFS(BaseFinanceira[Valor Realizado],
IF('DRE Financeira'!$B$3=Configurações!$D$7,BaseFinanceira[Mês Caixa],BaseFinanceira[Mês Comp.]),F$6,
BaseFinanceira[Plano Contas],'DRE Financeira'!$C293,
BaseFinanceira[Centro Custo],IF($B$2=Configurações!$B$7,"&lt;&gt;""",'DRE Financeira'!$B$2))))</f>
        <v/>
      </c>
      <c r="G293" s="24" t="str">
        <f>IF($B293="","",ABS(
SUMIFS(BaseFinanceira[Valor Previsto],
IF('DRE Financeira'!$B$3=Configurações!$D$7,BaseFinanceira[Mês Caixa],BaseFinanceira[Mês Comp.]),G$6,
BaseFinanceira[Plano Contas],'DRE Financeira'!$C293,
BaseFinanceira[Centro Custo],IF($B$2=Configurações!$B$7,"&lt;&gt;""",'DRE Financeira'!$B$2))))</f>
        <v/>
      </c>
      <c r="H293" s="26" t="str">
        <f>IF($B293="","",ABS(
SUMIFS(BaseFinanceira[Valor Realizado],
IF('DRE Financeira'!$B$3=Configurações!$D$7,BaseFinanceira[Mês Caixa],BaseFinanceira[Mês Comp.]),H$6,
BaseFinanceira[Plano Contas],'DRE Financeira'!$C293,
BaseFinanceira[Centro Custo],IF($B$2=Configurações!$B$7,"&lt;&gt;""",'DRE Financeira'!$B$2))))</f>
        <v/>
      </c>
      <c r="I293" s="24" t="str">
        <f>IF($B293="","",ABS(
SUMIFS(BaseFinanceira[Valor Previsto],
IF('DRE Financeira'!$B$3=Configurações!$D$7,BaseFinanceira[Mês Caixa],BaseFinanceira[Mês Comp.]),I$6,
BaseFinanceira[Plano Contas],'DRE Financeira'!$C293,
BaseFinanceira[Centro Custo],IF($B$2=Configurações!$B$7,"&lt;&gt;""",'DRE Financeira'!$B$2))))</f>
        <v/>
      </c>
      <c r="J293" s="26" t="str">
        <f>IF($B293="","",ABS(
SUMIFS(BaseFinanceira[Valor Realizado],
IF('DRE Financeira'!$B$3=Configurações!$D$7,BaseFinanceira[Mês Caixa],BaseFinanceira[Mês Comp.]),J$6,
BaseFinanceira[Plano Contas],'DRE Financeira'!$C293,
BaseFinanceira[Centro Custo],IF($B$2=Configurações!$B$7,"&lt;&gt;""",'DRE Financeira'!$B$2))))</f>
        <v/>
      </c>
      <c r="K293" s="24" t="str">
        <f>IF($B293="","",ABS(
SUMIFS(BaseFinanceira[Valor Previsto],
IF('DRE Financeira'!$B$3=Configurações!$D$7,BaseFinanceira[Mês Caixa],BaseFinanceira[Mês Comp.]),K$6,
BaseFinanceira[Plano Contas],'DRE Financeira'!$C293,
BaseFinanceira[Centro Custo],IF($B$2=Configurações!$B$7,"&lt;&gt;""",'DRE Financeira'!$B$2))))</f>
        <v/>
      </c>
      <c r="L293" s="26" t="str">
        <f>IF($B293="","",ABS(
SUMIFS(BaseFinanceira[Valor Realizado],
IF('DRE Financeira'!$B$3=Configurações!$D$7,BaseFinanceira[Mês Caixa],BaseFinanceira[Mês Comp.]),L$6,
BaseFinanceira[Plano Contas],'DRE Financeira'!$C293,
BaseFinanceira[Centro Custo],IF($B$2=Configurações!$B$7,"&lt;&gt;""",'DRE Financeira'!$B$2))))</f>
        <v/>
      </c>
      <c r="M293" s="24" t="str">
        <f>IF($B293="","",ABS(
SUMIFS(BaseFinanceira[Valor Previsto],
IF('DRE Financeira'!$B$3=Configurações!$D$7,BaseFinanceira[Mês Caixa],BaseFinanceira[Mês Comp.]),M$6,
BaseFinanceira[Plano Contas],'DRE Financeira'!$C293,
BaseFinanceira[Centro Custo],IF($B$2=Configurações!$B$7,"&lt;&gt;""",'DRE Financeira'!$B$2))))</f>
        <v/>
      </c>
      <c r="N293" s="26" t="str">
        <f>IF($B293="","",ABS(
SUMIFS(BaseFinanceira[Valor Realizado],
IF('DRE Financeira'!$B$3=Configurações!$D$7,BaseFinanceira[Mês Caixa],BaseFinanceira[Mês Comp.]),N$6,
BaseFinanceira[Plano Contas],'DRE Financeira'!$C293,
BaseFinanceira[Centro Custo],IF($B$2=Configurações!$B$7,"&lt;&gt;""",'DRE Financeira'!$B$2))))</f>
        <v/>
      </c>
      <c r="O293" s="24" t="str">
        <f>IF($B293="","",ABS(
SUMIFS(BaseFinanceira[Valor Previsto],
IF('DRE Financeira'!$B$3=Configurações!$D$7,BaseFinanceira[Mês Caixa],BaseFinanceira[Mês Comp.]),O$6,
BaseFinanceira[Plano Contas],'DRE Financeira'!$C293,
BaseFinanceira[Centro Custo],IF($B$2=Configurações!$B$7,"&lt;&gt;""",'DRE Financeira'!$B$2))))</f>
        <v/>
      </c>
      <c r="P293" s="26" t="str">
        <f>IF($B293="","",ABS(
SUMIFS(BaseFinanceira[Valor Realizado],
IF('DRE Financeira'!$B$3=Configurações!$D$7,BaseFinanceira[Mês Caixa],BaseFinanceira[Mês Comp.]),P$6,
BaseFinanceira[Plano Contas],'DRE Financeira'!$C293,
BaseFinanceira[Centro Custo],IF($B$2=Configurações!$B$7,"&lt;&gt;""",'DRE Financeira'!$B$2))))</f>
        <v/>
      </c>
      <c r="Q293" s="24" t="str">
        <f>IF($B293="","",ABS(
SUMIFS(BaseFinanceira[Valor Previsto],
IF('DRE Financeira'!$B$3=Configurações!$D$7,BaseFinanceira[Mês Caixa],BaseFinanceira[Mês Comp.]),Q$6,
BaseFinanceira[Plano Contas],'DRE Financeira'!$C293,
BaseFinanceira[Centro Custo],IF($B$2=Configurações!$B$7,"&lt;&gt;""",'DRE Financeira'!$B$2))))</f>
        <v/>
      </c>
      <c r="R293" s="26" t="str">
        <f>IF($B293="","",ABS(
SUMIFS(BaseFinanceira[Valor Realizado],
IF('DRE Financeira'!$B$3=Configurações!$D$7,BaseFinanceira[Mês Caixa],BaseFinanceira[Mês Comp.]),R$6,
BaseFinanceira[Plano Contas],'DRE Financeira'!$C293,
BaseFinanceira[Centro Custo],IF($B$2=Configurações!$B$7,"&lt;&gt;""",'DRE Financeira'!$B$2))))</f>
        <v/>
      </c>
      <c r="S293" s="24" t="str">
        <f>IF($B293="","",ABS(
SUMIFS(BaseFinanceira[Valor Previsto],
IF('DRE Financeira'!$B$3=Configurações!$D$7,BaseFinanceira[Mês Caixa],BaseFinanceira[Mês Comp.]),S$6,
BaseFinanceira[Plano Contas],'DRE Financeira'!$C293,
BaseFinanceira[Centro Custo],IF($B$2=Configurações!$B$7,"&lt;&gt;""",'DRE Financeira'!$B$2))))</f>
        <v/>
      </c>
      <c r="T293" s="26" t="str">
        <f>IF($B293="","",ABS(
SUMIFS(BaseFinanceira[Valor Realizado],
IF('DRE Financeira'!$B$3=Configurações!$D$7,BaseFinanceira[Mês Caixa],BaseFinanceira[Mês Comp.]),T$6,
BaseFinanceira[Plano Contas],'DRE Financeira'!$C293,
BaseFinanceira[Centro Custo],IF($B$2=Configurações!$B$7,"&lt;&gt;""",'DRE Financeira'!$B$2))))</f>
        <v/>
      </c>
      <c r="U293" s="24" t="str">
        <f>IF($B293="","",ABS(
SUMIFS(BaseFinanceira[Valor Previsto],
IF('DRE Financeira'!$B$3=Configurações!$D$7,BaseFinanceira[Mês Caixa],BaseFinanceira[Mês Comp.]),U$6,
BaseFinanceira[Plano Contas],'DRE Financeira'!$C293,
BaseFinanceira[Centro Custo],IF($B$2=Configurações!$B$7,"&lt;&gt;""",'DRE Financeira'!$B$2))))</f>
        <v/>
      </c>
      <c r="V293" s="26" t="str">
        <f>IF($B293="","",ABS(
SUMIFS(BaseFinanceira[Valor Realizado],
IF('DRE Financeira'!$B$3=Configurações!$D$7,BaseFinanceira[Mês Caixa],BaseFinanceira[Mês Comp.]),V$6,
BaseFinanceira[Plano Contas],'DRE Financeira'!$C293,
BaseFinanceira[Centro Custo],IF($B$2=Configurações!$B$7,"&lt;&gt;""",'DRE Financeira'!$B$2))))</f>
        <v/>
      </c>
      <c r="W293" s="24" t="str">
        <f>IF($B293="","",ABS(
SUMIFS(BaseFinanceira[Valor Previsto],
IF('DRE Financeira'!$B$3=Configurações!$D$7,BaseFinanceira[Mês Caixa],BaseFinanceira[Mês Comp.]),W$6,
BaseFinanceira[Plano Contas],'DRE Financeira'!$C293,
BaseFinanceira[Centro Custo],IF($B$2=Configurações!$B$7,"&lt;&gt;""",'DRE Financeira'!$B$2))))</f>
        <v/>
      </c>
      <c r="X293" s="26" t="str">
        <f>IF($B293="","",ABS(
SUMIFS(BaseFinanceira[Valor Realizado],
IF('DRE Financeira'!$B$3=Configurações!$D$7,BaseFinanceira[Mês Caixa],BaseFinanceira[Mês Comp.]),X$6,
BaseFinanceira[Plano Contas],'DRE Financeira'!$C293,
BaseFinanceira[Centro Custo],IF($B$2=Configurações!$B$7,"&lt;&gt;""",'DRE Financeira'!$B$2))))</f>
        <v/>
      </c>
      <c r="Y293" s="24" t="str">
        <f>IF($B293="","",ABS(
SUMIFS(BaseFinanceira[Valor Previsto],
IF('DRE Financeira'!$B$3=Configurações!$D$7,BaseFinanceira[Mês Caixa],BaseFinanceira[Mês Comp.]),Y$6,
BaseFinanceira[Plano Contas],'DRE Financeira'!$C293,
BaseFinanceira[Centro Custo],IF($B$2=Configurações!$B$7,"&lt;&gt;""",'DRE Financeira'!$B$2))))</f>
        <v/>
      </c>
      <c r="Z293" s="26" t="str">
        <f>IF($B293="","",ABS(
SUMIFS(BaseFinanceira[Valor Realizado],
IF('DRE Financeira'!$B$3=Configurações!$D$7,BaseFinanceira[Mês Caixa],BaseFinanceira[Mês Comp.]),Z$6,
BaseFinanceira[Plano Contas],'DRE Financeira'!$C293,
BaseFinanceira[Centro Custo],IF($B$2=Configurações!$B$7,"&lt;&gt;""",'DRE Financeira'!$B$2))))</f>
        <v/>
      </c>
      <c r="AA293" s="24" t="str">
        <f>IF($B293="","",ABS(
SUMIFS(BaseFinanceira[Valor Previsto],
IF('DRE Financeira'!$B$3=Configurações!$D$7,BaseFinanceira[Mês Caixa],BaseFinanceira[Mês Comp.]),AA$6,
BaseFinanceira[Plano Contas],'DRE Financeira'!$C293,
BaseFinanceira[Centro Custo],IF($B$2=Configurações!$B$7,"&lt;&gt;""",'DRE Financeira'!$B$2))))</f>
        <v/>
      </c>
      <c r="AB293" s="26" t="str">
        <f>IF($B293="","",ABS(
SUMIFS(BaseFinanceira[Valor Realizado],
IF('DRE Financeira'!$B$3=Configurações!$D$7,BaseFinanceira[Mês Caixa],BaseFinanceira[Mês Comp.]),AB$6,
BaseFinanceira[Plano Contas],'DRE Financeira'!$C293,
BaseFinanceira[Centro Custo],IF($B$2=Configurações!$B$7,"&lt;&gt;""",'DRE Financeira'!$B$2))))</f>
        <v/>
      </c>
      <c r="AD293" s="24">
        <f t="shared" si="459"/>
        <v>0</v>
      </c>
      <c r="AE293" s="26">
        <f t="shared" si="459"/>
        <v>0</v>
      </c>
      <c r="AF293" s="39">
        <f t="shared" si="458"/>
        <v>0</v>
      </c>
      <c r="AH293" s="24">
        <f t="shared" si="460"/>
        <v>0</v>
      </c>
      <c r="AI293" s="26">
        <f t="shared" si="460"/>
        <v>0</v>
      </c>
    </row>
    <row r="294" spans="2:35" s="2" customFormat="1" ht="20.100000000000001" hidden="1" customHeight="1" x14ac:dyDescent="0.25">
      <c r="B294" s="23" t="str">
        <f>IF('Plano Contas'!R16="","",'Plano Contas'!R16)</f>
        <v/>
      </c>
      <c r="C294" s="46" t="str">
        <f t="shared" si="461"/>
        <v>Outras DespesasInvestimentos</v>
      </c>
      <c r="D294" s="20"/>
      <c r="E294" s="24" t="str">
        <f>IF($B294="","",ABS(
SUMIFS(BaseFinanceira[Valor Previsto],
IF('DRE Financeira'!$B$3=Configurações!$D$7,BaseFinanceira[Mês Caixa],BaseFinanceira[Mês Comp.]),E$6,
BaseFinanceira[Plano Contas],'DRE Financeira'!$C294,
BaseFinanceira[Centro Custo],IF($B$2=Configurações!$B$7,"&lt;&gt;""",'DRE Financeira'!$B$2))))</f>
        <v/>
      </c>
      <c r="F294" s="26" t="str">
        <f>IF($B294="","",ABS(
SUMIFS(BaseFinanceira[Valor Realizado],
IF('DRE Financeira'!$B$3=Configurações!$D$7,BaseFinanceira[Mês Caixa],BaseFinanceira[Mês Comp.]),F$6,
BaseFinanceira[Plano Contas],'DRE Financeira'!$C294,
BaseFinanceira[Centro Custo],IF($B$2=Configurações!$B$7,"&lt;&gt;""",'DRE Financeira'!$B$2))))</f>
        <v/>
      </c>
      <c r="G294" s="24" t="str">
        <f>IF($B294="","",ABS(
SUMIFS(BaseFinanceira[Valor Previsto],
IF('DRE Financeira'!$B$3=Configurações!$D$7,BaseFinanceira[Mês Caixa],BaseFinanceira[Mês Comp.]),G$6,
BaseFinanceira[Plano Contas],'DRE Financeira'!$C294,
BaseFinanceira[Centro Custo],IF($B$2=Configurações!$B$7,"&lt;&gt;""",'DRE Financeira'!$B$2))))</f>
        <v/>
      </c>
      <c r="H294" s="26" t="str">
        <f>IF($B294="","",ABS(
SUMIFS(BaseFinanceira[Valor Realizado],
IF('DRE Financeira'!$B$3=Configurações!$D$7,BaseFinanceira[Mês Caixa],BaseFinanceira[Mês Comp.]),H$6,
BaseFinanceira[Plano Contas],'DRE Financeira'!$C294,
BaseFinanceira[Centro Custo],IF($B$2=Configurações!$B$7,"&lt;&gt;""",'DRE Financeira'!$B$2))))</f>
        <v/>
      </c>
      <c r="I294" s="24" t="str">
        <f>IF($B294="","",ABS(
SUMIFS(BaseFinanceira[Valor Previsto],
IF('DRE Financeira'!$B$3=Configurações!$D$7,BaseFinanceira[Mês Caixa],BaseFinanceira[Mês Comp.]),I$6,
BaseFinanceira[Plano Contas],'DRE Financeira'!$C294,
BaseFinanceira[Centro Custo],IF($B$2=Configurações!$B$7,"&lt;&gt;""",'DRE Financeira'!$B$2))))</f>
        <v/>
      </c>
      <c r="J294" s="26" t="str">
        <f>IF($B294="","",ABS(
SUMIFS(BaseFinanceira[Valor Realizado],
IF('DRE Financeira'!$B$3=Configurações!$D$7,BaseFinanceira[Mês Caixa],BaseFinanceira[Mês Comp.]),J$6,
BaseFinanceira[Plano Contas],'DRE Financeira'!$C294,
BaseFinanceira[Centro Custo],IF($B$2=Configurações!$B$7,"&lt;&gt;""",'DRE Financeira'!$B$2))))</f>
        <v/>
      </c>
      <c r="K294" s="24" t="str">
        <f>IF($B294="","",ABS(
SUMIFS(BaseFinanceira[Valor Previsto],
IF('DRE Financeira'!$B$3=Configurações!$D$7,BaseFinanceira[Mês Caixa],BaseFinanceira[Mês Comp.]),K$6,
BaseFinanceira[Plano Contas],'DRE Financeira'!$C294,
BaseFinanceira[Centro Custo],IF($B$2=Configurações!$B$7,"&lt;&gt;""",'DRE Financeira'!$B$2))))</f>
        <v/>
      </c>
      <c r="L294" s="26" t="str">
        <f>IF($B294="","",ABS(
SUMIFS(BaseFinanceira[Valor Realizado],
IF('DRE Financeira'!$B$3=Configurações!$D$7,BaseFinanceira[Mês Caixa],BaseFinanceira[Mês Comp.]),L$6,
BaseFinanceira[Plano Contas],'DRE Financeira'!$C294,
BaseFinanceira[Centro Custo],IF($B$2=Configurações!$B$7,"&lt;&gt;""",'DRE Financeira'!$B$2))))</f>
        <v/>
      </c>
      <c r="M294" s="24" t="str">
        <f>IF($B294="","",ABS(
SUMIFS(BaseFinanceira[Valor Previsto],
IF('DRE Financeira'!$B$3=Configurações!$D$7,BaseFinanceira[Mês Caixa],BaseFinanceira[Mês Comp.]),M$6,
BaseFinanceira[Plano Contas],'DRE Financeira'!$C294,
BaseFinanceira[Centro Custo],IF($B$2=Configurações!$B$7,"&lt;&gt;""",'DRE Financeira'!$B$2))))</f>
        <v/>
      </c>
      <c r="N294" s="26" t="str">
        <f>IF($B294="","",ABS(
SUMIFS(BaseFinanceira[Valor Realizado],
IF('DRE Financeira'!$B$3=Configurações!$D$7,BaseFinanceira[Mês Caixa],BaseFinanceira[Mês Comp.]),N$6,
BaseFinanceira[Plano Contas],'DRE Financeira'!$C294,
BaseFinanceira[Centro Custo],IF($B$2=Configurações!$B$7,"&lt;&gt;""",'DRE Financeira'!$B$2))))</f>
        <v/>
      </c>
      <c r="O294" s="24" t="str">
        <f>IF($B294="","",ABS(
SUMIFS(BaseFinanceira[Valor Previsto],
IF('DRE Financeira'!$B$3=Configurações!$D$7,BaseFinanceira[Mês Caixa],BaseFinanceira[Mês Comp.]),O$6,
BaseFinanceira[Plano Contas],'DRE Financeira'!$C294,
BaseFinanceira[Centro Custo],IF($B$2=Configurações!$B$7,"&lt;&gt;""",'DRE Financeira'!$B$2))))</f>
        <v/>
      </c>
      <c r="P294" s="26" t="str">
        <f>IF($B294="","",ABS(
SUMIFS(BaseFinanceira[Valor Realizado],
IF('DRE Financeira'!$B$3=Configurações!$D$7,BaseFinanceira[Mês Caixa],BaseFinanceira[Mês Comp.]),P$6,
BaseFinanceira[Plano Contas],'DRE Financeira'!$C294,
BaseFinanceira[Centro Custo],IF($B$2=Configurações!$B$7,"&lt;&gt;""",'DRE Financeira'!$B$2))))</f>
        <v/>
      </c>
      <c r="Q294" s="24" t="str">
        <f>IF($B294="","",ABS(
SUMIFS(BaseFinanceira[Valor Previsto],
IF('DRE Financeira'!$B$3=Configurações!$D$7,BaseFinanceira[Mês Caixa],BaseFinanceira[Mês Comp.]),Q$6,
BaseFinanceira[Plano Contas],'DRE Financeira'!$C294,
BaseFinanceira[Centro Custo],IF($B$2=Configurações!$B$7,"&lt;&gt;""",'DRE Financeira'!$B$2))))</f>
        <v/>
      </c>
      <c r="R294" s="26" t="str">
        <f>IF($B294="","",ABS(
SUMIFS(BaseFinanceira[Valor Realizado],
IF('DRE Financeira'!$B$3=Configurações!$D$7,BaseFinanceira[Mês Caixa],BaseFinanceira[Mês Comp.]),R$6,
BaseFinanceira[Plano Contas],'DRE Financeira'!$C294,
BaseFinanceira[Centro Custo],IF($B$2=Configurações!$B$7,"&lt;&gt;""",'DRE Financeira'!$B$2))))</f>
        <v/>
      </c>
      <c r="S294" s="24" t="str">
        <f>IF($B294="","",ABS(
SUMIFS(BaseFinanceira[Valor Previsto],
IF('DRE Financeira'!$B$3=Configurações!$D$7,BaseFinanceira[Mês Caixa],BaseFinanceira[Mês Comp.]),S$6,
BaseFinanceira[Plano Contas],'DRE Financeira'!$C294,
BaseFinanceira[Centro Custo],IF($B$2=Configurações!$B$7,"&lt;&gt;""",'DRE Financeira'!$B$2))))</f>
        <v/>
      </c>
      <c r="T294" s="26" t="str">
        <f>IF($B294="","",ABS(
SUMIFS(BaseFinanceira[Valor Realizado],
IF('DRE Financeira'!$B$3=Configurações!$D$7,BaseFinanceira[Mês Caixa],BaseFinanceira[Mês Comp.]),T$6,
BaseFinanceira[Plano Contas],'DRE Financeira'!$C294,
BaseFinanceira[Centro Custo],IF($B$2=Configurações!$B$7,"&lt;&gt;""",'DRE Financeira'!$B$2))))</f>
        <v/>
      </c>
      <c r="U294" s="24" t="str">
        <f>IF($B294="","",ABS(
SUMIFS(BaseFinanceira[Valor Previsto],
IF('DRE Financeira'!$B$3=Configurações!$D$7,BaseFinanceira[Mês Caixa],BaseFinanceira[Mês Comp.]),U$6,
BaseFinanceira[Plano Contas],'DRE Financeira'!$C294,
BaseFinanceira[Centro Custo],IF($B$2=Configurações!$B$7,"&lt;&gt;""",'DRE Financeira'!$B$2))))</f>
        <v/>
      </c>
      <c r="V294" s="26" t="str">
        <f>IF($B294="","",ABS(
SUMIFS(BaseFinanceira[Valor Realizado],
IF('DRE Financeira'!$B$3=Configurações!$D$7,BaseFinanceira[Mês Caixa],BaseFinanceira[Mês Comp.]),V$6,
BaseFinanceira[Plano Contas],'DRE Financeira'!$C294,
BaseFinanceira[Centro Custo],IF($B$2=Configurações!$B$7,"&lt;&gt;""",'DRE Financeira'!$B$2))))</f>
        <v/>
      </c>
      <c r="W294" s="24" t="str">
        <f>IF($B294="","",ABS(
SUMIFS(BaseFinanceira[Valor Previsto],
IF('DRE Financeira'!$B$3=Configurações!$D$7,BaseFinanceira[Mês Caixa],BaseFinanceira[Mês Comp.]),W$6,
BaseFinanceira[Plano Contas],'DRE Financeira'!$C294,
BaseFinanceira[Centro Custo],IF($B$2=Configurações!$B$7,"&lt;&gt;""",'DRE Financeira'!$B$2))))</f>
        <v/>
      </c>
      <c r="X294" s="26" t="str">
        <f>IF($B294="","",ABS(
SUMIFS(BaseFinanceira[Valor Realizado],
IF('DRE Financeira'!$B$3=Configurações!$D$7,BaseFinanceira[Mês Caixa],BaseFinanceira[Mês Comp.]),X$6,
BaseFinanceira[Plano Contas],'DRE Financeira'!$C294,
BaseFinanceira[Centro Custo],IF($B$2=Configurações!$B$7,"&lt;&gt;""",'DRE Financeira'!$B$2))))</f>
        <v/>
      </c>
      <c r="Y294" s="24" t="str">
        <f>IF($B294="","",ABS(
SUMIFS(BaseFinanceira[Valor Previsto],
IF('DRE Financeira'!$B$3=Configurações!$D$7,BaseFinanceira[Mês Caixa],BaseFinanceira[Mês Comp.]),Y$6,
BaseFinanceira[Plano Contas],'DRE Financeira'!$C294,
BaseFinanceira[Centro Custo],IF($B$2=Configurações!$B$7,"&lt;&gt;""",'DRE Financeira'!$B$2))))</f>
        <v/>
      </c>
      <c r="Z294" s="26" t="str">
        <f>IF($B294="","",ABS(
SUMIFS(BaseFinanceira[Valor Realizado],
IF('DRE Financeira'!$B$3=Configurações!$D$7,BaseFinanceira[Mês Caixa],BaseFinanceira[Mês Comp.]),Z$6,
BaseFinanceira[Plano Contas],'DRE Financeira'!$C294,
BaseFinanceira[Centro Custo],IF($B$2=Configurações!$B$7,"&lt;&gt;""",'DRE Financeira'!$B$2))))</f>
        <v/>
      </c>
      <c r="AA294" s="24" t="str">
        <f>IF($B294="","",ABS(
SUMIFS(BaseFinanceira[Valor Previsto],
IF('DRE Financeira'!$B$3=Configurações!$D$7,BaseFinanceira[Mês Caixa],BaseFinanceira[Mês Comp.]),AA$6,
BaseFinanceira[Plano Contas],'DRE Financeira'!$C294,
BaseFinanceira[Centro Custo],IF($B$2=Configurações!$B$7,"&lt;&gt;""",'DRE Financeira'!$B$2))))</f>
        <v/>
      </c>
      <c r="AB294" s="26" t="str">
        <f>IF($B294="","",ABS(
SUMIFS(BaseFinanceira[Valor Realizado],
IF('DRE Financeira'!$B$3=Configurações!$D$7,BaseFinanceira[Mês Caixa],BaseFinanceira[Mês Comp.]),AB$6,
BaseFinanceira[Plano Contas],'DRE Financeira'!$C294,
BaseFinanceira[Centro Custo],IF($B$2=Configurações!$B$7,"&lt;&gt;""",'DRE Financeira'!$B$2))))</f>
        <v/>
      </c>
      <c r="AD294" s="24">
        <f t="shared" si="459"/>
        <v>0</v>
      </c>
      <c r="AE294" s="26">
        <f t="shared" si="459"/>
        <v>0</v>
      </c>
      <c r="AF294" s="39">
        <f t="shared" si="458"/>
        <v>0</v>
      </c>
      <c r="AH294" s="24">
        <f t="shared" si="460"/>
        <v>0</v>
      </c>
      <c r="AI294" s="26">
        <f t="shared" si="460"/>
        <v>0</v>
      </c>
    </row>
    <row r="295" spans="2:35" s="2" customFormat="1" ht="20.100000000000001" hidden="1" customHeight="1" x14ac:dyDescent="0.25">
      <c r="B295" s="23" t="str">
        <f>IF('Plano Contas'!R17="","",'Plano Contas'!R17)</f>
        <v/>
      </c>
      <c r="C295" s="46" t="str">
        <f t="shared" si="461"/>
        <v>Outras DespesasInvestimentos</v>
      </c>
      <c r="D295" s="20"/>
      <c r="E295" s="24" t="str">
        <f>IF($B295="","",ABS(
SUMIFS(BaseFinanceira[Valor Previsto],
IF('DRE Financeira'!$B$3=Configurações!$D$7,BaseFinanceira[Mês Caixa],BaseFinanceira[Mês Comp.]),E$6,
BaseFinanceira[Plano Contas],'DRE Financeira'!$C295,
BaseFinanceira[Centro Custo],IF($B$2=Configurações!$B$7,"&lt;&gt;""",'DRE Financeira'!$B$2))))</f>
        <v/>
      </c>
      <c r="F295" s="26" t="str">
        <f>IF($B295="","",ABS(
SUMIFS(BaseFinanceira[Valor Realizado],
IF('DRE Financeira'!$B$3=Configurações!$D$7,BaseFinanceira[Mês Caixa],BaseFinanceira[Mês Comp.]),F$6,
BaseFinanceira[Plano Contas],'DRE Financeira'!$C295,
BaseFinanceira[Centro Custo],IF($B$2=Configurações!$B$7,"&lt;&gt;""",'DRE Financeira'!$B$2))))</f>
        <v/>
      </c>
      <c r="G295" s="24" t="str">
        <f>IF($B295="","",ABS(
SUMIFS(BaseFinanceira[Valor Previsto],
IF('DRE Financeira'!$B$3=Configurações!$D$7,BaseFinanceira[Mês Caixa],BaseFinanceira[Mês Comp.]),G$6,
BaseFinanceira[Plano Contas],'DRE Financeira'!$C295,
BaseFinanceira[Centro Custo],IF($B$2=Configurações!$B$7,"&lt;&gt;""",'DRE Financeira'!$B$2))))</f>
        <v/>
      </c>
      <c r="H295" s="26" t="str">
        <f>IF($B295="","",ABS(
SUMIFS(BaseFinanceira[Valor Realizado],
IF('DRE Financeira'!$B$3=Configurações!$D$7,BaseFinanceira[Mês Caixa],BaseFinanceira[Mês Comp.]),H$6,
BaseFinanceira[Plano Contas],'DRE Financeira'!$C295,
BaseFinanceira[Centro Custo],IF($B$2=Configurações!$B$7,"&lt;&gt;""",'DRE Financeira'!$B$2))))</f>
        <v/>
      </c>
      <c r="I295" s="24" t="str">
        <f>IF($B295="","",ABS(
SUMIFS(BaseFinanceira[Valor Previsto],
IF('DRE Financeira'!$B$3=Configurações!$D$7,BaseFinanceira[Mês Caixa],BaseFinanceira[Mês Comp.]),I$6,
BaseFinanceira[Plano Contas],'DRE Financeira'!$C295,
BaseFinanceira[Centro Custo],IF($B$2=Configurações!$B$7,"&lt;&gt;""",'DRE Financeira'!$B$2))))</f>
        <v/>
      </c>
      <c r="J295" s="26" t="str">
        <f>IF($B295="","",ABS(
SUMIFS(BaseFinanceira[Valor Realizado],
IF('DRE Financeira'!$B$3=Configurações!$D$7,BaseFinanceira[Mês Caixa],BaseFinanceira[Mês Comp.]),J$6,
BaseFinanceira[Plano Contas],'DRE Financeira'!$C295,
BaseFinanceira[Centro Custo],IF($B$2=Configurações!$B$7,"&lt;&gt;""",'DRE Financeira'!$B$2))))</f>
        <v/>
      </c>
      <c r="K295" s="24" t="str">
        <f>IF($B295="","",ABS(
SUMIFS(BaseFinanceira[Valor Previsto],
IF('DRE Financeira'!$B$3=Configurações!$D$7,BaseFinanceira[Mês Caixa],BaseFinanceira[Mês Comp.]),K$6,
BaseFinanceira[Plano Contas],'DRE Financeira'!$C295,
BaseFinanceira[Centro Custo],IF($B$2=Configurações!$B$7,"&lt;&gt;""",'DRE Financeira'!$B$2))))</f>
        <v/>
      </c>
      <c r="L295" s="26" t="str">
        <f>IF($B295="","",ABS(
SUMIFS(BaseFinanceira[Valor Realizado],
IF('DRE Financeira'!$B$3=Configurações!$D$7,BaseFinanceira[Mês Caixa],BaseFinanceira[Mês Comp.]),L$6,
BaseFinanceira[Plano Contas],'DRE Financeira'!$C295,
BaseFinanceira[Centro Custo],IF($B$2=Configurações!$B$7,"&lt;&gt;""",'DRE Financeira'!$B$2))))</f>
        <v/>
      </c>
      <c r="M295" s="24" t="str">
        <f>IF($B295="","",ABS(
SUMIFS(BaseFinanceira[Valor Previsto],
IF('DRE Financeira'!$B$3=Configurações!$D$7,BaseFinanceira[Mês Caixa],BaseFinanceira[Mês Comp.]),M$6,
BaseFinanceira[Plano Contas],'DRE Financeira'!$C295,
BaseFinanceira[Centro Custo],IF($B$2=Configurações!$B$7,"&lt;&gt;""",'DRE Financeira'!$B$2))))</f>
        <v/>
      </c>
      <c r="N295" s="26" t="str">
        <f>IF($B295="","",ABS(
SUMIFS(BaseFinanceira[Valor Realizado],
IF('DRE Financeira'!$B$3=Configurações!$D$7,BaseFinanceira[Mês Caixa],BaseFinanceira[Mês Comp.]),N$6,
BaseFinanceira[Plano Contas],'DRE Financeira'!$C295,
BaseFinanceira[Centro Custo],IF($B$2=Configurações!$B$7,"&lt;&gt;""",'DRE Financeira'!$B$2))))</f>
        <v/>
      </c>
      <c r="O295" s="24" t="str">
        <f>IF($B295="","",ABS(
SUMIFS(BaseFinanceira[Valor Previsto],
IF('DRE Financeira'!$B$3=Configurações!$D$7,BaseFinanceira[Mês Caixa],BaseFinanceira[Mês Comp.]),O$6,
BaseFinanceira[Plano Contas],'DRE Financeira'!$C295,
BaseFinanceira[Centro Custo],IF($B$2=Configurações!$B$7,"&lt;&gt;""",'DRE Financeira'!$B$2))))</f>
        <v/>
      </c>
      <c r="P295" s="26" t="str">
        <f>IF($B295="","",ABS(
SUMIFS(BaseFinanceira[Valor Realizado],
IF('DRE Financeira'!$B$3=Configurações!$D$7,BaseFinanceira[Mês Caixa],BaseFinanceira[Mês Comp.]),P$6,
BaseFinanceira[Plano Contas],'DRE Financeira'!$C295,
BaseFinanceira[Centro Custo],IF($B$2=Configurações!$B$7,"&lt;&gt;""",'DRE Financeira'!$B$2))))</f>
        <v/>
      </c>
      <c r="Q295" s="24" t="str">
        <f>IF($B295="","",ABS(
SUMIFS(BaseFinanceira[Valor Previsto],
IF('DRE Financeira'!$B$3=Configurações!$D$7,BaseFinanceira[Mês Caixa],BaseFinanceira[Mês Comp.]),Q$6,
BaseFinanceira[Plano Contas],'DRE Financeira'!$C295,
BaseFinanceira[Centro Custo],IF($B$2=Configurações!$B$7,"&lt;&gt;""",'DRE Financeira'!$B$2))))</f>
        <v/>
      </c>
      <c r="R295" s="26" t="str">
        <f>IF($B295="","",ABS(
SUMIFS(BaseFinanceira[Valor Realizado],
IF('DRE Financeira'!$B$3=Configurações!$D$7,BaseFinanceira[Mês Caixa],BaseFinanceira[Mês Comp.]),R$6,
BaseFinanceira[Plano Contas],'DRE Financeira'!$C295,
BaseFinanceira[Centro Custo],IF($B$2=Configurações!$B$7,"&lt;&gt;""",'DRE Financeira'!$B$2))))</f>
        <v/>
      </c>
      <c r="S295" s="24" t="str">
        <f>IF($B295="","",ABS(
SUMIFS(BaseFinanceira[Valor Previsto],
IF('DRE Financeira'!$B$3=Configurações!$D$7,BaseFinanceira[Mês Caixa],BaseFinanceira[Mês Comp.]),S$6,
BaseFinanceira[Plano Contas],'DRE Financeira'!$C295,
BaseFinanceira[Centro Custo],IF($B$2=Configurações!$B$7,"&lt;&gt;""",'DRE Financeira'!$B$2))))</f>
        <v/>
      </c>
      <c r="T295" s="26" t="str">
        <f>IF($B295="","",ABS(
SUMIFS(BaseFinanceira[Valor Realizado],
IF('DRE Financeira'!$B$3=Configurações!$D$7,BaseFinanceira[Mês Caixa],BaseFinanceira[Mês Comp.]),T$6,
BaseFinanceira[Plano Contas],'DRE Financeira'!$C295,
BaseFinanceira[Centro Custo],IF($B$2=Configurações!$B$7,"&lt;&gt;""",'DRE Financeira'!$B$2))))</f>
        <v/>
      </c>
      <c r="U295" s="24" t="str">
        <f>IF($B295="","",ABS(
SUMIFS(BaseFinanceira[Valor Previsto],
IF('DRE Financeira'!$B$3=Configurações!$D$7,BaseFinanceira[Mês Caixa],BaseFinanceira[Mês Comp.]),U$6,
BaseFinanceira[Plano Contas],'DRE Financeira'!$C295,
BaseFinanceira[Centro Custo],IF($B$2=Configurações!$B$7,"&lt;&gt;""",'DRE Financeira'!$B$2))))</f>
        <v/>
      </c>
      <c r="V295" s="26" t="str">
        <f>IF($B295="","",ABS(
SUMIFS(BaseFinanceira[Valor Realizado],
IF('DRE Financeira'!$B$3=Configurações!$D$7,BaseFinanceira[Mês Caixa],BaseFinanceira[Mês Comp.]),V$6,
BaseFinanceira[Plano Contas],'DRE Financeira'!$C295,
BaseFinanceira[Centro Custo],IF($B$2=Configurações!$B$7,"&lt;&gt;""",'DRE Financeira'!$B$2))))</f>
        <v/>
      </c>
      <c r="W295" s="24" t="str">
        <f>IF($B295="","",ABS(
SUMIFS(BaseFinanceira[Valor Previsto],
IF('DRE Financeira'!$B$3=Configurações!$D$7,BaseFinanceira[Mês Caixa],BaseFinanceira[Mês Comp.]),W$6,
BaseFinanceira[Plano Contas],'DRE Financeira'!$C295,
BaseFinanceira[Centro Custo],IF($B$2=Configurações!$B$7,"&lt;&gt;""",'DRE Financeira'!$B$2))))</f>
        <v/>
      </c>
      <c r="X295" s="26" t="str">
        <f>IF($B295="","",ABS(
SUMIFS(BaseFinanceira[Valor Realizado],
IF('DRE Financeira'!$B$3=Configurações!$D$7,BaseFinanceira[Mês Caixa],BaseFinanceira[Mês Comp.]),X$6,
BaseFinanceira[Plano Contas],'DRE Financeira'!$C295,
BaseFinanceira[Centro Custo],IF($B$2=Configurações!$B$7,"&lt;&gt;""",'DRE Financeira'!$B$2))))</f>
        <v/>
      </c>
      <c r="Y295" s="24" t="str">
        <f>IF($B295="","",ABS(
SUMIFS(BaseFinanceira[Valor Previsto],
IF('DRE Financeira'!$B$3=Configurações!$D$7,BaseFinanceira[Mês Caixa],BaseFinanceira[Mês Comp.]),Y$6,
BaseFinanceira[Plano Contas],'DRE Financeira'!$C295,
BaseFinanceira[Centro Custo],IF($B$2=Configurações!$B$7,"&lt;&gt;""",'DRE Financeira'!$B$2))))</f>
        <v/>
      </c>
      <c r="Z295" s="26" t="str">
        <f>IF($B295="","",ABS(
SUMIFS(BaseFinanceira[Valor Realizado],
IF('DRE Financeira'!$B$3=Configurações!$D$7,BaseFinanceira[Mês Caixa],BaseFinanceira[Mês Comp.]),Z$6,
BaseFinanceira[Plano Contas],'DRE Financeira'!$C295,
BaseFinanceira[Centro Custo],IF($B$2=Configurações!$B$7,"&lt;&gt;""",'DRE Financeira'!$B$2))))</f>
        <v/>
      </c>
      <c r="AA295" s="24" t="str">
        <f>IF($B295="","",ABS(
SUMIFS(BaseFinanceira[Valor Previsto],
IF('DRE Financeira'!$B$3=Configurações!$D$7,BaseFinanceira[Mês Caixa],BaseFinanceira[Mês Comp.]),AA$6,
BaseFinanceira[Plano Contas],'DRE Financeira'!$C295,
BaseFinanceira[Centro Custo],IF($B$2=Configurações!$B$7,"&lt;&gt;""",'DRE Financeira'!$B$2))))</f>
        <v/>
      </c>
      <c r="AB295" s="26" t="str">
        <f>IF($B295="","",ABS(
SUMIFS(BaseFinanceira[Valor Realizado],
IF('DRE Financeira'!$B$3=Configurações!$D$7,BaseFinanceira[Mês Caixa],BaseFinanceira[Mês Comp.]),AB$6,
BaseFinanceira[Plano Contas],'DRE Financeira'!$C295,
BaseFinanceira[Centro Custo],IF($B$2=Configurações!$B$7,"&lt;&gt;""",'DRE Financeira'!$B$2))))</f>
        <v/>
      </c>
      <c r="AD295" s="24">
        <f t="shared" si="459"/>
        <v>0</v>
      </c>
      <c r="AE295" s="26">
        <f t="shared" si="459"/>
        <v>0</v>
      </c>
      <c r="AF295" s="39">
        <f t="shared" si="458"/>
        <v>0</v>
      </c>
      <c r="AH295" s="24">
        <f t="shared" si="460"/>
        <v>0</v>
      </c>
      <c r="AI295" s="26">
        <f t="shared" si="460"/>
        <v>0</v>
      </c>
    </row>
    <row r="296" spans="2:35" s="2" customFormat="1" ht="20.100000000000001" hidden="1" customHeight="1" x14ac:dyDescent="0.25">
      <c r="B296" s="23" t="str">
        <f>IF('Plano Contas'!R18="","",'Plano Contas'!R18)</f>
        <v/>
      </c>
      <c r="C296" s="46" t="str">
        <f t="shared" si="461"/>
        <v>Outras DespesasInvestimentos</v>
      </c>
      <c r="D296" s="20"/>
      <c r="E296" s="24" t="str">
        <f>IF($B296="","",ABS(
SUMIFS(BaseFinanceira[Valor Previsto],
IF('DRE Financeira'!$B$3=Configurações!$D$7,BaseFinanceira[Mês Caixa],BaseFinanceira[Mês Comp.]),E$6,
BaseFinanceira[Plano Contas],'DRE Financeira'!$C296,
BaseFinanceira[Centro Custo],IF($B$2=Configurações!$B$7,"&lt;&gt;""",'DRE Financeira'!$B$2))))</f>
        <v/>
      </c>
      <c r="F296" s="26" t="str">
        <f>IF($B296="","",ABS(
SUMIFS(BaseFinanceira[Valor Realizado],
IF('DRE Financeira'!$B$3=Configurações!$D$7,BaseFinanceira[Mês Caixa],BaseFinanceira[Mês Comp.]),F$6,
BaseFinanceira[Plano Contas],'DRE Financeira'!$C296,
BaseFinanceira[Centro Custo],IF($B$2=Configurações!$B$7,"&lt;&gt;""",'DRE Financeira'!$B$2))))</f>
        <v/>
      </c>
      <c r="G296" s="24" t="str">
        <f>IF($B296="","",ABS(
SUMIFS(BaseFinanceira[Valor Previsto],
IF('DRE Financeira'!$B$3=Configurações!$D$7,BaseFinanceira[Mês Caixa],BaseFinanceira[Mês Comp.]),G$6,
BaseFinanceira[Plano Contas],'DRE Financeira'!$C296,
BaseFinanceira[Centro Custo],IF($B$2=Configurações!$B$7,"&lt;&gt;""",'DRE Financeira'!$B$2))))</f>
        <v/>
      </c>
      <c r="H296" s="26" t="str">
        <f>IF($B296="","",ABS(
SUMIFS(BaseFinanceira[Valor Realizado],
IF('DRE Financeira'!$B$3=Configurações!$D$7,BaseFinanceira[Mês Caixa],BaseFinanceira[Mês Comp.]),H$6,
BaseFinanceira[Plano Contas],'DRE Financeira'!$C296,
BaseFinanceira[Centro Custo],IF($B$2=Configurações!$B$7,"&lt;&gt;""",'DRE Financeira'!$B$2))))</f>
        <v/>
      </c>
      <c r="I296" s="24" t="str">
        <f>IF($B296="","",ABS(
SUMIFS(BaseFinanceira[Valor Previsto],
IF('DRE Financeira'!$B$3=Configurações!$D$7,BaseFinanceira[Mês Caixa],BaseFinanceira[Mês Comp.]),I$6,
BaseFinanceira[Plano Contas],'DRE Financeira'!$C296,
BaseFinanceira[Centro Custo],IF($B$2=Configurações!$B$7,"&lt;&gt;""",'DRE Financeira'!$B$2))))</f>
        <v/>
      </c>
      <c r="J296" s="26" t="str">
        <f>IF($B296="","",ABS(
SUMIFS(BaseFinanceira[Valor Realizado],
IF('DRE Financeira'!$B$3=Configurações!$D$7,BaseFinanceira[Mês Caixa],BaseFinanceira[Mês Comp.]),J$6,
BaseFinanceira[Plano Contas],'DRE Financeira'!$C296,
BaseFinanceira[Centro Custo],IF($B$2=Configurações!$B$7,"&lt;&gt;""",'DRE Financeira'!$B$2))))</f>
        <v/>
      </c>
      <c r="K296" s="24" t="str">
        <f>IF($B296="","",ABS(
SUMIFS(BaseFinanceira[Valor Previsto],
IF('DRE Financeira'!$B$3=Configurações!$D$7,BaseFinanceira[Mês Caixa],BaseFinanceira[Mês Comp.]),K$6,
BaseFinanceira[Plano Contas],'DRE Financeira'!$C296,
BaseFinanceira[Centro Custo],IF($B$2=Configurações!$B$7,"&lt;&gt;""",'DRE Financeira'!$B$2))))</f>
        <v/>
      </c>
      <c r="L296" s="26" t="str">
        <f>IF($B296="","",ABS(
SUMIFS(BaseFinanceira[Valor Realizado],
IF('DRE Financeira'!$B$3=Configurações!$D$7,BaseFinanceira[Mês Caixa],BaseFinanceira[Mês Comp.]),L$6,
BaseFinanceira[Plano Contas],'DRE Financeira'!$C296,
BaseFinanceira[Centro Custo],IF($B$2=Configurações!$B$7,"&lt;&gt;""",'DRE Financeira'!$B$2))))</f>
        <v/>
      </c>
      <c r="M296" s="24" t="str">
        <f>IF($B296="","",ABS(
SUMIFS(BaseFinanceira[Valor Previsto],
IF('DRE Financeira'!$B$3=Configurações!$D$7,BaseFinanceira[Mês Caixa],BaseFinanceira[Mês Comp.]),M$6,
BaseFinanceira[Plano Contas],'DRE Financeira'!$C296,
BaseFinanceira[Centro Custo],IF($B$2=Configurações!$B$7,"&lt;&gt;""",'DRE Financeira'!$B$2))))</f>
        <v/>
      </c>
      <c r="N296" s="26" t="str">
        <f>IF($B296="","",ABS(
SUMIFS(BaseFinanceira[Valor Realizado],
IF('DRE Financeira'!$B$3=Configurações!$D$7,BaseFinanceira[Mês Caixa],BaseFinanceira[Mês Comp.]),N$6,
BaseFinanceira[Plano Contas],'DRE Financeira'!$C296,
BaseFinanceira[Centro Custo],IF($B$2=Configurações!$B$7,"&lt;&gt;""",'DRE Financeira'!$B$2))))</f>
        <v/>
      </c>
      <c r="O296" s="24" t="str">
        <f>IF($B296="","",ABS(
SUMIFS(BaseFinanceira[Valor Previsto],
IF('DRE Financeira'!$B$3=Configurações!$D$7,BaseFinanceira[Mês Caixa],BaseFinanceira[Mês Comp.]),O$6,
BaseFinanceira[Plano Contas],'DRE Financeira'!$C296,
BaseFinanceira[Centro Custo],IF($B$2=Configurações!$B$7,"&lt;&gt;""",'DRE Financeira'!$B$2))))</f>
        <v/>
      </c>
      <c r="P296" s="26" t="str">
        <f>IF($B296="","",ABS(
SUMIFS(BaseFinanceira[Valor Realizado],
IF('DRE Financeira'!$B$3=Configurações!$D$7,BaseFinanceira[Mês Caixa],BaseFinanceira[Mês Comp.]),P$6,
BaseFinanceira[Plano Contas],'DRE Financeira'!$C296,
BaseFinanceira[Centro Custo],IF($B$2=Configurações!$B$7,"&lt;&gt;""",'DRE Financeira'!$B$2))))</f>
        <v/>
      </c>
      <c r="Q296" s="24" t="str">
        <f>IF($B296="","",ABS(
SUMIFS(BaseFinanceira[Valor Previsto],
IF('DRE Financeira'!$B$3=Configurações!$D$7,BaseFinanceira[Mês Caixa],BaseFinanceira[Mês Comp.]),Q$6,
BaseFinanceira[Plano Contas],'DRE Financeira'!$C296,
BaseFinanceira[Centro Custo],IF($B$2=Configurações!$B$7,"&lt;&gt;""",'DRE Financeira'!$B$2))))</f>
        <v/>
      </c>
      <c r="R296" s="26" t="str">
        <f>IF($B296="","",ABS(
SUMIFS(BaseFinanceira[Valor Realizado],
IF('DRE Financeira'!$B$3=Configurações!$D$7,BaseFinanceira[Mês Caixa],BaseFinanceira[Mês Comp.]),R$6,
BaseFinanceira[Plano Contas],'DRE Financeira'!$C296,
BaseFinanceira[Centro Custo],IF($B$2=Configurações!$B$7,"&lt;&gt;""",'DRE Financeira'!$B$2))))</f>
        <v/>
      </c>
      <c r="S296" s="24" t="str">
        <f>IF($B296="","",ABS(
SUMIFS(BaseFinanceira[Valor Previsto],
IF('DRE Financeira'!$B$3=Configurações!$D$7,BaseFinanceira[Mês Caixa],BaseFinanceira[Mês Comp.]),S$6,
BaseFinanceira[Plano Contas],'DRE Financeira'!$C296,
BaseFinanceira[Centro Custo],IF($B$2=Configurações!$B$7,"&lt;&gt;""",'DRE Financeira'!$B$2))))</f>
        <v/>
      </c>
      <c r="T296" s="26" t="str">
        <f>IF($B296="","",ABS(
SUMIFS(BaseFinanceira[Valor Realizado],
IF('DRE Financeira'!$B$3=Configurações!$D$7,BaseFinanceira[Mês Caixa],BaseFinanceira[Mês Comp.]),T$6,
BaseFinanceira[Plano Contas],'DRE Financeira'!$C296,
BaseFinanceira[Centro Custo],IF($B$2=Configurações!$B$7,"&lt;&gt;""",'DRE Financeira'!$B$2))))</f>
        <v/>
      </c>
      <c r="U296" s="24" t="str">
        <f>IF($B296="","",ABS(
SUMIFS(BaseFinanceira[Valor Previsto],
IF('DRE Financeira'!$B$3=Configurações!$D$7,BaseFinanceira[Mês Caixa],BaseFinanceira[Mês Comp.]),U$6,
BaseFinanceira[Plano Contas],'DRE Financeira'!$C296,
BaseFinanceira[Centro Custo],IF($B$2=Configurações!$B$7,"&lt;&gt;""",'DRE Financeira'!$B$2))))</f>
        <v/>
      </c>
      <c r="V296" s="26" t="str">
        <f>IF($B296="","",ABS(
SUMIFS(BaseFinanceira[Valor Realizado],
IF('DRE Financeira'!$B$3=Configurações!$D$7,BaseFinanceira[Mês Caixa],BaseFinanceira[Mês Comp.]),V$6,
BaseFinanceira[Plano Contas],'DRE Financeira'!$C296,
BaseFinanceira[Centro Custo],IF($B$2=Configurações!$B$7,"&lt;&gt;""",'DRE Financeira'!$B$2))))</f>
        <v/>
      </c>
      <c r="W296" s="24" t="str">
        <f>IF($B296="","",ABS(
SUMIFS(BaseFinanceira[Valor Previsto],
IF('DRE Financeira'!$B$3=Configurações!$D$7,BaseFinanceira[Mês Caixa],BaseFinanceira[Mês Comp.]),W$6,
BaseFinanceira[Plano Contas],'DRE Financeira'!$C296,
BaseFinanceira[Centro Custo],IF($B$2=Configurações!$B$7,"&lt;&gt;""",'DRE Financeira'!$B$2))))</f>
        <v/>
      </c>
      <c r="X296" s="26" t="str">
        <f>IF($B296="","",ABS(
SUMIFS(BaseFinanceira[Valor Realizado],
IF('DRE Financeira'!$B$3=Configurações!$D$7,BaseFinanceira[Mês Caixa],BaseFinanceira[Mês Comp.]),X$6,
BaseFinanceira[Plano Contas],'DRE Financeira'!$C296,
BaseFinanceira[Centro Custo],IF($B$2=Configurações!$B$7,"&lt;&gt;""",'DRE Financeira'!$B$2))))</f>
        <v/>
      </c>
      <c r="Y296" s="24" t="str">
        <f>IF($B296="","",ABS(
SUMIFS(BaseFinanceira[Valor Previsto],
IF('DRE Financeira'!$B$3=Configurações!$D$7,BaseFinanceira[Mês Caixa],BaseFinanceira[Mês Comp.]),Y$6,
BaseFinanceira[Plano Contas],'DRE Financeira'!$C296,
BaseFinanceira[Centro Custo],IF($B$2=Configurações!$B$7,"&lt;&gt;""",'DRE Financeira'!$B$2))))</f>
        <v/>
      </c>
      <c r="Z296" s="26" t="str">
        <f>IF($B296="","",ABS(
SUMIFS(BaseFinanceira[Valor Realizado],
IF('DRE Financeira'!$B$3=Configurações!$D$7,BaseFinanceira[Mês Caixa],BaseFinanceira[Mês Comp.]),Z$6,
BaseFinanceira[Plano Contas],'DRE Financeira'!$C296,
BaseFinanceira[Centro Custo],IF($B$2=Configurações!$B$7,"&lt;&gt;""",'DRE Financeira'!$B$2))))</f>
        <v/>
      </c>
      <c r="AA296" s="24" t="str">
        <f>IF($B296="","",ABS(
SUMIFS(BaseFinanceira[Valor Previsto],
IF('DRE Financeira'!$B$3=Configurações!$D$7,BaseFinanceira[Mês Caixa],BaseFinanceira[Mês Comp.]),AA$6,
BaseFinanceira[Plano Contas],'DRE Financeira'!$C296,
BaseFinanceira[Centro Custo],IF($B$2=Configurações!$B$7,"&lt;&gt;""",'DRE Financeira'!$B$2))))</f>
        <v/>
      </c>
      <c r="AB296" s="26" t="str">
        <f>IF($B296="","",ABS(
SUMIFS(BaseFinanceira[Valor Realizado],
IF('DRE Financeira'!$B$3=Configurações!$D$7,BaseFinanceira[Mês Caixa],BaseFinanceira[Mês Comp.]),AB$6,
BaseFinanceira[Plano Contas],'DRE Financeira'!$C296,
BaseFinanceira[Centro Custo],IF($B$2=Configurações!$B$7,"&lt;&gt;""",'DRE Financeira'!$B$2))))</f>
        <v/>
      </c>
      <c r="AD296" s="24">
        <f t="shared" si="459"/>
        <v>0</v>
      </c>
      <c r="AE296" s="26">
        <f t="shared" si="459"/>
        <v>0</v>
      </c>
      <c r="AF296" s="39">
        <f t="shared" si="458"/>
        <v>0</v>
      </c>
      <c r="AH296" s="24">
        <f t="shared" si="460"/>
        <v>0</v>
      </c>
      <c r="AI296" s="26">
        <f t="shared" si="460"/>
        <v>0</v>
      </c>
    </row>
    <row r="297" spans="2:35" s="2" customFormat="1" ht="20.100000000000001" hidden="1" customHeight="1" x14ac:dyDescent="0.25">
      <c r="B297" s="23" t="str">
        <f>IF('Plano Contas'!R19="","",'Plano Contas'!R19)</f>
        <v/>
      </c>
      <c r="C297" s="46" t="str">
        <f t="shared" si="461"/>
        <v>Outras DespesasInvestimentos</v>
      </c>
      <c r="D297" s="20"/>
      <c r="E297" s="24" t="str">
        <f>IF($B297="","",ABS(
SUMIFS(BaseFinanceira[Valor Previsto],
IF('DRE Financeira'!$B$3=Configurações!$D$7,BaseFinanceira[Mês Caixa],BaseFinanceira[Mês Comp.]),E$6,
BaseFinanceira[Plano Contas],'DRE Financeira'!$C297,
BaseFinanceira[Centro Custo],IF($B$2=Configurações!$B$7,"&lt;&gt;""",'DRE Financeira'!$B$2))))</f>
        <v/>
      </c>
      <c r="F297" s="26" t="str">
        <f>IF($B297="","",ABS(
SUMIFS(BaseFinanceira[Valor Realizado],
IF('DRE Financeira'!$B$3=Configurações!$D$7,BaseFinanceira[Mês Caixa],BaseFinanceira[Mês Comp.]),F$6,
BaseFinanceira[Plano Contas],'DRE Financeira'!$C297,
BaseFinanceira[Centro Custo],IF($B$2=Configurações!$B$7,"&lt;&gt;""",'DRE Financeira'!$B$2))))</f>
        <v/>
      </c>
      <c r="G297" s="24" t="str">
        <f>IF($B297="","",ABS(
SUMIFS(BaseFinanceira[Valor Previsto],
IF('DRE Financeira'!$B$3=Configurações!$D$7,BaseFinanceira[Mês Caixa],BaseFinanceira[Mês Comp.]),G$6,
BaseFinanceira[Plano Contas],'DRE Financeira'!$C297,
BaseFinanceira[Centro Custo],IF($B$2=Configurações!$B$7,"&lt;&gt;""",'DRE Financeira'!$B$2))))</f>
        <v/>
      </c>
      <c r="H297" s="26" t="str">
        <f>IF($B297="","",ABS(
SUMIFS(BaseFinanceira[Valor Realizado],
IF('DRE Financeira'!$B$3=Configurações!$D$7,BaseFinanceira[Mês Caixa],BaseFinanceira[Mês Comp.]),H$6,
BaseFinanceira[Plano Contas],'DRE Financeira'!$C297,
BaseFinanceira[Centro Custo],IF($B$2=Configurações!$B$7,"&lt;&gt;""",'DRE Financeira'!$B$2))))</f>
        <v/>
      </c>
      <c r="I297" s="24" t="str">
        <f>IF($B297="","",ABS(
SUMIFS(BaseFinanceira[Valor Previsto],
IF('DRE Financeira'!$B$3=Configurações!$D$7,BaseFinanceira[Mês Caixa],BaseFinanceira[Mês Comp.]),I$6,
BaseFinanceira[Plano Contas],'DRE Financeira'!$C297,
BaseFinanceira[Centro Custo],IF($B$2=Configurações!$B$7,"&lt;&gt;""",'DRE Financeira'!$B$2))))</f>
        <v/>
      </c>
      <c r="J297" s="26" t="str">
        <f>IF($B297="","",ABS(
SUMIFS(BaseFinanceira[Valor Realizado],
IF('DRE Financeira'!$B$3=Configurações!$D$7,BaseFinanceira[Mês Caixa],BaseFinanceira[Mês Comp.]),J$6,
BaseFinanceira[Plano Contas],'DRE Financeira'!$C297,
BaseFinanceira[Centro Custo],IF($B$2=Configurações!$B$7,"&lt;&gt;""",'DRE Financeira'!$B$2))))</f>
        <v/>
      </c>
      <c r="K297" s="24" t="str">
        <f>IF($B297="","",ABS(
SUMIFS(BaseFinanceira[Valor Previsto],
IF('DRE Financeira'!$B$3=Configurações!$D$7,BaseFinanceira[Mês Caixa],BaseFinanceira[Mês Comp.]),K$6,
BaseFinanceira[Plano Contas],'DRE Financeira'!$C297,
BaseFinanceira[Centro Custo],IF($B$2=Configurações!$B$7,"&lt;&gt;""",'DRE Financeira'!$B$2))))</f>
        <v/>
      </c>
      <c r="L297" s="26" t="str">
        <f>IF($B297="","",ABS(
SUMIFS(BaseFinanceira[Valor Realizado],
IF('DRE Financeira'!$B$3=Configurações!$D$7,BaseFinanceira[Mês Caixa],BaseFinanceira[Mês Comp.]),L$6,
BaseFinanceira[Plano Contas],'DRE Financeira'!$C297,
BaseFinanceira[Centro Custo],IF($B$2=Configurações!$B$7,"&lt;&gt;""",'DRE Financeira'!$B$2))))</f>
        <v/>
      </c>
      <c r="M297" s="24" t="str">
        <f>IF($B297="","",ABS(
SUMIFS(BaseFinanceira[Valor Previsto],
IF('DRE Financeira'!$B$3=Configurações!$D$7,BaseFinanceira[Mês Caixa],BaseFinanceira[Mês Comp.]),M$6,
BaseFinanceira[Plano Contas],'DRE Financeira'!$C297,
BaseFinanceira[Centro Custo],IF($B$2=Configurações!$B$7,"&lt;&gt;""",'DRE Financeira'!$B$2))))</f>
        <v/>
      </c>
      <c r="N297" s="26" t="str">
        <f>IF($B297="","",ABS(
SUMIFS(BaseFinanceira[Valor Realizado],
IF('DRE Financeira'!$B$3=Configurações!$D$7,BaseFinanceira[Mês Caixa],BaseFinanceira[Mês Comp.]),N$6,
BaseFinanceira[Plano Contas],'DRE Financeira'!$C297,
BaseFinanceira[Centro Custo],IF($B$2=Configurações!$B$7,"&lt;&gt;""",'DRE Financeira'!$B$2))))</f>
        <v/>
      </c>
      <c r="O297" s="24" t="str">
        <f>IF($B297="","",ABS(
SUMIFS(BaseFinanceira[Valor Previsto],
IF('DRE Financeira'!$B$3=Configurações!$D$7,BaseFinanceira[Mês Caixa],BaseFinanceira[Mês Comp.]),O$6,
BaseFinanceira[Plano Contas],'DRE Financeira'!$C297,
BaseFinanceira[Centro Custo],IF($B$2=Configurações!$B$7,"&lt;&gt;""",'DRE Financeira'!$B$2))))</f>
        <v/>
      </c>
      <c r="P297" s="26" t="str">
        <f>IF($B297="","",ABS(
SUMIFS(BaseFinanceira[Valor Realizado],
IF('DRE Financeira'!$B$3=Configurações!$D$7,BaseFinanceira[Mês Caixa],BaseFinanceira[Mês Comp.]),P$6,
BaseFinanceira[Plano Contas],'DRE Financeira'!$C297,
BaseFinanceira[Centro Custo],IF($B$2=Configurações!$B$7,"&lt;&gt;""",'DRE Financeira'!$B$2))))</f>
        <v/>
      </c>
      <c r="Q297" s="24" t="str">
        <f>IF($B297="","",ABS(
SUMIFS(BaseFinanceira[Valor Previsto],
IF('DRE Financeira'!$B$3=Configurações!$D$7,BaseFinanceira[Mês Caixa],BaseFinanceira[Mês Comp.]),Q$6,
BaseFinanceira[Plano Contas],'DRE Financeira'!$C297,
BaseFinanceira[Centro Custo],IF($B$2=Configurações!$B$7,"&lt;&gt;""",'DRE Financeira'!$B$2))))</f>
        <v/>
      </c>
      <c r="R297" s="26" t="str">
        <f>IF($B297="","",ABS(
SUMIFS(BaseFinanceira[Valor Realizado],
IF('DRE Financeira'!$B$3=Configurações!$D$7,BaseFinanceira[Mês Caixa],BaseFinanceira[Mês Comp.]),R$6,
BaseFinanceira[Plano Contas],'DRE Financeira'!$C297,
BaseFinanceira[Centro Custo],IF($B$2=Configurações!$B$7,"&lt;&gt;""",'DRE Financeira'!$B$2))))</f>
        <v/>
      </c>
      <c r="S297" s="24" t="str">
        <f>IF($B297="","",ABS(
SUMIFS(BaseFinanceira[Valor Previsto],
IF('DRE Financeira'!$B$3=Configurações!$D$7,BaseFinanceira[Mês Caixa],BaseFinanceira[Mês Comp.]),S$6,
BaseFinanceira[Plano Contas],'DRE Financeira'!$C297,
BaseFinanceira[Centro Custo],IF($B$2=Configurações!$B$7,"&lt;&gt;""",'DRE Financeira'!$B$2))))</f>
        <v/>
      </c>
      <c r="T297" s="26" t="str">
        <f>IF($B297="","",ABS(
SUMIFS(BaseFinanceira[Valor Realizado],
IF('DRE Financeira'!$B$3=Configurações!$D$7,BaseFinanceira[Mês Caixa],BaseFinanceira[Mês Comp.]),T$6,
BaseFinanceira[Plano Contas],'DRE Financeira'!$C297,
BaseFinanceira[Centro Custo],IF($B$2=Configurações!$B$7,"&lt;&gt;""",'DRE Financeira'!$B$2))))</f>
        <v/>
      </c>
      <c r="U297" s="24" t="str">
        <f>IF($B297="","",ABS(
SUMIFS(BaseFinanceira[Valor Previsto],
IF('DRE Financeira'!$B$3=Configurações!$D$7,BaseFinanceira[Mês Caixa],BaseFinanceira[Mês Comp.]),U$6,
BaseFinanceira[Plano Contas],'DRE Financeira'!$C297,
BaseFinanceira[Centro Custo],IF($B$2=Configurações!$B$7,"&lt;&gt;""",'DRE Financeira'!$B$2))))</f>
        <v/>
      </c>
      <c r="V297" s="26" t="str">
        <f>IF($B297="","",ABS(
SUMIFS(BaseFinanceira[Valor Realizado],
IF('DRE Financeira'!$B$3=Configurações!$D$7,BaseFinanceira[Mês Caixa],BaseFinanceira[Mês Comp.]),V$6,
BaseFinanceira[Plano Contas],'DRE Financeira'!$C297,
BaseFinanceira[Centro Custo],IF($B$2=Configurações!$B$7,"&lt;&gt;""",'DRE Financeira'!$B$2))))</f>
        <v/>
      </c>
      <c r="W297" s="24" t="str">
        <f>IF($B297="","",ABS(
SUMIFS(BaseFinanceira[Valor Previsto],
IF('DRE Financeira'!$B$3=Configurações!$D$7,BaseFinanceira[Mês Caixa],BaseFinanceira[Mês Comp.]),W$6,
BaseFinanceira[Plano Contas],'DRE Financeira'!$C297,
BaseFinanceira[Centro Custo],IF($B$2=Configurações!$B$7,"&lt;&gt;""",'DRE Financeira'!$B$2))))</f>
        <v/>
      </c>
      <c r="X297" s="26" t="str">
        <f>IF($B297="","",ABS(
SUMIFS(BaseFinanceira[Valor Realizado],
IF('DRE Financeira'!$B$3=Configurações!$D$7,BaseFinanceira[Mês Caixa],BaseFinanceira[Mês Comp.]),X$6,
BaseFinanceira[Plano Contas],'DRE Financeira'!$C297,
BaseFinanceira[Centro Custo],IF($B$2=Configurações!$B$7,"&lt;&gt;""",'DRE Financeira'!$B$2))))</f>
        <v/>
      </c>
      <c r="Y297" s="24" t="str">
        <f>IF($B297="","",ABS(
SUMIFS(BaseFinanceira[Valor Previsto],
IF('DRE Financeira'!$B$3=Configurações!$D$7,BaseFinanceira[Mês Caixa],BaseFinanceira[Mês Comp.]),Y$6,
BaseFinanceira[Plano Contas],'DRE Financeira'!$C297,
BaseFinanceira[Centro Custo],IF($B$2=Configurações!$B$7,"&lt;&gt;""",'DRE Financeira'!$B$2))))</f>
        <v/>
      </c>
      <c r="Z297" s="26" t="str">
        <f>IF($B297="","",ABS(
SUMIFS(BaseFinanceira[Valor Realizado],
IF('DRE Financeira'!$B$3=Configurações!$D$7,BaseFinanceira[Mês Caixa],BaseFinanceira[Mês Comp.]),Z$6,
BaseFinanceira[Plano Contas],'DRE Financeira'!$C297,
BaseFinanceira[Centro Custo],IF($B$2=Configurações!$B$7,"&lt;&gt;""",'DRE Financeira'!$B$2))))</f>
        <v/>
      </c>
      <c r="AA297" s="24" t="str">
        <f>IF($B297="","",ABS(
SUMIFS(BaseFinanceira[Valor Previsto],
IF('DRE Financeira'!$B$3=Configurações!$D$7,BaseFinanceira[Mês Caixa],BaseFinanceira[Mês Comp.]),AA$6,
BaseFinanceira[Plano Contas],'DRE Financeira'!$C297,
BaseFinanceira[Centro Custo],IF($B$2=Configurações!$B$7,"&lt;&gt;""",'DRE Financeira'!$B$2))))</f>
        <v/>
      </c>
      <c r="AB297" s="26" t="str">
        <f>IF($B297="","",ABS(
SUMIFS(BaseFinanceira[Valor Realizado],
IF('DRE Financeira'!$B$3=Configurações!$D$7,BaseFinanceira[Mês Caixa],BaseFinanceira[Mês Comp.]),AB$6,
BaseFinanceira[Plano Contas],'DRE Financeira'!$C297,
BaseFinanceira[Centro Custo],IF($B$2=Configurações!$B$7,"&lt;&gt;""",'DRE Financeira'!$B$2))))</f>
        <v/>
      </c>
      <c r="AD297" s="24">
        <f t="shared" si="459"/>
        <v>0</v>
      </c>
      <c r="AE297" s="26">
        <f t="shared" si="459"/>
        <v>0</v>
      </c>
      <c r="AF297" s="39">
        <f t="shared" si="458"/>
        <v>0</v>
      </c>
      <c r="AH297" s="24">
        <f t="shared" si="460"/>
        <v>0</v>
      </c>
      <c r="AI297" s="26">
        <f t="shared" si="460"/>
        <v>0</v>
      </c>
    </row>
    <row r="298" spans="2:35" s="2" customFormat="1" ht="20.100000000000001" hidden="1" customHeight="1" x14ac:dyDescent="0.25">
      <c r="B298" s="23" t="str">
        <f>IF('Plano Contas'!R20="","",'Plano Contas'!R20)</f>
        <v/>
      </c>
      <c r="C298" s="46" t="str">
        <f t="shared" si="461"/>
        <v>Outras DespesasInvestimentos</v>
      </c>
      <c r="D298" s="20"/>
      <c r="E298" s="24" t="str">
        <f>IF($B298="","",ABS(
SUMIFS(BaseFinanceira[Valor Previsto],
IF('DRE Financeira'!$B$3=Configurações!$D$7,BaseFinanceira[Mês Caixa],BaseFinanceira[Mês Comp.]),E$6,
BaseFinanceira[Plano Contas],'DRE Financeira'!$C298,
BaseFinanceira[Centro Custo],IF($B$2=Configurações!$B$7,"&lt;&gt;""",'DRE Financeira'!$B$2))))</f>
        <v/>
      </c>
      <c r="F298" s="26" t="str">
        <f>IF($B298="","",ABS(
SUMIFS(BaseFinanceira[Valor Realizado],
IF('DRE Financeira'!$B$3=Configurações!$D$7,BaseFinanceira[Mês Caixa],BaseFinanceira[Mês Comp.]),F$6,
BaseFinanceira[Plano Contas],'DRE Financeira'!$C298,
BaseFinanceira[Centro Custo],IF($B$2=Configurações!$B$7,"&lt;&gt;""",'DRE Financeira'!$B$2))))</f>
        <v/>
      </c>
      <c r="G298" s="24" t="str">
        <f>IF($B298="","",ABS(
SUMIFS(BaseFinanceira[Valor Previsto],
IF('DRE Financeira'!$B$3=Configurações!$D$7,BaseFinanceira[Mês Caixa],BaseFinanceira[Mês Comp.]),G$6,
BaseFinanceira[Plano Contas],'DRE Financeira'!$C298,
BaseFinanceira[Centro Custo],IF($B$2=Configurações!$B$7,"&lt;&gt;""",'DRE Financeira'!$B$2))))</f>
        <v/>
      </c>
      <c r="H298" s="26" t="str">
        <f>IF($B298="","",ABS(
SUMIFS(BaseFinanceira[Valor Realizado],
IF('DRE Financeira'!$B$3=Configurações!$D$7,BaseFinanceira[Mês Caixa],BaseFinanceira[Mês Comp.]),H$6,
BaseFinanceira[Plano Contas],'DRE Financeira'!$C298,
BaseFinanceira[Centro Custo],IF($B$2=Configurações!$B$7,"&lt;&gt;""",'DRE Financeira'!$B$2))))</f>
        <v/>
      </c>
      <c r="I298" s="24" t="str">
        <f>IF($B298="","",ABS(
SUMIFS(BaseFinanceira[Valor Previsto],
IF('DRE Financeira'!$B$3=Configurações!$D$7,BaseFinanceira[Mês Caixa],BaseFinanceira[Mês Comp.]),I$6,
BaseFinanceira[Plano Contas],'DRE Financeira'!$C298,
BaseFinanceira[Centro Custo],IF($B$2=Configurações!$B$7,"&lt;&gt;""",'DRE Financeira'!$B$2))))</f>
        <v/>
      </c>
      <c r="J298" s="26" t="str">
        <f>IF($B298="","",ABS(
SUMIFS(BaseFinanceira[Valor Realizado],
IF('DRE Financeira'!$B$3=Configurações!$D$7,BaseFinanceira[Mês Caixa],BaseFinanceira[Mês Comp.]),J$6,
BaseFinanceira[Plano Contas],'DRE Financeira'!$C298,
BaseFinanceira[Centro Custo],IF($B$2=Configurações!$B$7,"&lt;&gt;""",'DRE Financeira'!$B$2))))</f>
        <v/>
      </c>
      <c r="K298" s="24" t="str">
        <f>IF($B298="","",ABS(
SUMIFS(BaseFinanceira[Valor Previsto],
IF('DRE Financeira'!$B$3=Configurações!$D$7,BaseFinanceira[Mês Caixa],BaseFinanceira[Mês Comp.]),K$6,
BaseFinanceira[Plano Contas],'DRE Financeira'!$C298,
BaseFinanceira[Centro Custo],IF($B$2=Configurações!$B$7,"&lt;&gt;""",'DRE Financeira'!$B$2))))</f>
        <v/>
      </c>
      <c r="L298" s="26" t="str">
        <f>IF($B298="","",ABS(
SUMIFS(BaseFinanceira[Valor Realizado],
IF('DRE Financeira'!$B$3=Configurações!$D$7,BaseFinanceira[Mês Caixa],BaseFinanceira[Mês Comp.]),L$6,
BaseFinanceira[Plano Contas],'DRE Financeira'!$C298,
BaseFinanceira[Centro Custo],IF($B$2=Configurações!$B$7,"&lt;&gt;""",'DRE Financeira'!$B$2))))</f>
        <v/>
      </c>
      <c r="M298" s="24" t="str">
        <f>IF($B298="","",ABS(
SUMIFS(BaseFinanceira[Valor Previsto],
IF('DRE Financeira'!$B$3=Configurações!$D$7,BaseFinanceira[Mês Caixa],BaseFinanceira[Mês Comp.]),M$6,
BaseFinanceira[Plano Contas],'DRE Financeira'!$C298,
BaseFinanceira[Centro Custo],IF($B$2=Configurações!$B$7,"&lt;&gt;""",'DRE Financeira'!$B$2))))</f>
        <v/>
      </c>
      <c r="N298" s="26" t="str">
        <f>IF($B298="","",ABS(
SUMIFS(BaseFinanceira[Valor Realizado],
IF('DRE Financeira'!$B$3=Configurações!$D$7,BaseFinanceira[Mês Caixa],BaseFinanceira[Mês Comp.]),N$6,
BaseFinanceira[Plano Contas],'DRE Financeira'!$C298,
BaseFinanceira[Centro Custo],IF($B$2=Configurações!$B$7,"&lt;&gt;""",'DRE Financeira'!$B$2))))</f>
        <v/>
      </c>
      <c r="O298" s="24" t="str">
        <f>IF($B298="","",ABS(
SUMIFS(BaseFinanceira[Valor Previsto],
IF('DRE Financeira'!$B$3=Configurações!$D$7,BaseFinanceira[Mês Caixa],BaseFinanceira[Mês Comp.]),O$6,
BaseFinanceira[Plano Contas],'DRE Financeira'!$C298,
BaseFinanceira[Centro Custo],IF($B$2=Configurações!$B$7,"&lt;&gt;""",'DRE Financeira'!$B$2))))</f>
        <v/>
      </c>
      <c r="P298" s="26" t="str">
        <f>IF($B298="","",ABS(
SUMIFS(BaseFinanceira[Valor Realizado],
IF('DRE Financeira'!$B$3=Configurações!$D$7,BaseFinanceira[Mês Caixa],BaseFinanceira[Mês Comp.]),P$6,
BaseFinanceira[Plano Contas],'DRE Financeira'!$C298,
BaseFinanceira[Centro Custo],IF($B$2=Configurações!$B$7,"&lt;&gt;""",'DRE Financeira'!$B$2))))</f>
        <v/>
      </c>
      <c r="Q298" s="24" t="str">
        <f>IF($B298="","",ABS(
SUMIFS(BaseFinanceira[Valor Previsto],
IF('DRE Financeira'!$B$3=Configurações!$D$7,BaseFinanceira[Mês Caixa],BaseFinanceira[Mês Comp.]),Q$6,
BaseFinanceira[Plano Contas],'DRE Financeira'!$C298,
BaseFinanceira[Centro Custo],IF($B$2=Configurações!$B$7,"&lt;&gt;""",'DRE Financeira'!$B$2))))</f>
        <v/>
      </c>
      <c r="R298" s="26" t="str">
        <f>IF($B298="","",ABS(
SUMIFS(BaseFinanceira[Valor Realizado],
IF('DRE Financeira'!$B$3=Configurações!$D$7,BaseFinanceira[Mês Caixa],BaseFinanceira[Mês Comp.]),R$6,
BaseFinanceira[Plano Contas],'DRE Financeira'!$C298,
BaseFinanceira[Centro Custo],IF($B$2=Configurações!$B$7,"&lt;&gt;""",'DRE Financeira'!$B$2))))</f>
        <v/>
      </c>
      <c r="S298" s="24" t="str">
        <f>IF($B298="","",ABS(
SUMIFS(BaseFinanceira[Valor Previsto],
IF('DRE Financeira'!$B$3=Configurações!$D$7,BaseFinanceira[Mês Caixa],BaseFinanceira[Mês Comp.]),S$6,
BaseFinanceira[Plano Contas],'DRE Financeira'!$C298,
BaseFinanceira[Centro Custo],IF($B$2=Configurações!$B$7,"&lt;&gt;""",'DRE Financeira'!$B$2))))</f>
        <v/>
      </c>
      <c r="T298" s="26" t="str">
        <f>IF($B298="","",ABS(
SUMIFS(BaseFinanceira[Valor Realizado],
IF('DRE Financeira'!$B$3=Configurações!$D$7,BaseFinanceira[Mês Caixa],BaseFinanceira[Mês Comp.]),T$6,
BaseFinanceira[Plano Contas],'DRE Financeira'!$C298,
BaseFinanceira[Centro Custo],IF($B$2=Configurações!$B$7,"&lt;&gt;""",'DRE Financeira'!$B$2))))</f>
        <v/>
      </c>
      <c r="U298" s="24" t="str">
        <f>IF($B298="","",ABS(
SUMIFS(BaseFinanceira[Valor Previsto],
IF('DRE Financeira'!$B$3=Configurações!$D$7,BaseFinanceira[Mês Caixa],BaseFinanceira[Mês Comp.]),U$6,
BaseFinanceira[Plano Contas],'DRE Financeira'!$C298,
BaseFinanceira[Centro Custo],IF($B$2=Configurações!$B$7,"&lt;&gt;""",'DRE Financeira'!$B$2))))</f>
        <v/>
      </c>
      <c r="V298" s="26" t="str">
        <f>IF($B298="","",ABS(
SUMIFS(BaseFinanceira[Valor Realizado],
IF('DRE Financeira'!$B$3=Configurações!$D$7,BaseFinanceira[Mês Caixa],BaseFinanceira[Mês Comp.]),V$6,
BaseFinanceira[Plano Contas],'DRE Financeira'!$C298,
BaseFinanceira[Centro Custo],IF($B$2=Configurações!$B$7,"&lt;&gt;""",'DRE Financeira'!$B$2))))</f>
        <v/>
      </c>
      <c r="W298" s="24" t="str">
        <f>IF($B298="","",ABS(
SUMIFS(BaseFinanceira[Valor Previsto],
IF('DRE Financeira'!$B$3=Configurações!$D$7,BaseFinanceira[Mês Caixa],BaseFinanceira[Mês Comp.]),W$6,
BaseFinanceira[Plano Contas],'DRE Financeira'!$C298,
BaseFinanceira[Centro Custo],IF($B$2=Configurações!$B$7,"&lt;&gt;""",'DRE Financeira'!$B$2))))</f>
        <v/>
      </c>
      <c r="X298" s="26" t="str">
        <f>IF($B298="","",ABS(
SUMIFS(BaseFinanceira[Valor Realizado],
IF('DRE Financeira'!$B$3=Configurações!$D$7,BaseFinanceira[Mês Caixa],BaseFinanceira[Mês Comp.]),X$6,
BaseFinanceira[Plano Contas],'DRE Financeira'!$C298,
BaseFinanceira[Centro Custo],IF($B$2=Configurações!$B$7,"&lt;&gt;""",'DRE Financeira'!$B$2))))</f>
        <v/>
      </c>
      <c r="Y298" s="24" t="str">
        <f>IF($B298="","",ABS(
SUMIFS(BaseFinanceira[Valor Previsto],
IF('DRE Financeira'!$B$3=Configurações!$D$7,BaseFinanceira[Mês Caixa],BaseFinanceira[Mês Comp.]),Y$6,
BaseFinanceira[Plano Contas],'DRE Financeira'!$C298,
BaseFinanceira[Centro Custo],IF($B$2=Configurações!$B$7,"&lt;&gt;""",'DRE Financeira'!$B$2))))</f>
        <v/>
      </c>
      <c r="Z298" s="26" t="str">
        <f>IF($B298="","",ABS(
SUMIFS(BaseFinanceira[Valor Realizado],
IF('DRE Financeira'!$B$3=Configurações!$D$7,BaseFinanceira[Mês Caixa],BaseFinanceira[Mês Comp.]),Z$6,
BaseFinanceira[Plano Contas],'DRE Financeira'!$C298,
BaseFinanceira[Centro Custo],IF($B$2=Configurações!$B$7,"&lt;&gt;""",'DRE Financeira'!$B$2))))</f>
        <v/>
      </c>
      <c r="AA298" s="24" t="str">
        <f>IF($B298="","",ABS(
SUMIFS(BaseFinanceira[Valor Previsto],
IF('DRE Financeira'!$B$3=Configurações!$D$7,BaseFinanceira[Mês Caixa],BaseFinanceira[Mês Comp.]),AA$6,
BaseFinanceira[Plano Contas],'DRE Financeira'!$C298,
BaseFinanceira[Centro Custo],IF($B$2=Configurações!$B$7,"&lt;&gt;""",'DRE Financeira'!$B$2))))</f>
        <v/>
      </c>
      <c r="AB298" s="26" t="str">
        <f>IF($B298="","",ABS(
SUMIFS(BaseFinanceira[Valor Realizado],
IF('DRE Financeira'!$B$3=Configurações!$D$7,BaseFinanceira[Mês Caixa],BaseFinanceira[Mês Comp.]),AB$6,
BaseFinanceira[Plano Contas],'DRE Financeira'!$C298,
BaseFinanceira[Centro Custo],IF($B$2=Configurações!$B$7,"&lt;&gt;""",'DRE Financeira'!$B$2))))</f>
        <v/>
      </c>
      <c r="AD298" s="24">
        <f t="shared" si="459"/>
        <v>0</v>
      </c>
      <c r="AE298" s="26">
        <f t="shared" si="459"/>
        <v>0</v>
      </c>
      <c r="AF298" s="39">
        <f t="shared" si="458"/>
        <v>0</v>
      </c>
      <c r="AH298" s="24">
        <f t="shared" si="460"/>
        <v>0</v>
      </c>
      <c r="AI298" s="26">
        <f t="shared" si="460"/>
        <v>0</v>
      </c>
    </row>
    <row r="299" spans="2:35" s="2" customFormat="1" ht="20.100000000000001" hidden="1" customHeight="1" x14ac:dyDescent="0.25">
      <c r="B299" s="23" t="str">
        <f>IF('Plano Contas'!R21="","",'Plano Contas'!R21)</f>
        <v/>
      </c>
      <c r="C299" s="46" t="str">
        <f t="shared" si="461"/>
        <v>Outras DespesasInvestimentos</v>
      </c>
      <c r="D299" s="20"/>
      <c r="E299" s="24" t="str">
        <f>IF($B299="","",ABS(
SUMIFS(BaseFinanceira[Valor Previsto],
IF('DRE Financeira'!$B$3=Configurações!$D$7,BaseFinanceira[Mês Caixa],BaseFinanceira[Mês Comp.]),E$6,
BaseFinanceira[Plano Contas],'DRE Financeira'!$C299,
BaseFinanceira[Centro Custo],IF($B$2=Configurações!$B$7,"&lt;&gt;""",'DRE Financeira'!$B$2))))</f>
        <v/>
      </c>
      <c r="F299" s="26" t="str">
        <f>IF($B299="","",ABS(
SUMIFS(BaseFinanceira[Valor Realizado],
IF('DRE Financeira'!$B$3=Configurações!$D$7,BaseFinanceira[Mês Caixa],BaseFinanceira[Mês Comp.]),F$6,
BaseFinanceira[Plano Contas],'DRE Financeira'!$C299,
BaseFinanceira[Centro Custo],IF($B$2=Configurações!$B$7,"&lt;&gt;""",'DRE Financeira'!$B$2))))</f>
        <v/>
      </c>
      <c r="G299" s="24" t="str">
        <f>IF($B299="","",ABS(
SUMIFS(BaseFinanceira[Valor Previsto],
IF('DRE Financeira'!$B$3=Configurações!$D$7,BaseFinanceira[Mês Caixa],BaseFinanceira[Mês Comp.]),G$6,
BaseFinanceira[Plano Contas],'DRE Financeira'!$C299,
BaseFinanceira[Centro Custo],IF($B$2=Configurações!$B$7,"&lt;&gt;""",'DRE Financeira'!$B$2))))</f>
        <v/>
      </c>
      <c r="H299" s="26" t="str">
        <f>IF($B299="","",ABS(
SUMIFS(BaseFinanceira[Valor Realizado],
IF('DRE Financeira'!$B$3=Configurações!$D$7,BaseFinanceira[Mês Caixa],BaseFinanceira[Mês Comp.]),H$6,
BaseFinanceira[Plano Contas],'DRE Financeira'!$C299,
BaseFinanceira[Centro Custo],IF($B$2=Configurações!$B$7,"&lt;&gt;""",'DRE Financeira'!$B$2))))</f>
        <v/>
      </c>
      <c r="I299" s="24" t="str">
        <f>IF($B299="","",ABS(
SUMIFS(BaseFinanceira[Valor Previsto],
IF('DRE Financeira'!$B$3=Configurações!$D$7,BaseFinanceira[Mês Caixa],BaseFinanceira[Mês Comp.]),I$6,
BaseFinanceira[Plano Contas],'DRE Financeira'!$C299,
BaseFinanceira[Centro Custo],IF($B$2=Configurações!$B$7,"&lt;&gt;""",'DRE Financeira'!$B$2))))</f>
        <v/>
      </c>
      <c r="J299" s="26" t="str">
        <f>IF($B299="","",ABS(
SUMIFS(BaseFinanceira[Valor Realizado],
IF('DRE Financeira'!$B$3=Configurações!$D$7,BaseFinanceira[Mês Caixa],BaseFinanceira[Mês Comp.]),J$6,
BaseFinanceira[Plano Contas],'DRE Financeira'!$C299,
BaseFinanceira[Centro Custo],IF($B$2=Configurações!$B$7,"&lt;&gt;""",'DRE Financeira'!$B$2))))</f>
        <v/>
      </c>
      <c r="K299" s="24" t="str">
        <f>IF($B299="","",ABS(
SUMIFS(BaseFinanceira[Valor Previsto],
IF('DRE Financeira'!$B$3=Configurações!$D$7,BaseFinanceira[Mês Caixa],BaseFinanceira[Mês Comp.]),K$6,
BaseFinanceira[Plano Contas],'DRE Financeira'!$C299,
BaseFinanceira[Centro Custo],IF($B$2=Configurações!$B$7,"&lt;&gt;""",'DRE Financeira'!$B$2))))</f>
        <v/>
      </c>
      <c r="L299" s="26" t="str">
        <f>IF($B299="","",ABS(
SUMIFS(BaseFinanceira[Valor Realizado],
IF('DRE Financeira'!$B$3=Configurações!$D$7,BaseFinanceira[Mês Caixa],BaseFinanceira[Mês Comp.]),L$6,
BaseFinanceira[Plano Contas],'DRE Financeira'!$C299,
BaseFinanceira[Centro Custo],IF($B$2=Configurações!$B$7,"&lt;&gt;""",'DRE Financeira'!$B$2))))</f>
        <v/>
      </c>
      <c r="M299" s="24" t="str">
        <f>IF($B299="","",ABS(
SUMIFS(BaseFinanceira[Valor Previsto],
IF('DRE Financeira'!$B$3=Configurações!$D$7,BaseFinanceira[Mês Caixa],BaseFinanceira[Mês Comp.]),M$6,
BaseFinanceira[Plano Contas],'DRE Financeira'!$C299,
BaseFinanceira[Centro Custo],IF($B$2=Configurações!$B$7,"&lt;&gt;""",'DRE Financeira'!$B$2))))</f>
        <v/>
      </c>
      <c r="N299" s="26" t="str">
        <f>IF($B299="","",ABS(
SUMIFS(BaseFinanceira[Valor Realizado],
IF('DRE Financeira'!$B$3=Configurações!$D$7,BaseFinanceira[Mês Caixa],BaseFinanceira[Mês Comp.]),N$6,
BaseFinanceira[Plano Contas],'DRE Financeira'!$C299,
BaseFinanceira[Centro Custo],IF($B$2=Configurações!$B$7,"&lt;&gt;""",'DRE Financeira'!$B$2))))</f>
        <v/>
      </c>
      <c r="O299" s="24" t="str">
        <f>IF($B299="","",ABS(
SUMIFS(BaseFinanceira[Valor Previsto],
IF('DRE Financeira'!$B$3=Configurações!$D$7,BaseFinanceira[Mês Caixa],BaseFinanceira[Mês Comp.]),O$6,
BaseFinanceira[Plano Contas],'DRE Financeira'!$C299,
BaseFinanceira[Centro Custo],IF($B$2=Configurações!$B$7,"&lt;&gt;""",'DRE Financeira'!$B$2))))</f>
        <v/>
      </c>
      <c r="P299" s="26" t="str">
        <f>IF($B299="","",ABS(
SUMIFS(BaseFinanceira[Valor Realizado],
IF('DRE Financeira'!$B$3=Configurações!$D$7,BaseFinanceira[Mês Caixa],BaseFinanceira[Mês Comp.]),P$6,
BaseFinanceira[Plano Contas],'DRE Financeira'!$C299,
BaseFinanceira[Centro Custo],IF($B$2=Configurações!$B$7,"&lt;&gt;""",'DRE Financeira'!$B$2))))</f>
        <v/>
      </c>
      <c r="Q299" s="24" t="str">
        <f>IF($B299="","",ABS(
SUMIFS(BaseFinanceira[Valor Previsto],
IF('DRE Financeira'!$B$3=Configurações!$D$7,BaseFinanceira[Mês Caixa],BaseFinanceira[Mês Comp.]),Q$6,
BaseFinanceira[Plano Contas],'DRE Financeira'!$C299,
BaseFinanceira[Centro Custo],IF($B$2=Configurações!$B$7,"&lt;&gt;""",'DRE Financeira'!$B$2))))</f>
        <v/>
      </c>
      <c r="R299" s="26" t="str">
        <f>IF($B299="","",ABS(
SUMIFS(BaseFinanceira[Valor Realizado],
IF('DRE Financeira'!$B$3=Configurações!$D$7,BaseFinanceira[Mês Caixa],BaseFinanceira[Mês Comp.]),R$6,
BaseFinanceira[Plano Contas],'DRE Financeira'!$C299,
BaseFinanceira[Centro Custo],IF($B$2=Configurações!$B$7,"&lt;&gt;""",'DRE Financeira'!$B$2))))</f>
        <v/>
      </c>
      <c r="S299" s="24" t="str">
        <f>IF($B299="","",ABS(
SUMIFS(BaseFinanceira[Valor Previsto],
IF('DRE Financeira'!$B$3=Configurações!$D$7,BaseFinanceira[Mês Caixa],BaseFinanceira[Mês Comp.]),S$6,
BaseFinanceira[Plano Contas],'DRE Financeira'!$C299,
BaseFinanceira[Centro Custo],IF($B$2=Configurações!$B$7,"&lt;&gt;""",'DRE Financeira'!$B$2))))</f>
        <v/>
      </c>
      <c r="T299" s="26" t="str">
        <f>IF($B299="","",ABS(
SUMIFS(BaseFinanceira[Valor Realizado],
IF('DRE Financeira'!$B$3=Configurações!$D$7,BaseFinanceira[Mês Caixa],BaseFinanceira[Mês Comp.]),T$6,
BaseFinanceira[Plano Contas],'DRE Financeira'!$C299,
BaseFinanceira[Centro Custo],IF($B$2=Configurações!$B$7,"&lt;&gt;""",'DRE Financeira'!$B$2))))</f>
        <v/>
      </c>
      <c r="U299" s="24" t="str">
        <f>IF($B299="","",ABS(
SUMIFS(BaseFinanceira[Valor Previsto],
IF('DRE Financeira'!$B$3=Configurações!$D$7,BaseFinanceira[Mês Caixa],BaseFinanceira[Mês Comp.]),U$6,
BaseFinanceira[Plano Contas],'DRE Financeira'!$C299,
BaseFinanceira[Centro Custo],IF($B$2=Configurações!$B$7,"&lt;&gt;""",'DRE Financeira'!$B$2))))</f>
        <v/>
      </c>
      <c r="V299" s="26" t="str">
        <f>IF($B299="","",ABS(
SUMIFS(BaseFinanceira[Valor Realizado],
IF('DRE Financeira'!$B$3=Configurações!$D$7,BaseFinanceira[Mês Caixa],BaseFinanceira[Mês Comp.]),V$6,
BaseFinanceira[Plano Contas],'DRE Financeira'!$C299,
BaseFinanceira[Centro Custo],IF($B$2=Configurações!$B$7,"&lt;&gt;""",'DRE Financeira'!$B$2))))</f>
        <v/>
      </c>
      <c r="W299" s="24" t="str">
        <f>IF($B299="","",ABS(
SUMIFS(BaseFinanceira[Valor Previsto],
IF('DRE Financeira'!$B$3=Configurações!$D$7,BaseFinanceira[Mês Caixa],BaseFinanceira[Mês Comp.]),W$6,
BaseFinanceira[Plano Contas],'DRE Financeira'!$C299,
BaseFinanceira[Centro Custo],IF($B$2=Configurações!$B$7,"&lt;&gt;""",'DRE Financeira'!$B$2))))</f>
        <v/>
      </c>
      <c r="X299" s="26" t="str">
        <f>IF($B299="","",ABS(
SUMIFS(BaseFinanceira[Valor Realizado],
IF('DRE Financeira'!$B$3=Configurações!$D$7,BaseFinanceira[Mês Caixa],BaseFinanceira[Mês Comp.]),X$6,
BaseFinanceira[Plano Contas],'DRE Financeira'!$C299,
BaseFinanceira[Centro Custo],IF($B$2=Configurações!$B$7,"&lt;&gt;""",'DRE Financeira'!$B$2))))</f>
        <v/>
      </c>
      <c r="Y299" s="24" t="str">
        <f>IF($B299="","",ABS(
SUMIFS(BaseFinanceira[Valor Previsto],
IF('DRE Financeira'!$B$3=Configurações!$D$7,BaseFinanceira[Mês Caixa],BaseFinanceira[Mês Comp.]),Y$6,
BaseFinanceira[Plano Contas],'DRE Financeira'!$C299,
BaseFinanceira[Centro Custo],IF($B$2=Configurações!$B$7,"&lt;&gt;""",'DRE Financeira'!$B$2))))</f>
        <v/>
      </c>
      <c r="Z299" s="26" t="str">
        <f>IF($B299="","",ABS(
SUMIFS(BaseFinanceira[Valor Realizado],
IF('DRE Financeira'!$B$3=Configurações!$D$7,BaseFinanceira[Mês Caixa],BaseFinanceira[Mês Comp.]),Z$6,
BaseFinanceira[Plano Contas],'DRE Financeira'!$C299,
BaseFinanceira[Centro Custo],IF($B$2=Configurações!$B$7,"&lt;&gt;""",'DRE Financeira'!$B$2))))</f>
        <v/>
      </c>
      <c r="AA299" s="24" t="str">
        <f>IF($B299="","",ABS(
SUMIFS(BaseFinanceira[Valor Previsto],
IF('DRE Financeira'!$B$3=Configurações!$D$7,BaseFinanceira[Mês Caixa],BaseFinanceira[Mês Comp.]),AA$6,
BaseFinanceira[Plano Contas],'DRE Financeira'!$C299,
BaseFinanceira[Centro Custo],IF($B$2=Configurações!$B$7,"&lt;&gt;""",'DRE Financeira'!$B$2))))</f>
        <v/>
      </c>
      <c r="AB299" s="26" t="str">
        <f>IF($B299="","",ABS(
SUMIFS(BaseFinanceira[Valor Realizado],
IF('DRE Financeira'!$B$3=Configurações!$D$7,BaseFinanceira[Mês Caixa],BaseFinanceira[Mês Comp.]),AB$6,
BaseFinanceira[Plano Contas],'DRE Financeira'!$C299,
BaseFinanceira[Centro Custo],IF($B$2=Configurações!$B$7,"&lt;&gt;""",'DRE Financeira'!$B$2))))</f>
        <v/>
      </c>
      <c r="AD299" s="24">
        <f t="shared" si="459"/>
        <v>0</v>
      </c>
      <c r="AE299" s="26">
        <f t="shared" si="459"/>
        <v>0</v>
      </c>
      <c r="AF299" s="39">
        <f t="shared" si="458"/>
        <v>0</v>
      </c>
      <c r="AH299" s="24">
        <f t="shared" si="460"/>
        <v>0</v>
      </c>
      <c r="AI299" s="26">
        <f t="shared" si="460"/>
        <v>0</v>
      </c>
    </row>
    <row r="300" spans="2:35" s="2" customFormat="1" ht="20.100000000000001" hidden="1" customHeight="1" x14ac:dyDescent="0.25">
      <c r="B300" s="23" t="str">
        <f>IF('Plano Contas'!R22="","",'Plano Contas'!R22)</f>
        <v/>
      </c>
      <c r="C300" s="46" t="str">
        <f t="shared" si="461"/>
        <v>Outras DespesasInvestimentos</v>
      </c>
      <c r="D300" s="20"/>
      <c r="E300" s="24" t="str">
        <f>IF($B300="","",ABS(
SUMIFS(BaseFinanceira[Valor Previsto],
IF('DRE Financeira'!$B$3=Configurações!$D$7,BaseFinanceira[Mês Caixa],BaseFinanceira[Mês Comp.]),E$6,
BaseFinanceira[Plano Contas],'DRE Financeira'!$C300,
BaseFinanceira[Centro Custo],IF($B$2=Configurações!$B$7,"&lt;&gt;""",'DRE Financeira'!$B$2))))</f>
        <v/>
      </c>
      <c r="F300" s="26" t="str">
        <f>IF($B300="","",ABS(
SUMIFS(BaseFinanceira[Valor Realizado],
IF('DRE Financeira'!$B$3=Configurações!$D$7,BaseFinanceira[Mês Caixa],BaseFinanceira[Mês Comp.]),F$6,
BaseFinanceira[Plano Contas],'DRE Financeira'!$C300,
BaseFinanceira[Centro Custo],IF($B$2=Configurações!$B$7,"&lt;&gt;""",'DRE Financeira'!$B$2))))</f>
        <v/>
      </c>
      <c r="G300" s="24" t="str">
        <f>IF($B300="","",ABS(
SUMIFS(BaseFinanceira[Valor Previsto],
IF('DRE Financeira'!$B$3=Configurações!$D$7,BaseFinanceira[Mês Caixa],BaseFinanceira[Mês Comp.]),G$6,
BaseFinanceira[Plano Contas],'DRE Financeira'!$C300,
BaseFinanceira[Centro Custo],IF($B$2=Configurações!$B$7,"&lt;&gt;""",'DRE Financeira'!$B$2))))</f>
        <v/>
      </c>
      <c r="H300" s="26" t="str">
        <f>IF($B300="","",ABS(
SUMIFS(BaseFinanceira[Valor Realizado],
IF('DRE Financeira'!$B$3=Configurações!$D$7,BaseFinanceira[Mês Caixa],BaseFinanceira[Mês Comp.]),H$6,
BaseFinanceira[Plano Contas],'DRE Financeira'!$C300,
BaseFinanceira[Centro Custo],IF($B$2=Configurações!$B$7,"&lt;&gt;""",'DRE Financeira'!$B$2))))</f>
        <v/>
      </c>
      <c r="I300" s="24" t="str">
        <f>IF($B300="","",ABS(
SUMIFS(BaseFinanceira[Valor Previsto],
IF('DRE Financeira'!$B$3=Configurações!$D$7,BaseFinanceira[Mês Caixa],BaseFinanceira[Mês Comp.]),I$6,
BaseFinanceira[Plano Contas],'DRE Financeira'!$C300,
BaseFinanceira[Centro Custo],IF($B$2=Configurações!$B$7,"&lt;&gt;""",'DRE Financeira'!$B$2))))</f>
        <v/>
      </c>
      <c r="J300" s="26" t="str">
        <f>IF($B300="","",ABS(
SUMIFS(BaseFinanceira[Valor Realizado],
IF('DRE Financeira'!$B$3=Configurações!$D$7,BaseFinanceira[Mês Caixa],BaseFinanceira[Mês Comp.]),J$6,
BaseFinanceira[Plano Contas],'DRE Financeira'!$C300,
BaseFinanceira[Centro Custo],IF($B$2=Configurações!$B$7,"&lt;&gt;""",'DRE Financeira'!$B$2))))</f>
        <v/>
      </c>
      <c r="K300" s="24" t="str">
        <f>IF($B300="","",ABS(
SUMIFS(BaseFinanceira[Valor Previsto],
IF('DRE Financeira'!$B$3=Configurações!$D$7,BaseFinanceira[Mês Caixa],BaseFinanceira[Mês Comp.]),K$6,
BaseFinanceira[Plano Contas],'DRE Financeira'!$C300,
BaseFinanceira[Centro Custo],IF($B$2=Configurações!$B$7,"&lt;&gt;""",'DRE Financeira'!$B$2))))</f>
        <v/>
      </c>
      <c r="L300" s="26" t="str">
        <f>IF($B300="","",ABS(
SUMIFS(BaseFinanceira[Valor Realizado],
IF('DRE Financeira'!$B$3=Configurações!$D$7,BaseFinanceira[Mês Caixa],BaseFinanceira[Mês Comp.]),L$6,
BaseFinanceira[Plano Contas],'DRE Financeira'!$C300,
BaseFinanceira[Centro Custo],IF($B$2=Configurações!$B$7,"&lt;&gt;""",'DRE Financeira'!$B$2))))</f>
        <v/>
      </c>
      <c r="M300" s="24" t="str">
        <f>IF($B300="","",ABS(
SUMIFS(BaseFinanceira[Valor Previsto],
IF('DRE Financeira'!$B$3=Configurações!$D$7,BaseFinanceira[Mês Caixa],BaseFinanceira[Mês Comp.]),M$6,
BaseFinanceira[Plano Contas],'DRE Financeira'!$C300,
BaseFinanceira[Centro Custo],IF($B$2=Configurações!$B$7,"&lt;&gt;""",'DRE Financeira'!$B$2))))</f>
        <v/>
      </c>
      <c r="N300" s="26" t="str">
        <f>IF($B300="","",ABS(
SUMIFS(BaseFinanceira[Valor Realizado],
IF('DRE Financeira'!$B$3=Configurações!$D$7,BaseFinanceira[Mês Caixa],BaseFinanceira[Mês Comp.]),N$6,
BaseFinanceira[Plano Contas],'DRE Financeira'!$C300,
BaseFinanceira[Centro Custo],IF($B$2=Configurações!$B$7,"&lt;&gt;""",'DRE Financeira'!$B$2))))</f>
        <v/>
      </c>
      <c r="O300" s="24" t="str">
        <f>IF($B300="","",ABS(
SUMIFS(BaseFinanceira[Valor Previsto],
IF('DRE Financeira'!$B$3=Configurações!$D$7,BaseFinanceira[Mês Caixa],BaseFinanceira[Mês Comp.]),O$6,
BaseFinanceira[Plano Contas],'DRE Financeira'!$C300,
BaseFinanceira[Centro Custo],IF($B$2=Configurações!$B$7,"&lt;&gt;""",'DRE Financeira'!$B$2))))</f>
        <v/>
      </c>
      <c r="P300" s="26" t="str">
        <f>IF($B300="","",ABS(
SUMIFS(BaseFinanceira[Valor Realizado],
IF('DRE Financeira'!$B$3=Configurações!$D$7,BaseFinanceira[Mês Caixa],BaseFinanceira[Mês Comp.]),P$6,
BaseFinanceira[Plano Contas],'DRE Financeira'!$C300,
BaseFinanceira[Centro Custo],IF($B$2=Configurações!$B$7,"&lt;&gt;""",'DRE Financeira'!$B$2))))</f>
        <v/>
      </c>
      <c r="Q300" s="24" t="str">
        <f>IF($B300="","",ABS(
SUMIFS(BaseFinanceira[Valor Previsto],
IF('DRE Financeira'!$B$3=Configurações!$D$7,BaseFinanceira[Mês Caixa],BaseFinanceira[Mês Comp.]),Q$6,
BaseFinanceira[Plano Contas],'DRE Financeira'!$C300,
BaseFinanceira[Centro Custo],IF($B$2=Configurações!$B$7,"&lt;&gt;""",'DRE Financeira'!$B$2))))</f>
        <v/>
      </c>
      <c r="R300" s="26" t="str">
        <f>IF($B300="","",ABS(
SUMIFS(BaseFinanceira[Valor Realizado],
IF('DRE Financeira'!$B$3=Configurações!$D$7,BaseFinanceira[Mês Caixa],BaseFinanceira[Mês Comp.]),R$6,
BaseFinanceira[Plano Contas],'DRE Financeira'!$C300,
BaseFinanceira[Centro Custo],IF($B$2=Configurações!$B$7,"&lt;&gt;""",'DRE Financeira'!$B$2))))</f>
        <v/>
      </c>
      <c r="S300" s="24" t="str">
        <f>IF($B300="","",ABS(
SUMIFS(BaseFinanceira[Valor Previsto],
IF('DRE Financeira'!$B$3=Configurações!$D$7,BaseFinanceira[Mês Caixa],BaseFinanceira[Mês Comp.]),S$6,
BaseFinanceira[Plano Contas],'DRE Financeira'!$C300,
BaseFinanceira[Centro Custo],IF($B$2=Configurações!$B$7,"&lt;&gt;""",'DRE Financeira'!$B$2))))</f>
        <v/>
      </c>
      <c r="T300" s="26" t="str">
        <f>IF($B300="","",ABS(
SUMIFS(BaseFinanceira[Valor Realizado],
IF('DRE Financeira'!$B$3=Configurações!$D$7,BaseFinanceira[Mês Caixa],BaseFinanceira[Mês Comp.]),T$6,
BaseFinanceira[Plano Contas],'DRE Financeira'!$C300,
BaseFinanceira[Centro Custo],IF($B$2=Configurações!$B$7,"&lt;&gt;""",'DRE Financeira'!$B$2))))</f>
        <v/>
      </c>
      <c r="U300" s="24" t="str">
        <f>IF($B300="","",ABS(
SUMIFS(BaseFinanceira[Valor Previsto],
IF('DRE Financeira'!$B$3=Configurações!$D$7,BaseFinanceira[Mês Caixa],BaseFinanceira[Mês Comp.]),U$6,
BaseFinanceira[Plano Contas],'DRE Financeira'!$C300,
BaseFinanceira[Centro Custo],IF($B$2=Configurações!$B$7,"&lt;&gt;""",'DRE Financeira'!$B$2))))</f>
        <v/>
      </c>
      <c r="V300" s="26" t="str">
        <f>IF($B300="","",ABS(
SUMIFS(BaseFinanceira[Valor Realizado],
IF('DRE Financeira'!$B$3=Configurações!$D$7,BaseFinanceira[Mês Caixa],BaseFinanceira[Mês Comp.]),V$6,
BaseFinanceira[Plano Contas],'DRE Financeira'!$C300,
BaseFinanceira[Centro Custo],IF($B$2=Configurações!$B$7,"&lt;&gt;""",'DRE Financeira'!$B$2))))</f>
        <v/>
      </c>
      <c r="W300" s="24" t="str">
        <f>IF($B300="","",ABS(
SUMIFS(BaseFinanceira[Valor Previsto],
IF('DRE Financeira'!$B$3=Configurações!$D$7,BaseFinanceira[Mês Caixa],BaseFinanceira[Mês Comp.]),W$6,
BaseFinanceira[Plano Contas],'DRE Financeira'!$C300,
BaseFinanceira[Centro Custo],IF($B$2=Configurações!$B$7,"&lt;&gt;""",'DRE Financeira'!$B$2))))</f>
        <v/>
      </c>
      <c r="X300" s="26" t="str">
        <f>IF($B300="","",ABS(
SUMIFS(BaseFinanceira[Valor Realizado],
IF('DRE Financeira'!$B$3=Configurações!$D$7,BaseFinanceira[Mês Caixa],BaseFinanceira[Mês Comp.]),X$6,
BaseFinanceira[Plano Contas],'DRE Financeira'!$C300,
BaseFinanceira[Centro Custo],IF($B$2=Configurações!$B$7,"&lt;&gt;""",'DRE Financeira'!$B$2))))</f>
        <v/>
      </c>
      <c r="Y300" s="24" t="str">
        <f>IF($B300="","",ABS(
SUMIFS(BaseFinanceira[Valor Previsto],
IF('DRE Financeira'!$B$3=Configurações!$D$7,BaseFinanceira[Mês Caixa],BaseFinanceira[Mês Comp.]),Y$6,
BaseFinanceira[Plano Contas],'DRE Financeira'!$C300,
BaseFinanceira[Centro Custo],IF($B$2=Configurações!$B$7,"&lt;&gt;""",'DRE Financeira'!$B$2))))</f>
        <v/>
      </c>
      <c r="Z300" s="26" t="str">
        <f>IF($B300="","",ABS(
SUMIFS(BaseFinanceira[Valor Realizado],
IF('DRE Financeira'!$B$3=Configurações!$D$7,BaseFinanceira[Mês Caixa],BaseFinanceira[Mês Comp.]),Z$6,
BaseFinanceira[Plano Contas],'DRE Financeira'!$C300,
BaseFinanceira[Centro Custo],IF($B$2=Configurações!$B$7,"&lt;&gt;""",'DRE Financeira'!$B$2))))</f>
        <v/>
      </c>
      <c r="AA300" s="24" t="str">
        <f>IF($B300="","",ABS(
SUMIFS(BaseFinanceira[Valor Previsto],
IF('DRE Financeira'!$B$3=Configurações!$D$7,BaseFinanceira[Mês Caixa],BaseFinanceira[Mês Comp.]),AA$6,
BaseFinanceira[Plano Contas],'DRE Financeira'!$C300,
BaseFinanceira[Centro Custo],IF($B$2=Configurações!$B$7,"&lt;&gt;""",'DRE Financeira'!$B$2))))</f>
        <v/>
      </c>
      <c r="AB300" s="26" t="str">
        <f>IF($B300="","",ABS(
SUMIFS(BaseFinanceira[Valor Realizado],
IF('DRE Financeira'!$B$3=Configurações!$D$7,BaseFinanceira[Mês Caixa],BaseFinanceira[Mês Comp.]),AB$6,
BaseFinanceira[Plano Contas],'DRE Financeira'!$C300,
BaseFinanceira[Centro Custo],IF($B$2=Configurações!$B$7,"&lt;&gt;""",'DRE Financeira'!$B$2))))</f>
        <v/>
      </c>
      <c r="AD300" s="24">
        <f t="shared" si="459"/>
        <v>0</v>
      </c>
      <c r="AE300" s="26">
        <f t="shared" si="459"/>
        <v>0</v>
      </c>
      <c r="AF300" s="39">
        <f t="shared" si="458"/>
        <v>0</v>
      </c>
      <c r="AH300" s="24">
        <f t="shared" si="460"/>
        <v>0</v>
      </c>
      <c r="AI300" s="26">
        <f t="shared" si="460"/>
        <v>0</v>
      </c>
    </row>
    <row r="301" spans="2:35" s="2" customFormat="1" ht="20.100000000000001" hidden="1" customHeight="1" x14ac:dyDescent="0.25">
      <c r="B301" s="23" t="str">
        <f>IF('Plano Contas'!R23="","",'Plano Contas'!R23)</f>
        <v/>
      </c>
      <c r="C301" s="46" t="str">
        <f t="shared" si="461"/>
        <v>Outras DespesasInvestimentos</v>
      </c>
      <c r="D301" s="20"/>
      <c r="E301" s="24" t="str">
        <f>IF($B301="","",ABS(
SUMIFS(BaseFinanceira[Valor Previsto],
IF('DRE Financeira'!$B$3=Configurações!$D$7,BaseFinanceira[Mês Caixa],BaseFinanceira[Mês Comp.]),E$6,
BaseFinanceira[Plano Contas],'DRE Financeira'!$C301,
BaseFinanceira[Centro Custo],IF($B$2=Configurações!$B$7,"&lt;&gt;""",'DRE Financeira'!$B$2))))</f>
        <v/>
      </c>
      <c r="F301" s="26" t="str">
        <f>IF($B301="","",ABS(
SUMIFS(BaseFinanceira[Valor Realizado],
IF('DRE Financeira'!$B$3=Configurações!$D$7,BaseFinanceira[Mês Caixa],BaseFinanceira[Mês Comp.]),F$6,
BaseFinanceira[Plano Contas],'DRE Financeira'!$C301,
BaseFinanceira[Centro Custo],IF($B$2=Configurações!$B$7,"&lt;&gt;""",'DRE Financeira'!$B$2))))</f>
        <v/>
      </c>
      <c r="G301" s="24" t="str">
        <f>IF($B301="","",ABS(
SUMIFS(BaseFinanceira[Valor Previsto],
IF('DRE Financeira'!$B$3=Configurações!$D$7,BaseFinanceira[Mês Caixa],BaseFinanceira[Mês Comp.]),G$6,
BaseFinanceira[Plano Contas],'DRE Financeira'!$C301,
BaseFinanceira[Centro Custo],IF($B$2=Configurações!$B$7,"&lt;&gt;""",'DRE Financeira'!$B$2))))</f>
        <v/>
      </c>
      <c r="H301" s="26" t="str">
        <f>IF($B301="","",ABS(
SUMIFS(BaseFinanceira[Valor Realizado],
IF('DRE Financeira'!$B$3=Configurações!$D$7,BaseFinanceira[Mês Caixa],BaseFinanceira[Mês Comp.]),H$6,
BaseFinanceira[Plano Contas],'DRE Financeira'!$C301,
BaseFinanceira[Centro Custo],IF($B$2=Configurações!$B$7,"&lt;&gt;""",'DRE Financeira'!$B$2))))</f>
        <v/>
      </c>
      <c r="I301" s="24" t="str">
        <f>IF($B301="","",ABS(
SUMIFS(BaseFinanceira[Valor Previsto],
IF('DRE Financeira'!$B$3=Configurações!$D$7,BaseFinanceira[Mês Caixa],BaseFinanceira[Mês Comp.]),I$6,
BaseFinanceira[Plano Contas],'DRE Financeira'!$C301,
BaseFinanceira[Centro Custo],IF($B$2=Configurações!$B$7,"&lt;&gt;""",'DRE Financeira'!$B$2))))</f>
        <v/>
      </c>
      <c r="J301" s="26" t="str">
        <f>IF($B301="","",ABS(
SUMIFS(BaseFinanceira[Valor Realizado],
IF('DRE Financeira'!$B$3=Configurações!$D$7,BaseFinanceira[Mês Caixa],BaseFinanceira[Mês Comp.]),J$6,
BaseFinanceira[Plano Contas],'DRE Financeira'!$C301,
BaseFinanceira[Centro Custo],IF($B$2=Configurações!$B$7,"&lt;&gt;""",'DRE Financeira'!$B$2))))</f>
        <v/>
      </c>
      <c r="K301" s="24" t="str">
        <f>IF($B301="","",ABS(
SUMIFS(BaseFinanceira[Valor Previsto],
IF('DRE Financeira'!$B$3=Configurações!$D$7,BaseFinanceira[Mês Caixa],BaseFinanceira[Mês Comp.]),K$6,
BaseFinanceira[Plano Contas],'DRE Financeira'!$C301,
BaseFinanceira[Centro Custo],IF($B$2=Configurações!$B$7,"&lt;&gt;""",'DRE Financeira'!$B$2))))</f>
        <v/>
      </c>
      <c r="L301" s="26" t="str">
        <f>IF($B301="","",ABS(
SUMIFS(BaseFinanceira[Valor Realizado],
IF('DRE Financeira'!$B$3=Configurações!$D$7,BaseFinanceira[Mês Caixa],BaseFinanceira[Mês Comp.]),L$6,
BaseFinanceira[Plano Contas],'DRE Financeira'!$C301,
BaseFinanceira[Centro Custo],IF($B$2=Configurações!$B$7,"&lt;&gt;""",'DRE Financeira'!$B$2))))</f>
        <v/>
      </c>
      <c r="M301" s="24" t="str">
        <f>IF($B301="","",ABS(
SUMIFS(BaseFinanceira[Valor Previsto],
IF('DRE Financeira'!$B$3=Configurações!$D$7,BaseFinanceira[Mês Caixa],BaseFinanceira[Mês Comp.]),M$6,
BaseFinanceira[Plano Contas],'DRE Financeira'!$C301,
BaseFinanceira[Centro Custo],IF($B$2=Configurações!$B$7,"&lt;&gt;""",'DRE Financeira'!$B$2))))</f>
        <v/>
      </c>
      <c r="N301" s="26" t="str">
        <f>IF($B301="","",ABS(
SUMIFS(BaseFinanceira[Valor Realizado],
IF('DRE Financeira'!$B$3=Configurações!$D$7,BaseFinanceira[Mês Caixa],BaseFinanceira[Mês Comp.]),N$6,
BaseFinanceira[Plano Contas],'DRE Financeira'!$C301,
BaseFinanceira[Centro Custo],IF($B$2=Configurações!$B$7,"&lt;&gt;""",'DRE Financeira'!$B$2))))</f>
        <v/>
      </c>
      <c r="O301" s="24" t="str">
        <f>IF($B301="","",ABS(
SUMIFS(BaseFinanceira[Valor Previsto],
IF('DRE Financeira'!$B$3=Configurações!$D$7,BaseFinanceira[Mês Caixa],BaseFinanceira[Mês Comp.]),O$6,
BaseFinanceira[Plano Contas],'DRE Financeira'!$C301,
BaseFinanceira[Centro Custo],IF($B$2=Configurações!$B$7,"&lt;&gt;""",'DRE Financeira'!$B$2))))</f>
        <v/>
      </c>
      <c r="P301" s="26" t="str">
        <f>IF($B301="","",ABS(
SUMIFS(BaseFinanceira[Valor Realizado],
IF('DRE Financeira'!$B$3=Configurações!$D$7,BaseFinanceira[Mês Caixa],BaseFinanceira[Mês Comp.]),P$6,
BaseFinanceira[Plano Contas],'DRE Financeira'!$C301,
BaseFinanceira[Centro Custo],IF($B$2=Configurações!$B$7,"&lt;&gt;""",'DRE Financeira'!$B$2))))</f>
        <v/>
      </c>
      <c r="Q301" s="24" t="str">
        <f>IF($B301="","",ABS(
SUMIFS(BaseFinanceira[Valor Previsto],
IF('DRE Financeira'!$B$3=Configurações!$D$7,BaseFinanceira[Mês Caixa],BaseFinanceira[Mês Comp.]),Q$6,
BaseFinanceira[Plano Contas],'DRE Financeira'!$C301,
BaseFinanceira[Centro Custo],IF($B$2=Configurações!$B$7,"&lt;&gt;""",'DRE Financeira'!$B$2))))</f>
        <v/>
      </c>
      <c r="R301" s="26" t="str">
        <f>IF($B301="","",ABS(
SUMIFS(BaseFinanceira[Valor Realizado],
IF('DRE Financeira'!$B$3=Configurações!$D$7,BaseFinanceira[Mês Caixa],BaseFinanceira[Mês Comp.]),R$6,
BaseFinanceira[Plano Contas],'DRE Financeira'!$C301,
BaseFinanceira[Centro Custo],IF($B$2=Configurações!$B$7,"&lt;&gt;""",'DRE Financeira'!$B$2))))</f>
        <v/>
      </c>
      <c r="S301" s="24" t="str">
        <f>IF($B301="","",ABS(
SUMIFS(BaseFinanceira[Valor Previsto],
IF('DRE Financeira'!$B$3=Configurações!$D$7,BaseFinanceira[Mês Caixa],BaseFinanceira[Mês Comp.]),S$6,
BaseFinanceira[Plano Contas],'DRE Financeira'!$C301,
BaseFinanceira[Centro Custo],IF($B$2=Configurações!$B$7,"&lt;&gt;""",'DRE Financeira'!$B$2))))</f>
        <v/>
      </c>
      <c r="T301" s="26" t="str">
        <f>IF($B301="","",ABS(
SUMIFS(BaseFinanceira[Valor Realizado],
IF('DRE Financeira'!$B$3=Configurações!$D$7,BaseFinanceira[Mês Caixa],BaseFinanceira[Mês Comp.]),T$6,
BaseFinanceira[Plano Contas],'DRE Financeira'!$C301,
BaseFinanceira[Centro Custo],IF($B$2=Configurações!$B$7,"&lt;&gt;""",'DRE Financeira'!$B$2))))</f>
        <v/>
      </c>
      <c r="U301" s="24" t="str">
        <f>IF($B301="","",ABS(
SUMIFS(BaseFinanceira[Valor Previsto],
IF('DRE Financeira'!$B$3=Configurações!$D$7,BaseFinanceira[Mês Caixa],BaseFinanceira[Mês Comp.]),U$6,
BaseFinanceira[Plano Contas],'DRE Financeira'!$C301,
BaseFinanceira[Centro Custo],IF($B$2=Configurações!$B$7,"&lt;&gt;""",'DRE Financeira'!$B$2))))</f>
        <v/>
      </c>
      <c r="V301" s="26" t="str">
        <f>IF($B301="","",ABS(
SUMIFS(BaseFinanceira[Valor Realizado],
IF('DRE Financeira'!$B$3=Configurações!$D$7,BaseFinanceira[Mês Caixa],BaseFinanceira[Mês Comp.]),V$6,
BaseFinanceira[Plano Contas],'DRE Financeira'!$C301,
BaseFinanceira[Centro Custo],IF($B$2=Configurações!$B$7,"&lt;&gt;""",'DRE Financeira'!$B$2))))</f>
        <v/>
      </c>
      <c r="W301" s="24" t="str">
        <f>IF($B301="","",ABS(
SUMIFS(BaseFinanceira[Valor Previsto],
IF('DRE Financeira'!$B$3=Configurações!$D$7,BaseFinanceira[Mês Caixa],BaseFinanceira[Mês Comp.]),W$6,
BaseFinanceira[Plano Contas],'DRE Financeira'!$C301,
BaseFinanceira[Centro Custo],IF($B$2=Configurações!$B$7,"&lt;&gt;""",'DRE Financeira'!$B$2))))</f>
        <v/>
      </c>
      <c r="X301" s="26" t="str">
        <f>IF($B301="","",ABS(
SUMIFS(BaseFinanceira[Valor Realizado],
IF('DRE Financeira'!$B$3=Configurações!$D$7,BaseFinanceira[Mês Caixa],BaseFinanceira[Mês Comp.]),X$6,
BaseFinanceira[Plano Contas],'DRE Financeira'!$C301,
BaseFinanceira[Centro Custo],IF($B$2=Configurações!$B$7,"&lt;&gt;""",'DRE Financeira'!$B$2))))</f>
        <v/>
      </c>
      <c r="Y301" s="24" t="str">
        <f>IF($B301="","",ABS(
SUMIFS(BaseFinanceira[Valor Previsto],
IF('DRE Financeira'!$B$3=Configurações!$D$7,BaseFinanceira[Mês Caixa],BaseFinanceira[Mês Comp.]),Y$6,
BaseFinanceira[Plano Contas],'DRE Financeira'!$C301,
BaseFinanceira[Centro Custo],IF($B$2=Configurações!$B$7,"&lt;&gt;""",'DRE Financeira'!$B$2))))</f>
        <v/>
      </c>
      <c r="Z301" s="26" t="str">
        <f>IF($B301="","",ABS(
SUMIFS(BaseFinanceira[Valor Realizado],
IF('DRE Financeira'!$B$3=Configurações!$D$7,BaseFinanceira[Mês Caixa],BaseFinanceira[Mês Comp.]),Z$6,
BaseFinanceira[Plano Contas],'DRE Financeira'!$C301,
BaseFinanceira[Centro Custo],IF($B$2=Configurações!$B$7,"&lt;&gt;""",'DRE Financeira'!$B$2))))</f>
        <v/>
      </c>
      <c r="AA301" s="24" t="str">
        <f>IF($B301="","",ABS(
SUMIFS(BaseFinanceira[Valor Previsto],
IF('DRE Financeira'!$B$3=Configurações!$D$7,BaseFinanceira[Mês Caixa],BaseFinanceira[Mês Comp.]),AA$6,
BaseFinanceira[Plano Contas],'DRE Financeira'!$C301,
BaseFinanceira[Centro Custo],IF($B$2=Configurações!$B$7,"&lt;&gt;""",'DRE Financeira'!$B$2))))</f>
        <v/>
      </c>
      <c r="AB301" s="26" t="str">
        <f>IF($B301="","",ABS(
SUMIFS(BaseFinanceira[Valor Realizado],
IF('DRE Financeira'!$B$3=Configurações!$D$7,BaseFinanceira[Mês Caixa],BaseFinanceira[Mês Comp.]),AB$6,
BaseFinanceira[Plano Contas],'DRE Financeira'!$C301,
BaseFinanceira[Centro Custo],IF($B$2=Configurações!$B$7,"&lt;&gt;""",'DRE Financeira'!$B$2))))</f>
        <v/>
      </c>
      <c r="AD301" s="24">
        <f t="shared" si="459"/>
        <v>0</v>
      </c>
      <c r="AE301" s="26">
        <f t="shared" si="459"/>
        <v>0</v>
      </c>
      <c r="AF301" s="39">
        <f t="shared" si="458"/>
        <v>0</v>
      </c>
      <c r="AH301" s="24">
        <f t="shared" si="460"/>
        <v>0</v>
      </c>
      <c r="AI301" s="26">
        <f t="shared" si="460"/>
        <v>0</v>
      </c>
    </row>
    <row r="302" spans="2:35" s="2" customFormat="1" ht="20.100000000000001" hidden="1" customHeight="1" x14ac:dyDescent="0.25">
      <c r="B302" s="23" t="str">
        <f>IF('Plano Contas'!R24="","",'Plano Contas'!R24)</f>
        <v/>
      </c>
      <c r="C302" s="46" t="str">
        <f t="shared" si="461"/>
        <v>Outras DespesasInvestimentos</v>
      </c>
      <c r="D302" s="20"/>
      <c r="E302" s="24" t="str">
        <f>IF($B302="","",ABS(
SUMIFS(BaseFinanceira[Valor Previsto],
IF('DRE Financeira'!$B$3=Configurações!$D$7,BaseFinanceira[Mês Caixa],BaseFinanceira[Mês Comp.]),E$6,
BaseFinanceira[Plano Contas],'DRE Financeira'!$C302,
BaseFinanceira[Centro Custo],IF($B$2=Configurações!$B$7,"&lt;&gt;""",'DRE Financeira'!$B$2))))</f>
        <v/>
      </c>
      <c r="F302" s="26" t="str">
        <f>IF($B302="","",ABS(
SUMIFS(BaseFinanceira[Valor Realizado],
IF('DRE Financeira'!$B$3=Configurações!$D$7,BaseFinanceira[Mês Caixa],BaseFinanceira[Mês Comp.]),F$6,
BaseFinanceira[Plano Contas],'DRE Financeira'!$C302,
BaseFinanceira[Centro Custo],IF($B$2=Configurações!$B$7,"&lt;&gt;""",'DRE Financeira'!$B$2))))</f>
        <v/>
      </c>
      <c r="G302" s="24" t="str">
        <f>IF($B302="","",ABS(
SUMIFS(BaseFinanceira[Valor Previsto],
IF('DRE Financeira'!$B$3=Configurações!$D$7,BaseFinanceira[Mês Caixa],BaseFinanceira[Mês Comp.]),G$6,
BaseFinanceira[Plano Contas],'DRE Financeira'!$C302,
BaseFinanceira[Centro Custo],IF($B$2=Configurações!$B$7,"&lt;&gt;""",'DRE Financeira'!$B$2))))</f>
        <v/>
      </c>
      <c r="H302" s="26" t="str">
        <f>IF($B302="","",ABS(
SUMIFS(BaseFinanceira[Valor Realizado],
IF('DRE Financeira'!$B$3=Configurações!$D$7,BaseFinanceira[Mês Caixa],BaseFinanceira[Mês Comp.]),H$6,
BaseFinanceira[Plano Contas],'DRE Financeira'!$C302,
BaseFinanceira[Centro Custo],IF($B$2=Configurações!$B$7,"&lt;&gt;""",'DRE Financeira'!$B$2))))</f>
        <v/>
      </c>
      <c r="I302" s="24" t="str">
        <f>IF($B302="","",ABS(
SUMIFS(BaseFinanceira[Valor Previsto],
IF('DRE Financeira'!$B$3=Configurações!$D$7,BaseFinanceira[Mês Caixa],BaseFinanceira[Mês Comp.]),I$6,
BaseFinanceira[Plano Contas],'DRE Financeira'!$C302,
BaseFinanceira[Centro Custo],IF($B$2=Configurações!$B$7,"&lt;&gt;""",'DRE Financeira'!$B$2))))</f>
        <v/>
      </c>
      <c r="J302" s="26" t="str">
        <f>IF($B302="","",ABS(
SUMIFS(BaseFinanceira[Valor Realizado],
IF('DRE Financeira'!$B$3=Configurações!$D$7,BaseFinanceira[Mês Caixa],BaseFinanceira[Mês Comp.]),J$6,
BaseFinanceira[Plano Contas],'DRE Financeira'!$C302,
BaseFinanceira[Centro Custo],IF($B$2=Configurações!$B$7,"&lt;&gt;""",'DRE Financeira'!$B$2))))</f>
        <v/>
      </c>
      <c r="K302" s="24" t="str">
        <f>IF($B302="","",ABS(
SUMIFS(BaseFinanceira[Valor Previsto],
IF('DRE Financeira'!$B$3=Configurações!$D$7,BaseFinanceira[Mês Caixa],BaseFinanceira[Mês Comp.]),K$6,
BaseFinanceira[Plano Contas],'DRE Financeira'!$C302,
BaseFinanceira[Centro Custo],IF($B$2=Configurações!$B$7,"&lt;&gt;""",'DRE Financeira'!$B$2))))</f>
        <v/>
      </c>
      <c r="L302" s="26" t="str">
        <f>IF($B302="","",ABS(
SUMIFS(BaseFinanceira[Valor Realizado],
IF('DRE Financeira'!$B$3=Configurações!$D$7,BaseFinanceira[Mês Caixa],BaseFinanceira[Mês Comp.]),L$6,
BaseFinanceira[Plano Contas],'DRE Financeira'!$C302,
BaseFinanceira[Centro Custo],IF($B$2=Configurações!$B$7,"&lt;&gt;""",'DRE Financeira'!$B$2))))</f>
        <v/>
      </c>
      <c r="M302" s="24" t="str">
        <f>IF($B302="","",ABS(
SUMIFS(BaseFinanceira[Valor Previsto],
IF('DRE Financeira'!$B$3=Configurações!$D$7,BaseFinanceira[Mês Caixa],BaseFinanceira[Mês Comp.]),M$6,
BaseFinanceira[Plano Contas],'DRE Financeira'!$C302,
BaseFinanceira[Centro Custo],IF($B$2=Configurações!$B$7,"&lt;&gt;""",'DRE Financeira'!$B$2))))</f>
        <v/>
      </c>
      <c r="N302" s="26" t="str">
        <f>IF($B302="","",ABS(
SUMIFS(BaseFinanceira[Valor Realizado],
IF('DRE Financeira'!$B$3=Configurações!$D$7,BaseFinanceira[Mês Caixa],BaseFinanceira[Mês Comp.]),N$6,
BaseFinanceira[Plano Contas],'DRE Financeira'!$C302,
BaseFinanceira[Centro Custo],IF($B$2=Configurações!$B$7,"&lt;&gt;""",'DRE Financeira'!$B$2))))</f>
        <v/>
      </c>
      <c r="O302" s="24" t="str">
        <f>IF($B302="","",ABS(
SUMIFS(BaseFinanceira[Valor Previsto],
IF('DRE Financeira'!$B$3=Configurações!$D$7,BaseFinanceira[Mês Caixa],BaseFinanceira[Mês Comp.]),O$6,
BaseFinanceira[Plano Contas],'DRE Financeira'!$C302,
BaseFinanceira[Centro Custo],IF($B$2=Configurações!$B$7,"&lt;&gt;""",'DRE Financeira'!$B$2))))</f>
        <v/>
      </c>
      <c r="P302" s="26" t="str">
        <f>IF($B302="","",ABS(
SUMIFS(BaseFinanceira[Valor Realizado],
IF('DRE Financeira'!$B$3=Configurações!$D$7,BaseFinanceira[Mês Caixa],BaseFinanceira[Mês Comp.]),P$6,
BaseFinanceira[Plano Contas],'DRE Financeira'!$C302,
BaseFinanceira[Centro Custo],IF($B$2=Configurações!$B$7,"&lt;&gt;""",'DRE Financeira'!$B$2))))</f>
        <v/>
      </c>
      <c r="Q302" s="24" t="str">
        <f>IF($B302="","",ABS(
SUMIFS(BaseFinanceira[Valor Previsto],
IF('DRE Financeira'!$B$3=Configurações!$D$7,BaseFinanceira[Mês Caixa],BaseFinanceira[Mês Comp.]),Q$6,
BaseFinanceira[Plano Contas],'DRE Financeira'!$C302,
BaseFinanceira[Centro Custo],IF($B$2=Configurações!$B$7,"&lt;&gt;""",'DRE Financeira'!$B$2))))</f>
        <v/>
      </c>
      <c r="R302" s="26" t="str">
        <f>IF($B302="","",ABS(
SUMIFS(BaseFinanceira[Valor Realizado],
IF('DRE Financeira'!$B$3=Configurações!$D$7,BaseFinanceira[Mês Caixa],BaseFinanceira[Mês Comp.]),R$6,
BaseFinanceira[Plano Contas],'DRE Financeira'!$C302,
BaseFinanceira[Centro Custo],IF($B$2=Configurações!$B$7,"&lt;&gt;""",'DRE Financeira'!$B$2))))</f>
        <v/>
      </c>
      <c r="S302" s="24" t="str">
        <f>IF($B302="","",ABS(
SUMIFS(BaseFinanceira[Valor Previsto],
IF('DRE Financeira'!$B$3=Configurações!$D$7,BaseFinanceira[Mês Caixa],BaseFinanceira[Mês Comp.]),S$6,
BaseFinanceira[Plano Contas],'DRE Financeira'!$C302,
BaseFinanceira[Centro Custo],IF($B$2=Configurações!$B$7,"&lt;&gt;""",'DRE Financeira'!$B$2))))</f>
        <v/>
      </c>
      <c r="T302" s="26" t="str">
        <f>IF($B302="","",ABS(
SUMIFS(BaseFinanceira[Valor Realizado],
IF('DRE Financeira'!$B$3=Configurações!$D$7,BaseFinanceira[Mês Caixa],BaseFinanceira[Mês Comp.]),T$6,
BaseFinanceira[Plano Contas],'DRE Financeira'!$C302,
BaseFinanceira[Centro Custo],IF($B$2=Configurações!$B$7,"&lt;&gt;""",'DRE Financeira'!$B$2))))</f>
        <v/>
      </c>
      <c r="U302" s="24" t="str">
        <f>IF($B302="","",ABS(
SUMIFS(BaseFinanceira[Valor Previsto],
IF('DRE Financeira'!$B$3=Configurações!$D$7,BaseFinanceira[Mês Caixa],BaseFinanceira[Mês Comp.]),U$6,
BaseFinanceira[Plano Contas],'DRE Financeira'!$C302,
BaseFinanceira[Centro Custo],IF($B$2=Configurações!$B$7,"&lt;&gt;""",'DRE Financeira'!$B$2))))</f>
        <v/>
      </c>
      <c r="V302" s="26" t="str">
        <f>IF($B302="","",ABS(
SUMIFS(BaseFinanceira[Valor Realizado],
IF('DRE Financeira'!$B$3=Configurações!$D$7,BaseFinanceira[Mês Caixa],BaseFinanceira[Mês Comp.]),V$6,
BaseFinanceira[Plano Contas],'DRE Financeira'!$C302,
BaseFinanceira[Centro Custo],IF($B$2=Configurações!$B$7,"&lt;&gt;""",'DRE Financeira'!$B$2))))</f>
        <v/>
      </c>
      <c r="W302" s="24" t="str">
        <f>IF($B302="","",ABS(
SUMIFS(BaseFinanceira[Valor Previsto],
IF('DRE Financeira'!$B$3=Configurações!$D$7,BaseFinanceira[Mês Caixa],BaseFinanceira[Mês Comp.]),W$6,
BaseFinanceira[Plano Contas],'DRE Financeira'!$C302,
BaseFinanceira[Centro Custo],IF($B$2=Configurações!$B$7,"&lt;&gt;""",'DRE Financeira'!$B$2))))</f>
        <v/>
      </c>
      <c r="X302" s="26" t="str">
        <f>IF($B302="","",ABS(
SUMIFS(BaseFinanceira[Valor Realizado],
IF('DRE Financeira'!$B$3=Configurações!$D$7,BaseFinanceira[Mês Caixa],BaseFinanceira[Mês Comp.]),X$6,
BaseFinanceira[Plano Contas],'DRE Financeira'!$C302,
BaseFinanceira[Centro Custo],IF($B$2=Configurações!$B$7,"&lt;&gt;""",'DRE Financeira'!$B$2))))</f>
        <v/>
      </c>
      <c r="Y302" s="24" t="str">
        <f>IF($B302="","",ABS(
SUMIFS(BaseFinanceira[Valor Previsto],
IF('DRE Financeira'!$B$3=Configurações!$D$7,BaseFinanceira[Mês Caixa],BaseFinanceira[Mês Comp.]),Y$6,
BaseFinanceira[Plano Contas],'DRE Financeira'!$C302,
BaseFinanceira[Centro Custo],IF($B$2=Configurações!$B$7,"&lt;&gt;""",'DRE Financeira'!$B$2))))</f>
        <v/>
      </c>
      <c r="Z302" s="26" t="str">
        <f>IF($B302="","",ABS(
SUMIFS(BaseFinanceira[Valor Realizado],
IF('DRE Financeira'!$B$3=Configurações!$D$7,BaseFinanceira[Mês Caixa],BaseFinanceira[Mês Comp.]),Z$6,
BaseFinanceira[Plano Contas],'DRE Financeira'!$C302,
BaseFinanceira[Centro Custo],IF($B$2=Configurações!$B$7,"&lt;&gt;""",'DRE Financeira'!$B$2))))</f>
        <v/>
      </c>
      <c r="AA302" s="24" t="str">
        <f>IF($B302="","",ABS(
SUMIFS(BaseFinanceira[Valor Previsto],
IF('DRE Financeira'!$B$3=Configurações!$D$7,BaseFinanceira[Mês Caixa],BaseFinanceira[Mês Comp.]),AA$6,
BaseFinanceira[Plano Contas],'DRE Financeira'!$C302,
BaseFinanceira[Centro Custo],IF($B$2=Configurações!$B$7,"&lt;&gt;""",'DRE Financeira'!$B$2))))</f>
        <v/>
      </c>
      <c r="AB302" s="26" t="str">
        <f>IF($B302="","",ABS(
SUMIFS(BaseFinanceira[Valor Realizado],
IF('DRE Financeira'!$B$3=Configurações!$D$7,BaseFinanceira[Mês Caixa],BaseFinanceira[Mês Comp.]),AB$6,
BaseFinanceira[Plano Contas],'DRE Financeira'!$C302,
BaseFinanceira[Centro Custo],IF($B$2=Configurações!$B$7,"&lt;&gt;""",'DRE Financeira'!$B$2))))</f>
        <v/>
      </c>
      <c r="AD302" s="24">
        <f t="shared" si="459"/>
        <v>0</v>
      </c>
      <c r="AE302" s="26">
        <f t="shared" si="459"/>
        <v>0</v>
      </c>
      <c r="AF302" s="39">
        <f t="shared" si="458"/>
        <v>0</v>
      </c>
      <c r="AH302" s="24">
        <f t="shared" si="460"/>
        <v>0</v>
      </c>
      <c r="AI302" s="26">
        <f t="shared" si="460"/>
        <v>0</v>
      </c>
    </row>
    <row r="303" spans="2:35" s="2" customFormat="1" ht="20.100000000000001" hidden="1" customHeight="1" x14ac:dyDescent="0.25">
      <c r="B303" s="23" t="str">
        <f>IF('Plano Contas'!R25="","",'Plano Contas'!R25)</f>
        <v/>
      </c>
      <c r="C303" s="46" t="str">
        <f t="shared" si="461"/>
        <v>Outras DespesasInvestimentos</v>
      </c>
      <c r="D303" s="20"/>
      <c r="E303" s="24" t="str">
        <f>IF($B303="","",ABS(
SUMIFS(BaseFinanceira[Valor Previsto],
IF('DRE Financeira'!$B$3=Configurações!$D$7,BaseFinanceira[Mês Caixa],BaseFinanceira[Mês Comp.]),E$6,
BaseFinanceira[Plano Contas],'DRE Financeira'!$C303,
BaseFinanceira[Centro Custo],IF($B$2=Configurações!$B$7,"&lt;&gt;""",'DRE Financeira'!$B$2))))</f>
        <v/>
      </c>
      <c r="F303" s="26" t="str">
        <f>IF($B303="","",ABS(
SUMIFS(BaseFinanceira[Valor Realizado],
IF('DRE Financeira'!$B$3=Configurações!$D$7,BaseFinanceira[Mês Caixa],BaseFinanceira[Mês Comp.]),F$6,
BaseFinanceira[Plano Contas],'DRE Financeira'!$C303,
BaseFinanceira[Centro Custo],IF($B$2=Configurações!$B$7,"&lt;&gt;""",'DRE Financeira'!$B$2))))</f>
        <v/>
      </c>
      <c r="G303" s="24" t="str">
        <f>IF($B303="","",ABS(
SUMIFS(BaseFinanceira[Valor Previsto],
IF('DRE Financeira'!$B$3=Configurações!$D$7,BaseFinanceira[Mês Caixa],BaseFinanceira[Mês Comp.]),G$6,
BaseFinanceira[Plano Contas],'DRE Financeira'!$C303,
BaseFinanceira[Centro Custo],IF($B$2=Configurações!$B$7,"&lt;&gt;""",'DRE Financeira'!$B$2))))</f>
        <v/>
      </c>
      <c r="H303" s="26" t="str">
        <f>IF($B303="","",ABS(
SUMIFS(BaseFinanceira[Valor Realizado],
IF('DRE Financeira'!$B$3=Configurações!$D$7,BaseFinanceira[Mês Caixa],BaseFinanceira[Mês Comp.]),H$6,
BaseFinanceira[Plano Contas],'DRE Financeira'!$C303,
BaseFinanceira[Centro Custo],IF($B$2=Configurações!$B$7,"&lt;&gt;""",'DRE Financeira'!$B$2))))</f>
        <v/>
      </c>
      <c r="I303" s="24" t="str">
        <f>IF($B303="","",ABS(
SUMIFS(BaseFinanceira[Valor Previsto],
IF('DRE Financeira'!$B$3=Configurações!$D$7,BaseFinanceira[Mês Caixa],BaseFinanceira[Mês Comp.]),I$6,
BaseFinanceira[Plano Contas],'DRE Financeira'!$C303,
BaseFinanceira[Centro Custo],IF($B$2=Configurações!$B$7,"&lt;&gt;""",'DRE Financeira'!$B$2))))</f>
        <v/>
      </c>
      <c r="J303" s="26" t="str">
        <f>IF($B303="","",ABS(
SUMIFS(BaseFinanceira[Valor Realizado],
IF('DRE Financeira'!$B$3=Configurações!$D$7,BaseFinanceira[Mês Caixa],BaseFinanceira[Mês Comp.]),J$6,
BaseFinanceira[Plano Contas],'DRE Financeira'!$C303,
BaseFinanceira[Centro Custo],IF($B$2=Configurações!$B$7,"&lt;&gt;""",'DRE Financeira'!$B$2))))</f>
        <v/>
      </c>
      <c r="K303" s="24" t="str">
        <f>IF($B303="","",ABS(
SUMIFS(BaseFinanceira[Valor Previsto],
IF('DRE Financeira'!$B$3=Configurações!$D$7,BaseFinanceira[Mês Caixa],BaseFinanceira[Mês Comp.]),K$6,
BaseFinanceira[Plano Contas],'DRE Financeira'!$C303,
BaseFinanceira[Centro Custo],IF($B$2=Configurações!$B$7,"&lt;&gt;""",'DRE Financeira'!$B$2))))</f>
        <v/>
      </c>
      <c r="L303" s="26" t="str">
        <f>IF($B303="","",ABS(
SUMIFS(BaseFinanceira[Valor Realizado],
IF('DRE Financeira'!$B$3=Configurações!$D$7,BaseFinanceira[Mês Caixa],BaseFinanceira[Mês Comp.]),L$6,
BaseFinanceira[Plano Contas],'DRE Financeira'!$C303,
BaseFinanceira[Centro Custo],IF($B$2=Configurações!$B$7,"&lt;&gt;""",'DRE Financeira'!$B$2))))</f>
        <v/>
      </c>
      <c r="M303" s="24" t="str">
        <f>IF($B303="","",ABS(
SUMIFS(BaseFinanceira[Valor Previsto],
IF('DRE Financeira'!$B$3=Configurações!$D$7,BaseFinanceira[Mês Caixa],BaseFinanceira[Mês Comp.]),M$6,
BaseFinanceira[Plano Contas],'DRE Financeira'!$C303,
BaseFinanceira[Centro Custo],IF($B$2=Configurações!$B$7,"&lt;&gt;""",'DRE Financeira'!$B$2))))</f>
        <v/>
      </c>
      <c r="N303" s="26" t="str">
        <f>IF($B303="","",ABS(
SUMIFS(BaseFinanceira[Valor Realizado],
IF('DRE Financeira'!$B$3=Configurações!$D$7,BaseFinanceira[Mês Caixa],BaseFinanceira[Mês Comp.]),N$6,
BaseFinanceira[Plano Contas],'DRE Financeira'!$C303,
BaseFinanceira[Centro Custo],IF($B$2=Configurações!$B$7,"&lt;&gt;""",'DRE Financeira'!$B$2))))</f>
        <v/>
      </c>
      <c r="O303" s="24" t="str">
        <f>IF($B303="","",ABS(
SUMIFS(BaseFinanceira[Valor Previsto],
IF('DRE Financeira'!$B$3=Configurações!$D$7,BaseFinanceira[Mês Caixa],BaseFinanceira[Mês Comp.]),O$6,
BaseFinanceira[Plano Contas],'DRE Financeira'!$C303,
BaseFinanceira[Centro Custo],IF($B$2=Configurações!$B$7,"&lt;&gt;""",'DRE Financeira'!$B$2))))</f>
        <v/>
      </c>
      <c r="P303" s="26" t="str">
        <f>IF($B303="","",ABS(
SUMIFS(BaseFinanceira[Valor Realizado],
IF('DRE Financeira'!$B$3=Configurações!$D$7,BaseFinanceira[Mês Caixa],BaseFinanceira[Mês Comp.]),P$6,
BaseFinanceira[Plano Contas],'DRE Financeira'!$C303,
BaseFinanceira[Centro Custo],IF($B$2=Configurações!$B$7,"&lt;&gt;""",'DRE Financeira'!$B$2))))</f>
        <v/>
      </c>
      <c r="Q303" s="24" t="str">
        <f>IF($B303="","",ABS(
SUMIFS(BaseFinanceira[Valor Previsto],
IF('DRE Financeira'!$B$3=Configurações!$D$7,BaseFinanceira[Mês Caixa],BaseFinanceira[Mês Comp.]),Q$6,
BaseFinanceira[Plano Contas],'DRE Financeira'!$C303,
BaseFinanceira[Centro Custo],IF($B$2=Configurações!$B$7,"&lt;&gt;""",'DRE Financeira'!$B$2))))</f>
        <v/>
      </c>
      <c r="R303" s="26" t="str">
        <f>IF($B303="","",ABS(
SUMIFS(BaseFinanceira[Valor Realizado],
IF('DRE Financeira'!$B$3=Configurações!$D$7,BaseFinanceira[Mês Caixa],BaseFinanceira[Mês Comp.]),R$6,
BaseFinanceira[Plano Contas],'DRE Financeira'!$C303,
BaseFinanceira[Centro Custo],IF($B$2=Configurações!$B$7,"&lt;&gt;""",'DRE Financeira'!$B$2))))</f>
        <v/>
      </c>
      <c r="S303" s="24" t="str">
        <f>IF($B303="","",ABS(
SUMIFS(BaseFinanceira[Valor Previsto],
IF('DRE Financeira'!$B$3=Configurações!$D$7,BaseFinanceira[Mês Caixa],BaseFinanceira[Mês Comp.]),S$6,
BaseFinanceira[Plano Contas],'DRE Financeira'!$C303,
BaseFinanceira[Centro Custo],IF($B$2=Configurações!$B$7,"&lt;&gt;""",'DRE Financeira'!$B$2))))</f>
        <v/>
      </c>
      <c r="T303" s="26" t="str">
        <f>IF($B303="","",ABS(
SUMIFS(BaseFinanceira[Valor Realizado],
IF('DRE Financeira'!$B$3=Configurações!$D$7,BaseFinanceira[Mês Caixa],BaseFinanceira[Mês Comp.]),T$6,
BaseFinanceira[Plano Contas],'DRE Financeira'!$C303,
BaseFinanceira[Centro Custo],IF($B$2=Configurações!$B$7,"&lt;&gt;""",'DRE Financeira'!$B$2))))</f>
        <v/>
      </c>
      <c r="U303" s="24" t="str">
        <f>IF($B303="","",ABS(
SUMIFS(BaseFinanceira[Valor Previsto],
IF('DRE Financeira'!$B$3=Configurações!$D$7,BaseFinanceira[Mês Caixa],BaseFinanceira[Mês Comp.]),U$6,
BaseFinanceira[Plano Contas],'DRE Financeira'!$C303,
BaseFinanceira[Centro Custo],IF($B$2=Configurações!$B$7,"&lt;&gt;""",'DRE Financeira'!$B$2))))</f>
        <v/>
      </c>
      <c r="V303" s="26" t="str">
        <f>IF($B303="","",ABS(
SUMIFS(BaseFinanceira[Valor Realizado],
IF('DRE Financeira'!$B$3=Configurações!$D$7,BaseFinanceira[Mês Caixa],BaseFinanceira[Mês Comp.]),V$6,
BaseFinanceira[Plano Contas],'DRE Financeira'!$C303,
BaseFinanceira[Centro Custo],IF($B$2=Configurações!$B$7,"&lt;&gt;""",'DRE Financeira'!$B$2))))</f>
        <v/>
      </c>
      <c r="W303" s="24" t="str">
        <f>IF($B303="","",ABS(
SUMIFS(BaseFinanceira[Valor Previsto],
IF('DRE Financeira'!$B$3=Configurações!$D$7,BaseFinanceira[Mês Caixa],BaseFinanceira[Mês Comp.]),W$6,
BaseFinanceira[Plano Contas],'DRE Financeira'!$C303,
BaseFinanceira[Centro Custo],IF($B$2=Configurações!$B$7,"&lt;&gt;""",'DRE Financeira'!$B$2))))</f>
        <v/>
      </c>
      <c r="X303" s="26" t="str">
        <f>IF($B303="","",ABS(
SUMIFS(BaseFinanceira[Valor Realizado],
IF('DRE Financeira'!$B$3=Configurações!$D$7,BaseFinanceira[Mês Caixa],BaseFinanceira[Mês Comp.]),X$6,
BaseFinanceira[Plano Contas],'DRE Financeira'!$C303,
BaseFinanceira[Centro Custo],IF($B$2=Configurações!$B$7,"&lt;&gt;""",'DRE Financeira'!$B$2))))</f>
        <v/>
      </c>
      <c r="Y303" s="24" t="str">
        <f>IF($B303="","",ABS(
SUMIFS(BaseFinanceira[Valor Previsto],
IF('DRE Financeira'!$B$3=Configurações!$D$7,BaseFinanceira[Mês Caixa],BaseFinanceira[Mês Comp.]),Y$6,
BaseFinanceira[Plano Contas],'DRE Financeira'!$C303,
BaseFinanceira[Centro Custo],IF($B$2=Configurações!$B$7,"&lt;&gt;""",'DRE Financeira'!$B$2))))</f>
        <v/>
      </c>
      <c r="Z303" s="26" t="str">
        <f>IF($B303="","",ABS(
SUMIFS(BaseFinanceira[Valor Realizado],
IF('DRE Financeira'!$B$3=Configurações!$D$7,BaseFinanceira[Mês Caixa],BaseFinanceira[Mês Comp.]),Z$6,
BaseFinanceira[Plano Contas],'DRE Financeira'!$C303,
BaseFinanceira[Centro Custo],IF($B$2=Configurações!$B$7,"&lt;&gt;""",'DRE Financeira'!$B$2))))</f>
        <v/>
      </c>
      <c r="AA303" s="24" t="str">
        <f>IF($B303="","",ABS(
SUMIFS(BaseFinanceira[Valor Previsto],
IF('DRE Financeira'!$B$3=Configurações!$D$7,BaseFinanceira[Mês Caixa],BaseFinanceira[Mês Comp.]),AA$6,
BaseFinanceira[Plano Contas],'DRE Financeira'!$C303,
BaseFinanceira[Centro Custo],IF($B$2=Configurações!$B$7,"&lt;&gt;""",'DRE Financeira'!$B$2))))</f>
        <v/>
      </c>
      <c r="AB303" s="26" t="str">
        <f>IF($B303="","",ABS(
SUMIFS(BaseFinanceira[Valor Realizado],
IF('DRE Financeira'!$B$3=Configurações!$D$7,BaseFinanceira[Mês Caixa],BaseFinanceira[Mês Comp.]),AB$6,
BaseFinanceira[Plano Contas],'DRE Financeira'!$C303,
BaseFinanceira[Centro Custo],IF($B$2=Configurações!$B$7,"&lt;&gt;""",'DRE Financeira'!$B$2))))</f>
        <v/>
      </c>
      <c r="AD303" s="24">
        <f t="shared" ref="AD303:AE306" si="462">SUMIF($E$3:$AB$3,AD$3,$E303:$AB303)</f>
        <v>0</v>
      </c>
      <c r="AE303" s="26">
        <f t="shared" si="462"/>
        <v>0</v>
      </c>
      <c r="AF303" s="39">
        <f t="shared" si="458"/>
        <v>0</v>
      </c>
      <c r="AH303" s="24">
        <f t="shared" ref="AH303:AI306" si="463">IFERROR(SUMIF($E$3:$AB$3,AH$3,$E303:$AB303)/COUNTIFS($E303:$AB303,"&gt;0",$E$3:$AB$3,AH$3),0)</f>
        <v>0</v>
      </c>
      <c r="AI303" s="26">
        <f t="shared" si="463"/>
        <v>0</v>
      </c>
    </row>
    <row r="304" spans="2:35" s="2" customFormat="1" ht="20.100000000000001" hidden="1" customHeight="1" x14ac:dyDescent="0.25">
      <c r="B304" s="23" t="str">
        <f>IF('Plano Contas'!R26="","",'Plano Contas'!R26)</f>
        <v/>
      </c>
      <c r="C304" s="46" t="str">
        <f t="shared" si="461"/>
        <v>Outras DespesasInvestimentos</v>
      </c>
      <c r="D304" s="20"/>
      <c r="E304" s="24" t="str">
        <f>IF($B304="","",ABS(
SUMIFS(BaseFinanceira[Valor Previsto],
IF('DRE Financeira'!$B$3=Configurações!$D$7,BaseFinanceira[Mês Caixa],BaseFinanceira[Mês Comp.]),E$6,
BaseFinanceira[Plano Contas],'DRE Financeira'!$C304,
BaseFinanceira[Centro Custo],IF($B$2=Configurações!$B$7,"&lt;&gt;""",'DRE Financeira'!$B$2))))</f>
        <v/>
      </c>
      <c r="F304" s="26" t="str">
        <f>IF($B304="","",ABS(
SUMIFS(BaseFinanceira[Valor Realizado],
IF('DRE Financeira'!$B$3=Configurações!$D$7,BaseFinanceira[Mês Caixa],BaseFinanceira[Mês Comp.]),F$6,
BaseFinanceira[Plano Contas],'DRE Financeira'!$C304,
BaseFinanceira[Centro Custo],IF($B$2=Configurações!$B$7,"&lt;&gt;""",'DRE Financeira'!$B$2))))</f>
        <v/>
      </c>
      <c r="G304" s="24" t="str">
        <f>IF($B304="","",ABS(
SUMIFS(BaseFinanceira[Valor Previsto],
IF('DRE Financeira'!$B$3=Configurações!$D$7,BaseFinanceira[Mês Caixa],BaseFinanceira[Mês Comp.]),G$6,
BaseFinanceira[Plano Contas],'DRE Financeira'!$C304,
BaseFinanceira[Centro Custo],IF($B$2=Configurações!$B$7,"&lt;&gt;""",'DRE Financeira'!$B$2))))</f>
        <v/>
      </c>
      <c r="H304" s="26" t="str">
        <f>IF($B304="","",ABS(
SUMIFS(BaseFinanceira[Valor Realizado],
IF('DRE Financeira'!$B$3=Configurações!$D$7,BaseFinanceira[Mês Caixa],BaseFinanceira[Mês Comp.]),H$6,
BaseFinanceira[Plano Contas],'DRE Financeira'!$C304,
BaseFinanceira[Centro Custo],IF($B$2=Configurações!$B$7,"&lt;&gt;""",'DRE Financeira'!$B$2))))</f>
        <v/>
      </c>
      <c r="I304" s="24" t="str">
        <f>IF($B304="","",ABS(
SUMIFS(BaseFinanceira[Valor Previsto],
IF('DRE Financeira'!$B$3=Configurações!$D$7,BaseFinanceira[Mês Caixa],BaseFinanceira[Mês Comp.]),I$6,
BaseFinanceira[Plano Contas],'DRE Financeira'!$C304,
BaseFinanceira[Centro Custo],IF($B$2=Configurações!$B$7,"&lt;&gt;""",'DRE Financeira'!$B$2))))</f>
        <v/>
      </c>
      <c r="J304" s="26" t="str">
        <f>IF($B304="","",ABS(
SUMIFS(BaseFinanceira[Valor Realizado],
IF('DRE Financeira'!$B$3=Configurações!$D$7,BaseFinanceira[Mês Caixa],BaseFinanceira[Mês Comp.]),J$6,
BaseFinanceira[Plano Contas],'DRE Financeira'!$C304,
BaseFinanceira[Centro Custo],IF($B$2=Configurações!$B$7,"&lt;&gt;""",'DRE Financeira'!$B$2))))</f>
        <v/>
      </c>
      <c r="K304" s="24" t="str">
        <f>IF($B304="","",ABS(
SUMIFS(BaseFinanceira[Valor Previsto],
IF('DRE Financeira'!$B$3=Configurações!$D$7,BaseFinanceira[Mês Caixa],BaseFinanceira[Mês Comp.]),K$6,
BaseFinanceira[Plano Contas],'DRE Financeira'!$C304,
BaseFinanceira[Centro Custo],IF($B$2=Configurações!$B$7,"&lt;&gt;""",'DRE Financeira'!$B$2))))</f>
        <v/>
      </c>
      <c r="L304" s="26" t="str">
        <f>IF($B304="","",ABS(
SUMIFS(BaseFinanceira[Valor Realizado],
IF('DRE Financeira'!$B$3=Configurações!$D$7,BaseFinanceira[Mês Caixa],BaseFinanceira[Mês Comp.]),L$6,
BaseFinanceira[Plano Contas],'DRE Financeira'!$C304,
BaseFinanceira[Centro Custo],IF($B$2=Configurações!$B$7,"&lt;&gt;""",'DRE Financeira'!$B$2))))</f>
        <v/>
      </c>
      <c r="M304" s="24" t="str">
        <f>IF($B304="","",ABS(
SUMIFS(BaseFinanceira[Valor Previsto],
IF('DRE Financeira'!$B$3=Configurações!$D$7,BaseFinanceira[Mês Caixa],BaseFinanceira[Mês Comp.]),M$6,
BaseFinanceira[Plano Contas],'DRE Financeira'!$C304,
BaseFinanceira[Centro Custo],IF($B$2=Configurações!$B$7,"&lt;&gt;""",'DRE Financeira'!$B$2))))</f>
        <v/>
      </c>
      <c r="N304" s="26" t="str">
        <f>IF($B304="","",ABS(
SUMIFS(BaseFinanceira[Valor Realizado],
IF('DRE Financeira'!$B$3=Configurações!$D$7,BaseFinanceira[Mês Caixa],BaseFinanceira[Mês Comp.]),N$6,
BaseFinanceira[Plano Contas],'DRE Financeira'!$C304,
BaseFinanceira[Centro Custo],IF($B$2=Configurações!$B$7,"&lt;&gt;""",'DRE Financeira'!$B$2))))</f>
        <v/>
      </c>
      <c r="O304" s="24" t="str">
        <f>IF($B304="","",ABS(
SUMIFS(BaseFinanceira[Valor Previsto],
IF('DRE Financeira'!$B$3=Configurações!$D$7,BaseFinanceira[Mês Caixa],BaseFinanceira[Mês Comp.]),O$6,
BaseFinanceira[Plano Contas],'DRE Financeira'!$C304,
BaseFinanceira[Centro Custo],IF($B$2=Configurações!$B$7,"&lt;&gt;""",'DRE Financeira'!$B$2))))</f>
        <v/>
      </c>
      <c r="P304" s="26" t="str">
        <f>IF($B304="","",ABS(
SUMIFS(BaseFinanceira[Valor Realizado],
IF('DRE Financeira'!$B$3=Configurações!$D$7,BaseFinanceira[Mês Caixa],BaseFinanceira[Mês Comp.]),P$6,
BaseFinanceira[Plano Contas],'DRE Financeira'!$C304,
BaseFinanceira[Centro Custo],IF($B$2=Configurações!$B$7,"&lt;&gt;""",'DRE Financeira'!$B$2))))</f>
        <v/>
      </c>
      <c r="Q304" s="24" t="str">
        <f>IF($B304="","",ABS(
SUMIFS(BaseFinanceira[Valor Previsto],
IF('DRE Financeira'!$B$3=Configurações!$D$7,BaseFinanceira[Mês Caixa],BaseFinanceira[Mês Comp.]),Q$6,
BaseFinanceira[Plano Contas],'DRE Financeira'!$C304,
BaseFinanceira[Centro Custo],IF($B$2=Configurações!$B$7,"&lt;&gt;""",'DRE Financeira'!$B$2))))</f>
        <v/>
      </c>
      <c r="R304" s="26" t="str">
        <f>IF($B304="","",ABS(
SUMIFS(BaseFinanceira[Valor Realizado],
IF('DRE Financeira'!$B$3=Configurações!$D$7,BaseFinanceira[Mês Caixa],BaseFinanceira[Mês Comp.]),R$6,
BaseFinanceira[Plano Contas],'DRE Financeira'!$C304,
BaseFinanceira[Centro Custo],IF($B$2=Configurações!$B$7,"&lt;&gt;""",'DRE Financeira'!$B$2))))</f>
        <v/>
      </c>
      <c r="S304" s="24" t="str">
        <f>IF($B304="","",ABS(
SUMIFS(BaseFinanceira[Valor Previsto],
IF('DRE Financeira'!$B$3=Configurações!$D$7,BaseFinanceira[Mês Caixa],BaseFinanceira[Mês Comp.]),S$6,
BaseFinanceira[Plano Contas],'DRE Financeira'!$C304,
BaseFinanceira[Centro Custo],IF($B$2=Configurações!$B$7,"&lt;&gt;""",'DRE Financeira'!$B$2))))</f>
        <v/>
      </c>
      <c r="T304" s="26" t="str">
        <f>IF($B304="","",ABS(
SUMIFS(BaseFinanceira[Valor Realizado],
IF('DRE Financeira'!$B$3=Configurações!$D$7,BaseFinanceira[Mês Caixa],BaseFinanceira[Mês Comp.]),T$6,
BaseFinanceira[Plano Contas],'DRE Financeira'!$C304,
BaseFinanceira[Centro Custo],IF($B$2=Configurações!$B$7,"&lt;&gt;""",'DRE Financeira'!$B$2))))</f>
        <v/>
      </c>
      <c r="U304" s="24" t="str">
        <f>IF($B304="","",ABS(
SUMIFS(BaseFinanceira[Valor Previsto],
IF('DRE Financeira'!$B$3=Configurações!$D$7,BaseFinanceira[Mês Caixa],BaseFinanceira[Mês Comp.]),U$6,
BaseFinanceira[Plano Contas],'DRE Financeira'!$C304,
BaseFinanceira[Centro Custo],IF($B$2=Configurações!$B$7,"&lt;&gt;""",'DRE Financeira'!$B$2))))</f>
        <v/>
      </c>
      <c r="V304" s="26" t="str">
        <f>IF($B304="","",ABS(
SUMIFS(BaseFinanceira[Valor Realizado],
IF('DRE Financeira'!$B$3=Configurações!$D$7,BaseFinanceira[Mês Caixa],BaseFinanceira[Mês Comp.]),V$6,
BaseFinanceira[Plano Contas],'DRE Financeira'!$C304,
BaseFinanceira[Centro Custo],IF($B$2=Configurações!$B$7,"&lt;&gt;""",'DRE Financeira'!$B$2))))</f>
        <v/>
      </c>
      <c r="W304" s="24" t="str">
        <f>IF($B304="","",ABS(
SUMIFS(BaseFinanceira[Valor Previsto],
IF('DRE Financeira'!$B$3=Configurações!$D$7,BaseFinanceira[Mês Caixa],BaseFinanceira[Mês Comp.]),W$6,
BaseFinanceira[Plano Contas],'DRE Financeira'!$C304,
BaseFinanceira[Centro Custo],IF($B$2=Configurações!$B$7,"&lt;&gt;""",'DRE Financeira'!$B$2))))</f>
        <v/>
      </c>
      <c r="X304" s="26" t="str">
        <f>IF($B304="","",ABS(
SUMIFS(BaseFinanceira[Valor Realizado],
IF('DRE Financeira'!$B$3=Configurações!$D$7,BaseFinanceira[Mês Caixa],BaseFinanceira[Mês Comp.]),X$6,
BaseFinanceira[Plano Contas],'DRE Financeira'!$C304,
BaseFinanceira[Centro Custo],IF($B$2=Configurações!$B$7,"&lt;&gt;""",'DRE Financeira'!$B$2))))</f>
        <v/>
      </c>
      <c r="Y304" s="24" t="str">
        <f>IF($B304="","",ABS(
SUMIFS(BaseFinanceira[Valor Previsto],
IF('DRE Financeira'!$B$3=Configurações!$D$7,BaseFinanceira[Mês Caixa],BaseFinanceira[Mês Comp.]),Y$6,
BaseFinanceira[Plano Contas],'DRE Financeira'!$C304,
BaseFinanceira[Centro Custo],IF($B$2=Configurações!$B$7,"&lt;&gt;""",'DRE Financeira'!$B$2))))</f>
        <v/>
      </c>
      <c r="Z304" s="26" t="str">
        <f>IF($B304="","",ABS(
SUMIFS(BaseFinanceira[Valor Realizado],
IF('DRE Financeira'!$B$3=Configurações!$D$7,BaseFinanceira[Mês Caixa],BaseFinanceira[Mês Comp.]),Z$6,
BaseFinanceira[Plano Contas],'DRE Financeira'!$C304,
BaseFinanceira[Centro Custo],IF($B$2=Configurações!$B$7,"&lt;&gt;""",'DRE Financeira'!$B$2))))</f>
        <v/>
      </c>
      <c r="AA304" s="24" t="str">
        <f>IF($B304="","",ABS(
SUMIFS(BaseFinanceira[Valor Previsto],
IF('DRE Financeira'!$B$3=Configurações!$D$7,BaseFinanceira[Mês Caixa],BaseFinanceira[Mês Comp.]),AA$6,
BaseFinanceira[Plano Contas],'DRE Financeira'!$C304,
BaseFinanceira[Centro Custo],IF($B$2=Configurações!$B$7,"&lt;&gt;""",'DRE Financeira'!$B$2))))</f>
        <v/>
      </c>
      <c r="AB304" s="26" t="str">
        <f>IF($B304="","",ABS(
SUMIFS(BaseFinanceira[Valor Realizado],
IF('DRE Financeira'!$B$3=Configurações!$D$7,BaseFinanceira[Mês Caixa],BaseFinanceira[Mês Comp.]),AB$6,
BaseFinanceira[Plano Contas],'DRE Financeira'!$C304,
BaseFinanceira[Centro Custo],IF($B$2=Configurações!$B$7,"&lt;&gt;""",'DRE Financeira'!$B$2))))</f>
        <v/>
      </c>
      <c r="AD304" s="24">
        <f t="shared" si="462"/>
        <v>0</v>
      </c>
      <c r="AE304" s="26">
        <f t="shared" si="462"/>
        <v>0</v>
      </c>
      <c r="AF304" s="39">
        <f t="shared" si="458"/>
        <v>0</v>
      </c>
      <c r="AH304" s="24">
        <f t="shared" si="463"/>
        <v>0</v>
      </c>
      <c r="AI304" s="26">
        <f t="shared" si="463"/>
        <v>0</v>
      </c>
    </row>
    <row r="305" spans="2:35" s="2" customFormat="1" ht="20.100000000000001" hidden="1" customHeight="1" x14ac:dyDescent="0.25">
      <c r="B305" s="23" t="str">
        <f>IF('Plano Contas'!R27="","",'Plano Contas'!R27)</f>
        <v/>
      </c>
      <c r="C305" s="46" t="str">
        <f t="shared" si="461"/>
        <v>Outras DespesasInvestimentos</v>
      </c>
      <c r="D305" s="20"/>
      <c r="E305" s="24" t="str">
        <f>IF($B305="","",ABS(
SUMIFS(BaseFinanceira[Valor Previsto],
IF('DRE Financeira'!$B$3=Configurações!$D$7,BaseFinanceira[Mês Caixa],BaseFinanceira[Mês Comp.]),E$6,
BaseFinanceira[Plano Contas],'DRE Financeira'!$C305,
BaseFinanceira[Centro Custo],IF($B$2=Configurações!$B$7,"&lt;&gt;""",'DRE Financeira'!$B$2))))</f>
        <v/>
      </c>
      <c r="F305" s="26" t="str">
        <f>IF($B305="","",ABS(
SUMIFS(BaseFinanceira[Valor Realizado],
IF('DRE Financeira'!$B$3=Configurações!$D$7,BaseFinanceira[Mês Caixa],BaseFinanceira[Mês Comp.]),F$6,
BaseFinanceira[Plano Contas],'DRE Financeira'!$C305,
BaseFinanceira[Centro Custo],IF($B$2=Configurações!$B$7,"&lt;&gt;""",'DRE Financeira'!$B$2))))</f>
        <v/>
      </c>
      <c r="G305" s="24" t="str">
        <f>IF($B305="","",ABS(
SUMIFS(BaseFinanceira[Valor Previsto],
IF('DRE Financeira'!$B$3=Configurações!$D$7,BaseFinanceira[Mês Caixa],BaseFinanceira[Mês Comp.]),G$6,
BaseFinanceira[Plano Contas],'DRE Financeira'!$C305,
BaseFinanceira[Centro Custo],IF($B$2=Configurações!$B$7,"&lt;&gt;""",'DRE Financeira'!$B$2))))</f>
        <v/>
      </c>
      <c r="H305" s="26" t="str">
        <f>IF($B305="","",ABS(
SUMIFS(BaseFinanceira[Valor Realizado],
IF('DRE Financeira'!$B$3=Configurações!$D$7,BaseFinanceira[Mês Caixa],BaseFinanceira[Mês Comp.]),H$6,
BaseFinanceira[Plano Contas],'DRE Financeira'!$C305,
BaseFinanceira[Centro Custo],IF($B$2=Configurações!$B$7,"&lt;&gt;""",'DRE Financeira'!$B$2))))</f>
        <v/>
      </c>
      <c r="I305" s="24" t="str">
        <f>IF($B305="","",ABS(
SUMIFS(BaseFinanceira[Valor Previsto],
IF('DRE Financeira'!$B$3=Configurações!$D$7,BaseFinanceira[Mês Caixa],BaseFinanceira[Mês Comp.]),I$6,
BaseFinanceira[Plano Contas],'DRE Financeira'!$C305,
BaseFinanceira[Centro Custo],IF($B$2=Configurações!$B$7,"&lt;&gt;""",'DRE Financeira'!$B$2))))</f>
        <v/>
      </c>
      <c r="J305" s="26" t="str">
        <f>IF($B305="","",ABS(
SUMIFS(BaseFinanceira[Valor Realizado],
IF('DRE Financeira'!$B$3=Configurações!$D$7,BaseFinanceira[Mês Caixa],BaseFinanceira[Mês Comp.]),J$6,
BaseFinanceira[Plano Contas],'DRE Financeira'!$C305,
BaseFinanceira[Centro Custo],IF($B$2=Configurações!$B$7,"&lt;&gt;""",'DRE Financeira'!$B$2))))</f>
        <v/>
      </c>
      <c r="K305" s="24" t="str">
        <f>IF($B305="","",ABS(
SUMIFS(BaseFinanceira[Valor Previsto],
IF('DRE Financeira'!$B$3=Configurações!$D$7,BaseFinanceira[Mês Caixa],BaseFinanceira[Mês Comp.]),K$6,
BaseFinanceira[Plano Contas],'DRE Financeira'!$C305,
BaseFinanceira[Centro Custo],IF($B$2=Configurações!$B$7,"&lt;&gt;""",'DRE Financeira'!$B$2))))</f>
        <v/>
      </c>
      <c r="L305" s="26" t="str">
        <f>IF($B305="","",ABS(
SUMIFS(BaseFinanceira[Valor Realizado],
IF('DRE Financeira'!$B$3=Configurações!$D$7,BaseFinanceira[Mês Caixa],BaseFinanceira[Mês Comp.]),L$6,
BaseFinanceira[Plano Contas],'DRE Financeira'!$C305,
BaseFinanceira[Centro Custo],IF($B$2=Configurações!$B$7,"&lt;&gt;""",'DRE Financeira'!$B$2))))</f>
        <v/>
      </c>
      <c r="M305" s="24" t="str">
        <f>IF($B305="","",ABS(
SUMIFS(BaseFinanceira[Valor Previsto],
IF('DRE Financeira'!$B$3=Configurações!$D$7,BaseFinanceira[Mês Caixa],BaseFinanceira[Mês Comp.]),M$6,
BaseFinanceira[Plano Contas],'DRE Financeira'!$C305,
BaseFinanceira[Centro Custo],IF($B$2=Configurações!$B$7,"&lt;&gt;""",'DRE Financeira'!$B$2))))</f>
        <v/>
      </c>
      <c r="N305" s="26" t="str">
        <f>IF($B305="","",ABS(
SUMIFS(BaseFinanceira[Valor Realizado],
IF('DRE Financeira'!$B$3=Configurações!$D$7,BaseFinanceira[Mês Caixa],BaseFinanceira[Mês Comp.]),N$6,
BaseFinanceira[Plano Contas],'DRE Financeira'!$C305,
BaseFinanceira[Centro Custo],IF($B$2=Configurações!$B$7,"&lt;&gt;""",'DRE Financeira'!$B$2))))</f>
        <v/>
      </c>
      <c r="O305" s="24" t="str">
        <f>IF($B305="","",ABS(
SUMIFS(BaseFinanceira[Valor Previsto],
IF('DRE Financeira'!$B$3=Configurações!$D$7,BaseFinanceira[Mês Caixa],BaseFinanceira[Mês Comp.]),O$6,
BaseFinanceira[Plano Contas],'DRE Financeira'!$C305,
BaseFinanceira[Centro Custo],IF($B$2=Configurações!$B$7,"&lt;&gt;""",'DRE Financeira'!$B$2))))</f>
        <v/>
      </c>
      <c r="P305" s="26" t="str">
        <f>IF($B305="","",ABS(
SUMIFS(BaseFinanceira[Valor Realizado],
IF('DRE Financeira'!$B$3=Configurações!$D$7,BaseFinanceira[Mês Caixa],BaseFinanceira[Mês Comp.]),P$6,
BaseFinanceira[Plano Contas],'DRE Financeira'!$C305,
BaseFinanceira[Centro Custo],IF($B$2=Configurações!$B$7,"&lt;&gt;""",'DRE Financeira'!$B$2))))</f>
        <v/>
      </c>
      <c r="Q305" s="24" t="str">
        <f>IF($B305="","",ABS(
SUMIFS(BaseFinanceira[Valor Previsto],
IF('DRE Financeira'!$B$3=Configurações!$D$7,BaseFinanceira[Mês Caixa],BaseFinanceira[Mês Comp.]),Q$6,
BaseFinanceira[Plano Contas],'DRE Financeira'!$C305,
BaseFinanceira[Centro Custo],IF($B$2=Configurações!$B$7,"&lt;&gt;""",'DRE Financeira'!$B$2))))</f>
        <v/>
      </c>
      <c r="R305" s="26" t="str">
        <f>IF($B305="","",ABS(
SUMIFS(BaseFinanceira[Valor Realizado],
IF('DRE Financeira'!$B$3=Configurações!$D$7,BaseFinanceira[Mês Caixa],BaseFinanceira[Mês Comp.]),R$6,
BaseFinanceira[Plano Contas],'DRE Financeira'!$C305,
BaseFinanceira[Centro Custo],IF($B$2=Configurações!$B$7,"&lt;&gt;""",'DRE Financeira'!$B$2))))</f>
        <v/>
      </c>
      <c r="S305" s="24" t="str">
        <f>IF($B305="","",ABS(
SUMIFS(BaseFinanceira[Valor Previsto],
IF('DRE Financeira'!$B$3=Configurações!$D$7,BaseFinanceira[Mês Caixa],BaseFinanceira[Mês Comp.]),S$6,
BaseFinanceira[Plano Contas],'DRE Financeira'!$C305,
BaseFinanceira[Centro Custo],IF($B$2=Configurações!$B$7,"&lt;&gt;""",'DRE Financeira'!$B$2))))</f>
        <v/>
      </c>
      <c r="T305" s="26" t="str">
        <f>IF($B305="","",ABS(
SUMIFS(BaseFinanceira[Valor Realizado],
IF('DRE Financeira'!$B$3=Configurações!$D$7,BaseFinanceira[Mês Caixa],BaseFinanceira[Mês Comp.]),T$6,
BaseFinanceira[Plano Contas],'DRE Financeira'!$C305,
BaseFinanceira[Centro Custo],IF($B$2=Configurações!$B$7,"&lt;&gt;""",'DRE Financeira'!$B$2))))</f>
        <v/>
      </c>
      <c r="U305" s="24" t="str">
        <f>IF($B305="","",ABS(
SUMIFS(BaseFinanceira[Valor Previsto],
IF('DRE Financeira'!$B$3=Configurações!$D$7,BaseFinanceira[Mês Caixa],BaseFinanceira[Mês Comp.]),U$6,
BaseFinanceira[Plano Contas],'DRE Financeira'!$C305,
BaseFinanceira[Centro Custo],IF($B$2=Configurações!$B$7,"&lt;&gt;""",'DRE Financeira'!$B$2))))</f>
        <v/>
      </c>
      <c r="V305" s="26" t="str">
        <f>IF($B305="","",ABS(
SUMIFS(BaseFinanceira[Valor Realizado],
IF('DRE Financeira'!$B$3=Configurações!$D$7,BaseFinanceira[Mês Caixa],BaseFinanceira[Mês Comp.]),V$6,
BaseFinanceira[Plano Contas],'DRE Financeira'!$C305,
BaseFinanceira[Centro Custo],IF($B$2=Configurações!$B$7,"&lt;&gt;""",'DRE Financeira'!$B$2))))</f>
        <v/>
      </c>
      <c r="W305" s="24" t="str">
        <f>IF($B305="","",ABS(
SUMIFS(BaseFinanceira[Valor Previsto],
IF('DRE Financeira'!$B$3=Configurações!$D$7,BaseFinanceira[Mês Caixa],BaseFinanceira[Mês Comp.]),W$6,
BaseFinanceira[Plano Contas],'DRE Financeira'!$C305,
BaseFinanceira[Centro Custo],IF($B$2=Configurações!$B$7,"&lt;&gt;""",'DRE Financeira'!$B$2))))</f>
        <v/>
      </c>
      <c r="X305" s="26" t="str">
        <f>IF($B305="","",ABS(
SUMIFS(BaseFinanceira[Valor Realizado],
IF('DRE Financeira'!$B$3=Configurações!$D$7,BaseFinanceira[Mês Caixa],BaseFinanceira[Mês Comp.]),X$6,
BaseFinanceira[Plano Contas],'DRE Financeira'!$C305,
BaseFinanceira[Centro Custo],IF($B$2=Configurações!$B$7,"&lt;&gt;""",'DRE Financeira'!$B$2))))</f>
        <v/>
      </c>
      <c r="Y305" s="24" t="str">
        <f>IF($B305="","",ABS(
SUMIFS(BaseFinanceira[Valor Previsto],
IF('DRE Financeira'!$B$3=Configurações!$D$7,BaseFinanceira[Mês Caixa],BaseFinanceira[Mês Comp.]),Y$6,
BaseFinanceira[Plano Contas],'DRE Financeira'!$C305,
BaseFinanceira[Centro Custo],IF($B$2=Configurações!$B$7,"&lt;&gt;""",'DRE Financeira'!$B$2))))</f>
        <v/>
      </c>
      <c r="Z305" s="26" t="str">
        <f>IF($B305="","",ABS(
SUMIFS(BaseFinanceira[Valor Realizado],
IF('DRE Financeira'!$B$3=Configurações!$D$7,BaseFinanceira[Mês Caixa],BaseFinanceira[Mês Comp.]),Z$6,
BaseFinanceira[Plano Contas],'DRE Financeira'!$C305,
BaseFinanceira[Centro Custo],IF($B$2=Configurações!$B$7,"&lt;&gt;""",'DRE Financeira'!$B$2))))</f>
        <v/>
      </c>
      <c r="AA305" s="24" t="str">
        <f>IF($B305="","",ABS(
SUMIFS(BaseFinanceira[Valor Previsto],
IF('DRE Financeira'!$B$3=Configurações!$D$7,BaseFinanceira[Mês Caixa],BaseFinanceira[Mês Comp.]),AA$6,
BaseFinanceira[Plano Contas],'DRE Financeira'!$C305,
BaseFinanceira[Centro Custo],IF($B$2=Configurações!$B$7,"&lt;&gt;""",'DRE Financeira'!$B$2))))</f>
        <v/>
      </c>
      <c r="AB305" s="26" t="str">
        <f>IF($B305="","",ABS(
SUMIFS(BaseFinanceira[Valor Realizado],
IF('DRE Financeira'!$B$3=Configurações!$D$7,BaseFinanceira[Mês Caixa],BaseFinanceira[Mês Comp.]),AB$6,
BaseFinanceira[Plano Contas],'DRE Financeira'!$C305,
BaseFinanceira[Centro Custo],IF($B$2=Configurações!$B$7,"&lt;&gt;""",'DRE Financeira'!$B$2))))</f>
        <v/>
      </c>
      <c r="AD305" s="24">
        <f t="shared" si="462"/>
        <v>0</v>
      </c>
      <c r="AE305" s="26">
        <f t="shared" si="462"/>
        <v>0</v>
      </c>
      <c r="AF305" s="39">
        <f t="shared" si="458"/>
        <v>0</v>
      </c>
      <c r="AH305" s="24">
        <f t="shared" si="463"/>
        <v>0</v>
      </c>
      <c r="AI305" s="26">
        <f t="shared" si="463"/>
        <v>0</v>
      </c>
    </row>
    <row r="306" spans="2:35" s="2" customFormat="1" ht="20.100000000000001" hidden="1" customHeight="1" x14ac:dyDescent="0.25">
      <c r="B306" s="23" t="str">
        <f>IF('Plano Contas'!R28="","",'Plano Contas'!R28)</f>
        <v/>
      </c>
      <c r="C306" s="46" t="str">
        <f t="shared" si="461"/>
        <v>Outras DespesasInvestimentos</v>
      </c>
      <c r="D306" s="20"/>
      <c r="E306" s="24" t="str">
        <f>IF($B306="","",ABS(
SUMIFS(BaseFinanceira[Valor Previsto],
IF('DRE Financeira'!$B$3=Configurações!$D$7,BaseFinanceira[Mês Caixa],BaseFinanceira[Mês Comp.]),E$6,
BaseFinanceira[Plano Contas],'DRE Financeira'!$C306,
BaseFinanceira[Centro Custo],IF($B$2=Configurações!$B$7,"&lt;&gt;""",'DRE Financeira'!$B$2))))</f>
        <v/>
      </c>
      <c r="F306" s="26" t="str">
        <f>IF($B306="","",ABS(
SUMIFS(BaseFinanceira[Valor Realizado],
IF('DRE Financeira'!$B$3=Configurações!$D$7,BaseFinanceira[Mês Caixa],BaseFinanceira[Mês Comp.]),F$6,
BaseFinanceira[Plano Contas],'DRE Financeira'!$C306,
BaseFinanceira[Centro Custo],IF($B$2=Configurações!$B$7,"&lt;&gt;""",'DRE Financeira'!$B$2))))</f>
        <v/>
      </c>
      <c r="G306" s="24" t="str">
        <f>IF($B306="","",ABS(
SUMIFS(BaseFinanceira[Valor Previsto],
IF('DRE Financeira'!$B$3=Configurações!$D$7,BaseFinanceira[Mês Caixa],BaseFinanceira[Mês Comp.]),G$6,
BaseFinanceira[Plano Contas],'DRE Financeira'!$C306,
BaseFinanceira[Centro Custo],IF($B$2=Configurações!$B$7,"&lt;&gt;""",'DRE Financeira'!$B$2))))</f>
        <v/>
      </c>
      <c r="H306" s="26" t="str">
        <f>IF($B306="","",ABS(
SUMIFS(BaseFinanceira[Valor Realizado],
IF('DRE Financeira'!$B$3=Configurações!$D$7,BaseFinanceira[Mês Caixa],BaseFinanceira[Mês Comp.]),H$6,
BaseFinanceira[Plano Contas],'DRE Financeira'!$C306,
BaseFinanceira[Centro Custo],IF($B$2=Configurações!$B$7,"&lt;&gt;""",'DRE Financeira'!$B$2))))</f>
        <v/>
      </c>
      <c r="I306" s="24" t="str">
        <f>IF($B306="","",ABS(
SUMIFS(BaseFinanceira[Valor Previsto],
IF('DRE Financeira'!$B$3=Configurações!$D$7,BaseFinanceira[Mês Caixa],BaseFinanceira[Mês Comp.]),I$6,
BaseFinanceira[Plano Contas],'DRE Financeira'!$C306,
BaseFinanceira[Centro Custo],IF($B$2=Configurações!$B$7,"&lt;&gt;""",'DRE Financeira'!$B$2))))</f>
        <v/>
      </c>
      <c r="J306" s="26" t="str">
        <f>IF($B306="","",ABS(
SUMIFS(BaseFinanceira[Valor Realizado],
IF('DRE Financeira'!$B$3=Configurações!$D$7,BaseFinanceira[Mês Caixa],BaseFinanceira[Mês Comp.]),J$6,
BaseFinanceira[Plano Contas],'DRE Financeira'!$C306,
BaseFinanceira[Centro Custo],IF($B$2=Configurações!$B$7,"&lt;&gt;""",'DRE Financeira'!$B$2))))</f>
        <v/>
      </c>
      <c r="K306" s="24" t="str">
        <f>IF($B306="","",ABS(
SUMIFS(BaseFinanceira[Valor Previsto],
IF('DRE Financeira'!$B$3=Configurações!$D$7,BaseFinanceira[Mês Caixa],BaseFinanceira[Mês Comp.]),K$6,
BaseFinanceira[Plano Contas],'DRE Financeira'!$C306,
BaseFinanceira[Centro Custo],IF($B$2=Configurações!$B$7,"&lt;&gt;""",'DRE Financeira'!$B$2))))</f>
        <v/>
      </c>
      <c r="L306" s="26" t="str">
        <f>IF($B306="","",ABS(
SUMIFS(BaseFinanceira[Valor Realizado],
IF('DRE Financeira'!$B$3=Configurações!$D$7,BaseFinanceira[Mês Caixa],BaseFinanceira[Mês Comp.]),L$6,
BaseFinanceira[Plano Contas],'DRE Financeira'!$C306,
BaseFinanceira[Centro Custo],IF($B$2=Configurações!$B$7,"&lt;&gt;""",'DRE Financeira'!$B$2))))</f>
        <v/>
      </c>
      <c r="M306" s="24" t="str">
        <f>IF($B306="","",ABS(
SUMIFS(BaseFinanceira[Valor Previsto],
IF('DRE Financeira'!$B$3=Configurações!$D$7,BaseFinanceira[Mês Caixa],BaseFinanceira[Mês Comp.]),M$6,
BaseFinanceira[Plano Contas],'DRE Financeira'!$C306,
BaseFinanceira[Centro Custo],IF($B$2=Configurações!$B$7,"&lt;&gt;""",'DRE Financeira'!$B$2))))</f>
        <v/>
      </c>
      <c r="N306" s="26" t="str">
        <f>IF($B306="","",ABS(
SUMIFS(BaseFinanceira[Valor Realizado],
IF('DRE Financeira'!$B$3=Configurações!$D$7,BaseFinanceira[Mês Caixa],BaseFinanceira[Mês Comp.]),N$6,
BaseFinanceira[Plano Contas],'DRE Financeira'!$C306,
BaseFinanceira[Centro Custo],IF($B$2=Configurações!$B$7,"&lt;&gt;""",'DRE Financeira'!$B$2))))</f>
        <v/>
      </c>
      <c r="O306" s="24" t="str">
        <f>IF($B306="","",ABS(
SUMIFS(BaseFinanceira[Valor Previsto],
IF('DRE Financeira'!$B$3=Configurações!$D$7,BaseFinanceira[Mês Caixa],BaseFinanceira[Mês Comp.]),O$6,
BaseFinanceira[Plano Contas],'DRE Financeira'!$C306,
BaseFinanceira[Centro Custo],IF($B$2=Configurações!$B$7,"&lt;&gt;""",'DRE Financeira'!$B$2))))</f>
        <v/>
      </c>
      <c r="P306" s="26" t="str">
        <f>IF($B306="","",ABS(
SUMIFS(BaseFinanceira[Valor Realizado],
IF('DRE Financeira'!$B$3=Configurações!$D$7,BaseFinanceira[Mês Caixa],BaseFinanceira[Mês Comp.]),P$6,
BaseFinanceira[Plano Contas],'DRE Financeira'!$C306,
BaseFinanceira[Centro Custo],IF($B$2=Configurações!$B$7,"&lt;&gt;""",'DRE Financeira'!$B$2))))</f>
        <v/>
      </c>
      <c r="Q306" s="24" t="str">
        <f>IF($B306="","",ABS(
SUMIFS(BaseFinanceira[Valor Previsto],
IF('DRE Financeira'!$B$3=Configurações!$D$7,BaseFinanceira[Mês Caixa],BaseFinanceira[Mês Comp.]),Q$6,
BaseFinanceira[Plano Contas],'DRE Financeira'!$C306,
BaseFinanceira[Centro Custo],IF($B$2=Configurações!$B$7,"&lt;&gt;""",'DRE Financeira'!$B$2))))</f>
        <v/>
      </c>
      <c r="R306" s="26" t="str">
        <f>IF($B306="","",ABS(
SUMIFS(BaseFinanceira[Valor Realizado],
IF('DRE Financeira'!$B$3=Configurações!$D$7,BaseFinanceira[Mês Caixa],BaseFinanceira[Mês Comp.]),R$6,
BaseFinanceira[Plano Contas],'DRE Financeira'!$C306,
BaseFinanceira[Centro Custo],IF($B$2=Configurações!$B$7,"&lt;&gt;""",'DRE Financeira'!$B$2))))</f>
        <v/>
      </c>
      <c r="S306" s="24" t="str">
        <f>IF($B306="","",ABS(
SUMIFS(BaseFinanceira[Valor Previsto],
IF('DRE Financeira'!$B$3=Configurações!$D$7,BaseFinanceira[Mês Caixa],BaseFinanceira[Mês Comp.]),S$6,
BaseFinanceira[Plano Contas],'DRE Financeira'!$C306,
BaseFinanceira[Centro Custo],IF($B$2=Configurações!$B$7,"&lt;&gt;""",'DRE Financeira'!$B$2))))</f>
        <v/>
      </c>
      <c r="T306" s="26" t="str">
        <f>IF($B306="","",ABS(
SUMIFS(BaseFinanceira[Valor Realizado],
IF('DRE Financeira'!$B$3=Configurações!$D$7,BaseFinanceira[Mês Caixa],BaseFinanceira[Mês Comp.]),T$6,
BaseFinanceira[Plano Contas],'DRE Financeira'!$C306,
BaseFinanceira[Centro Custo],IF($B$2=Configurações!$B$7,"&lt;&gt;""",'DRE Financeira'!$B$2))))</f>
        <v/>
      </c>
      <c r="U306" s="24" t="str">
        <f>IF($B306="","",ABS(
SUMIFS(BaseFinanceira[Valor Previsto],
IF('DRE Financeira'!$B$3=Configurações!$D$7,BaseFinanceira[Mês Caixa],BaseFinanceira[Mês Comp.]),U$6,
BaseFinanceira[Plano Contas],'DRE Financeira'!$C306,
BaseFinanceira[Centro Custo],IF($B$2=Configurações!$B$7,"&lt;&gt;""",'DRE Financeira'!$B$2))))</f>
        <v/>
      </c>
      <c r="V306" s="26" t="str">
        <f>IF($B306="","",ABS(
SUMIFS(BaseFinanceira[Valor Realizado],
IF('DRE Financeira'!$B$3=Configurações!$D$7,BaseFinanceira[Mês Caixa],BaseFinanceira[Mês Comp.]),V$6,
BaseFinanceira[Plano Contas],'DRE Financeira'!$C306,
BaseFinanceira[Centro Custo],IF($B$2=Configurações!$B$7,"&lt;&gt;""",'DRE Financeira'!$B$2))))</f>
        <v/>
      </c>
      <c r="W306" s="24" t="str">
        <f>IF($B306="","",ABS(
SUMIFS(BaseFinanceira[Valor Previsto],
IF('DRE Financeira'!$B$3=Configurações!$D$7,BaseFinanceira[Mês Caixa],BaseFinanceira[Mês Comp.]),W$6,
BaseFinanceira[Plano Contas],'DRE Financeira'!$C306,
BaseFinanceira[Centro Custo],IF($B$2=Configurações!$B$7,"&lt;&gt;""",'DRE Financeira'!$B$2))))</f>
        <v/>
      </c>
      <c r="X306" s="26" t="str">
        <f>IF($B306="","",ABS(
SUMIFS(BaseFinanceira[Valor Realizado],
IF('DRE Financeira'!$B$3=Configurações!$D$7,BaseFinanceira[Mês Caixa],BaseFinanceira[Mês Comp.]),X$6,
BaseFinanceira[Plano Contas],'DRE Financeira'!$C306,
BaseFinanceira[Centro Custo],IF($B$2=Configurações!$B$7,"&lt;&gt;""",'DRE Financeira'!$B$2))))</f>
        <v/>
      </c>
      <c r="Y306" s="24" t="str">
        <f>IF($B306="","",ABS(
SUMIFS(BaseFinanceira[Valor Previsto],
IF('DRE Financeira'!$B$3=Configurações!$D$7,BaseFinanceira[Mês Caixa],BaseFinanceira[Mês Comp.]),Y$6,
BaseFinanceira[Plano Contas],'DRE Financeira'!$C306,
BaseFinanceira[Centro Custo],IF($B$2=Configurações!$B$7,"&lt;&gt;""",'DRE Financeira'!$B$2))))</f>
        <v/>
      </c>
      <c r="Z306" s="26" t="str">
        <f>IF($B306="","",ABS(
SUMIFS(BaseFinanceira[Valor Realizado],
IF('DRE Financeira'!$B$3=Configurações!$D$7,BaseFinanceira[Mês Caixa],BaseFinanceira[Mês Comp.]),Z$6,
BaseFinanceira[Plano Contas],'DRE Financeira'!$C306,
BaseFinanceira[Centro Custo],IF($B$2=Configurações!$B$7,"&lt;&gt;""",'DRE Financeira'!$B$2))))</f>
        <v/>
      </c>
      <c r="AA306" s="24" t="str">
        <f>IF($B306="","",ABS(
SUMIFS(BaseFinanceira[Valor Previsto],
IF('DRE Financeira'!$B$3=Configurações!$D$7,BaseFinanceira[Mês Caixa],BaseFinanceira[Mês Comp.]),AA$6,
BaseFinanceira[Plano Contas],'DRE Financeira'!$C306,
BaseFinanceira[Centro Custo],IF($B$2=Configurações!$B$7,"&lt;&gt;""",'DRE Financeira'!$B$2))))</f>
        <v/>
      </c>
      <c r="AB306" s="26" t="str">
        <f>IF($B306="","",ABS(
SUMIFS(BaseFinanceira[Valor Realizado],
IF('DRE Financeira'!$B$3=Configurações!$D$7,BaseFinanceira[Mês Caixa],BaseFinanceira[Mês Comp.]),AB$6,
BaseFinanceira[Plano Contas],'DRE Financeira'!$C306,
BaseFinanceira[Centro Custo],IF($B$2=Configurações!$B$7,"&lt;&gt;""",'DRE Financeira'!$B$2))))</f>
        <v/>
      </c>
      <c r="AD306" s="24">
        <f t="shared" si="462"/>
        <v>0</v>
      </c>
      <c r="AE306" s="26">
        <f t="shared" si="462"/>
        <v>0</v>
      </c>
      <c r="AF306" s="39">
        <f t="shared" si="458"/>
        <v>0</v>
      </c>
      <c r="AH306" s="24">
        <f t="shared" si="463"/>
        <v>0</v>
      </c>
      <c r="AI306" s="26">
        <f t="shared" si="463"/>
        <v>0</v>
      </c>
    </row>
    <row r="307" spans="2:35" s="2" customFormat="1" ht="20.100000000000001" customHeight="1" x14ac:dyDescent="0.25">
      <c r="B307" s="53" t="str">
        <f>IF('Plano Contas'!S8="","",'Plano Contas'!S8)</f>
        <v>Dívidas e Dividendos</v>
      </c>
      <c r="C307" s="54"/>
      <c r="D307" s="20"/>
      <c r="E307" s="55">
        <f>SUM(E308:E327)</f>
        <v>0</v>
      </c>
      <c r="F307" s="55">
        <f t="shared" ref="F307" si="464">SUM(F308:F327)</f>
        <v>0</v>
      </c>
      <c r="G307" s="55">
        <f t="shared" ref="G307" si="465">SUM(G308:G327)</f>
        <v>0</v>
      </c>
      <c r="H307" s="55">
        <f t="shared" ref="H307" si="466">SUM(H308:H327)</f>
        <v>0</v>
      </c>
      <c r="I307" s="55">
        <f t="shared" ref="I307" si="467">SUM(I308:I327)</f>
        <v>0</v>
      </c>
      <c r="J307" s="55">
        <f t="shared" ref="J307" si="468">SUM(J308:J327)</f>
        <v>0</v>
      </c>
      <c r="K307" s="55">
        <f t="shared" ref="K307" si="469">SUM(K308:K327)</f>
        <v>0</v>
      </c>
      <c r="L307" s="55">
        <f t="shared" ref="L307" si="470">SUM(L308:L327)</f>
        <v>0</v>
      </c>
      <c r="M307" s="55">
        <f t="shared" ref="M307" si="471">SUM(M308:M327)</f>
        <v>0</v>
      </c>
      <c r="N307" s="55">
        <f t="shared" ref="N307" si="472">SUM(N308:N327)</f>
        <v>0</v>
      </c>
      <c r="O307" s="55">
        <f t="shared" ref="O307" si="473">SUM(O308:O327)</f>
        <v>0</v>
      </c>
      <c r="P307" s="55">
        <f t="shared" ref="P307" si="474">SUM(P308:P327)</f>
        <v>0</v>
      </c>
      <c r="Q307" s="55">
        <f t="shared" ref="Q307" si="475">SUM(Q308:Q327)</f>
        <v>0</v>
      </c>
      <c r="R307" s="55">
        <f t="shared" ref="R307" si="476">SUM(R308:R327)</f>
        <v>0</v>
      </c>
      <c r="S307" s="55">
        <f t="shared" ref="S307" si="477">SUM(S308:S327)</f>
        <v>0</v>
      </c>
      <c r="T307" s="55">
        <f t="shared" ref="T307" si="478">SUM(T308:T327)</f>
        <v>0</v>
      </c>
      <c r="U307" s="55">
        <f t="shared" ref="U307" si="479">SUM(U308:U327)</f>
        <v>0</v>
      </c>
      <c r="V307" s="55">
        <f t="shared" ref="V307" si="480">SUM(V308:V327)</f>
        <v>0</v>
      </c>
      <c r="W307" s="55">
        <f t="shared" ref="W307" si="481">SUM(W308:W327)</f>
        <v>0</v>
      </c>
      <c r="X307" s="55">
        <f t="shared" ref="X307" si="482">SUM(X308:X327)</f>
        <v>0</v>
      </c>
      <c r="Y307" s="55">
        <f t="shared" ref="Y307" si="483">SUM(Y308:Y327)</f>
        <v>0</v>
      </c>
      <c r="Z307" s="55">
        <f t="shared" ref="Z307" si="484">SUM(Z308:Z327)</f>
        <v>0</v>
      </c>
      <c r="AA307" s="55">
        <f t="shared" ref="AA307" si="485">SUM(AA308:AA327)</f>
        <v>0</v>
      </c>
      <c r="AB307" s="55">
        <f t="shared" ref="AB307" si="486">SUM(AB308:AB327)</f>
        <v>0</v>
      </c>
      <c r="AD307" s="55">
        <f>SUMIF($E$3:$AB$3,AD$3,$E307:$AB307)</f>
        <v>0</v>
      </c>
      <c r="AE307" s="55">
        <f>SUMIF($E$3:$AB$3,AE$3,$E307:$AB307)</f>
        <v>0</v>
      </c>
      <c r="AF307" s="65">
        <f t="shared" si="458"/>
        <v>0</v>
      </c>
      <c r="AH307" s="55">
        <f>IFERROR(SUMIF($E$3:$AB$3,AH$3,$E307:$AB307)/COUNTIFS($E307:$AB307,"&gt;0",$E$3:$AB$3,AH$3),0)</f>
        <v>0</v>
      </c>
      <c r="AI307" s="55">
        <f>IFERROR(SUMIF($E$3:$AB$3,AI$3,$E307:$AB307)/COUNTIFS($E307:$AB307,"&gt;0",$E$3:$AB$3,AI$3),0)</f>
        <v>0</v>
      </c>
    </row>
    <row r="308" spans="2:35" s="2" customFormat="1" ht="20.100000000000001" customHeight="1" x14ac:dyDescent="0.25">
      <c r="B308" s="23" t="str">
        <f>IF('Plano Contas'!S9="","",'Plano Contas'!S9)</f>
        <v>Empréstimos Bancárias</v>
      </c>
      <c r="C308" s="46" t="str">
        <f>$B$285&amp;$B$307&amp;B308</f>
        <v>Outras DespesasDívidas e DividendosEmpréstimos Bancárias</v>
      </c>
      <c r="D308" s="20"/>
      <c r="E308" s="24">
        <f>IF($B308="","",ABS(
SUMIFS(BaseFinanceira[Valor Previsto],
IF('DRE Financeira'!$B$3=Configurações!$D$7,BaseFinanceira[Mês Caixa],BaseFinanceira[Mês Comp.]),E$6,
BaseFinanceira[Plano Contas],'DRE Financeira'!$C308,
BaseFinanceira[Centro Custo],IF($B$2=Configurações!$B$7,"&lt;&gt;""",'DRE Financeira'!$B$2))))</f>
        <v>0</v>
      </c>
      <c r="F308" s="26">
        <f>IF($B308="","",ABS(
SUMIFS(BaseFinanceira[Valor Realizado],
IF('DRE Financeira'!$B$3=Configurações!$D$7,BaseFinanceira[Mês Caixa],BaseFinanceira[Mês Comp.]),F$6,
BaseFinanceira[Plano Contas],'DRE Financeira'!$C308,
BaseFinanceira[Centro Custo],IF($B$2=Configurações!$B$7,"&lt;&gt;""",'DRE Financeira'!$B$2))))</f>
        <v>0</v>
      </c>
      <c r="G308" s="24">
        <f>IF($B308="","",ABS(
SUMIFS(BaseFinanceira[Valor Previsto],
IF('DRE Financeira'!$B$3=Configurações!$D$7,BaseFinanceira[Mês Caixa],BaseFinanceira[Mês Comp.]),G$6,
BaseFinanceira[Plano Contas],'DRE Financeira'!$C308,
BaseFinanceira[Centro Custo],IF($B$2=Configurações!$B$7,"&lt;&gt;""",'DRE Financeira'!$B$2))))</f>
        <v>0</v>
      </c>
      <c r="H308" s="26">
        <f>IF($B308="","",ABS(
SUMIFS(BaseFinanceira[Valor Realizado],
IF('DRE Financeira'!$B$3=Configurações!$D$7,BaseFinanceira[Mês Caixa],BaseFinanceira[Mês Comp.]),H$6,
BaseFinanceira[Plano Contas],'DRE Financeira'!$C308,
BaseFinanceira[Centro Custo],IF($B$2=Configurações!$B$7,"&lt;&gt;""",'DRE Financeira'!$B$2))))</f>
        <v>0</v>
      </c>
      <c r="I308" s="24">
        <f>IF($B308="","",ABS(
SUMIFS(BaseFinanceira[Valor Previsto],
IF('DRE Financeira'!$B$3=Configurações!$D$7,BaseFinanceira[Mês Caixa],BaseFinanceira[Mês Comp.]),I$6,
BaseFinanceira[Plano Contas],'DRE Financeira'!$C308,
BaseFinanceira[Centro Custo],IF($B$2=Configurações!$B$7,"&lt;&gt;""",'DRE Financeira'!$B$2))))</f>
        <v>0</v>
      </c>
      <c r="J308" s="26">
        <f>IF($B308="","",ABS(
SUMIFS(BaseFinanceira[Valor Realizado],
IF('DRE Financeira'!$B$3=Configurações!$D$7,BaseFinanceira[Mês Caixa],BaseFinanceira[Mês Comp.]),J$6,
BaseFinanceira[Plano Contas],'DRE Financeira'!$C308,
BaseFinanceira[Centro Custo],IF($B$2=Configurações!$B$7,"&lt;&gt;""",'DRE Financeira'!$B$2))))</f>
        <v>0</v>
      </c>
      <c r="K308" s="24">
        <f>IF($B308="","",ABS(
SUMIFS(BaseFinanceira[Valor Previsto],
IF('DRE Financeira'!$B$3=Configurações!$D$7,BaseFinanceira[Mês Caixa],BaseFinanceira[Mês Comp.]),K$6,
BaseFinanceira[Plano Contas],'DRE Financeira'!$C308,
BaseFinanceira[Centro Custo],IF($B$2=Configurações!$B$7,"&lt;&gt;""",'DRE Financeira'!$B$2))))</f>
        <v>0</v>
      </c>
      <c r="L308" s="26">
        <f>IF($B308="","",ABS(
SUMIFS(BaseFinanceira[Valor Realizado],
IF('DRE Financeira'!$B$3=Configurações!$D$7,BaseFinanceira[Mês Caixa],BaseFinanceira[Mês Comp.]),L$6,
BaseFinanceira[Plano Contas],'DRE Financeira'!$C308,
BaseFinanceira[Centro Custo],IF($B$2=Configurações!$B$7,"&lt;&gt;""",'DRE Financeira'!$B$2))))</f>
        <v>0</v>
      </c>
      <c r="M308" s="24">
        <f>IF($B308="","",ABS(
SUMIFS(BaseFinanceira[Valor Previsto],
IF('DRE Financeira'!$B$3=Configurações!$D$7,BaseFinanceira[Mês Caixa],BaseFinanceira[Mês Comp.]),M$6,
BaseFinanceira[Plano Contas],'DRE Financeira'!$C308,
BaseFinanceira[Centro Custo],IF($B$2=Configurações!$B$7,"&lt;&gt;""",'DRE Financeira'!$B$2))))</f>
        <v>0</v>
      </c>
      <c r="N308" s="26">
        <f>IF($B308="","",ABS(
SUMIFS(BaseFinanceira[Valor Realizado],
IF('DRE Financeira'!$B$3=Configurações!$D$7,BaseFinanceira[Mês Caixa],BaseFinanceira[Mês Comp.]),N$6,
BaseFinanceira[Plano Contas],'DRE Financeira'!$C308,
BaseFinanceira[Centro Custo],IF($B$2=Configurações!$B$7,"&lt;&gt;""",'DRE Financeira'!$B$2))))</f>
        <v>0</v>
      </c>
      <c r="O308" s="24">
        <f>IF($B308="","",ABS(
SUMIFS(BaseFinanceira[Valor Previsto],
IF('DRE Financeira'!$B$3=Configurações!$D$7,BaseFinanceira[Mês Caixa],BaseFinanceira[Mês Comp.]),O$6,
BaseFinanceira[Plano Contas],'DRE Financeira'!$C308,
BaseFinanceira[Centro Custo],IF($B$2=Configurações!$B$7,"&lt;&gt;""",'DRE Financeira'!$B$2))))</f>
        <v>0</v>
      </c>
      <c r="P308" s="26">
        <f>IF($B308="","",ABS(
SUMIFS(BaseFinanceira[Valor Realizado],
IF('DRE Financeira'!$B$3=Configurações!$D$7,BaseFinanceira[Mês Caixa],BaseFinanceira[Mês Comp.]),P$6,
BaseFinanceira[Plano Contas],'DRE Financeira'!$C308,
BaseFinanceira[Centro Custo],IF($B$2=Configurações!$B$7,"&lt;&gt;""",'DRE Financeira'!$B$2))))</f>
        <v>0</v>
      </c>
      <c r="Q308" s="24">
        <f>IF($B308="","",ABS(
SUMIFS(BaseFinanceira[Valor Previsto],
IF('DRE Financeira'!$B$3=Configurações!$D$7,BaseFinanceira[Mês Caixa],BaseFinanceira[Mês Comp.]),Q$6,
BaseFinanceira[Plano Contas],'DRE Financeira'!$C308,
BaseFinanceira[Centro Custo],IF($B$2=Configurações!$B$7,"&lt;&gt;""",'DRE Financeira'!$B$2))))</f>
        <v>0</v>
      </c>
      <c r="R308" s="26">
        <f>IF($B308="","",ABS(
SUMIFS(BaseFinanceira[Valor Realizado],
IF('DRE Financeira'!$B$3=Configurações!$D$7,BaseFinanceira[Mês Caixa],BaseFinanceira[Mês Comp.]),R$6,
BaseFinanceira[Plano Contas],'DRE Financeira'!$C308,
BaseFinanceira[Centro Custo],IF($B$2=Configurações!$B$7,"&lt;&gt;""",'DRE Financeira'!$B$2))))</f>
        <v>0</v>
      </c>
      <c r="S308" s="24">
        <f>IF($B308="","",ABS(
SUMIFS(BaseFinanceira[Valor Previsto],
IF('DRE Financeira'!$B$3=Configurações!$D$7,BaseFinanceira[Mês Caixa],BaseFinanceira[Mês Comp.]),S$6,
BaseFinanceira[Plano Contas],'DRE Financeira'!$C308,
BaseFinanceira[Centro Custo],IF($B$2=Configurações!$B$7,"&lt;&gt;""",'DRE Financeira'!$B$2))))</f>
        <v>0</v>
      </c>
      <c r="T308" s="26">
        <f>IF($B308="","",ABS(
SUMIFS(BaseFinanceira[Valor Realizado],
IF('DRE Financeira'!$B$3=Configurações!$D$7,BaseFinanceira[Mês Caixa],BaseFinanceira[Mês Comp.]),T$6,
BaseFinanceira[Plano Contas],'DRE Financeira'!$C308,
BaseFinanceira[Centro Custo],IF($B$2=Configurações!$B$7,"&lt;&gt;""",'DRE Financeira'!$B$2))))</f>
        <v>0</v>
      </c>
      <c r="U308" s="24">
        <f>IF($B308="","",ABS(
SUMIFS(BaseFinanceira[Valor Previsto],
IF('DRE Financeira'!$B$3=Configurações!$D$7,BaseFinanceira[Mês Caixa],BaseFinanceira[Mês Comp.]),U$6,
BaseFinanceira[Plano Contas],'DRE Financeira'!$C308,
BaseFinanceira[Centro Custo],IF($B$2=Configurações!$B$7,"&lt;&gt;""",'DRE Financeira'!$B$2))))</f>
        <v>0</v>
      </c>
      <c r="V308" s="26">
        <f>IF($B308="","",ABS(
SUMIFS(BaseFinanceira[Valor Realizado],
IF('DRE Financeira'!$B$3=Configurações!$D$7,BaseFinanceira[Mês Caixa],BaseFinanceira[Mês Comp.]),V$6,
BaseFinanceira[Plano Contas],'DRE Financeira'!$C308,
BaseFinanceira[Centro Custo],IF($B$2=Configurações!$B$7,"&lt;&gt;""",'DRE Financeira'!$B$2))))</f>
        <v>0</v>
      </c>
      <c r="W308" s="24">
        <f>IF($B308="","",ABS(
SUMIFS(BaseFinanceira[Valor Previsto],
IF('DRE Financeira'!$B$3=Configurações!$D$7,BaseFinanceira[Mês Caixa],BaseFinanceira[Mês Comp.]),W$6,
BaseFinanceira[Plano Contas],'DRE Financeira'!$C308,
BaseFinanceira[Centro Custo],IF($B$2=Configurações!$B$7,"&lt;&gt;""",'DRE Financeira'!$B$2))))</f>
        <v>0</v>
      </c>
      <c r="X308" s="26">
        <f>IF($B308="","",ABS(
SUMIFS(BaseFinanceira[Valor Realizado],
IF('DRE Financeira'!$B$3=Configurações!$D$7,BaseFinanceira[Mês Caixa],BaseFinanceira[Mês Comp.]),X$6,
BaseFinanceira[Plano Contas],'DRE Financeira'!$C308,
BaseFinanceira[Centro Custo],IF($B$2=Configurações!$B$7,"&lt;&gt;""",'DRE Financeira'!$B$2))))</f>
        <v>0</v>
      </c>
      <c r="Y308" s="24">
        <f>IF($B308="","",ABS(
SUMIFS(BaseFinanceira[Valor Previsto],
IF('DRE Financeira'!$B$3=Configurações!$D$7,BaseFinanceira[Mês Caixa],BaseFinanceira[Mês Comp.]),Y$6,
BaseFinanceira[Plano Contas],'DRE Financeira'!$C308,
BaseFinanceira[Centro Custo],IF($B$2=Configurações!$B$7,"&lt;&gt;""",'DRE Financeira'!$B$2))))</f>
        <v>0</v>
      </c>
      <c r="Z308" s="26">
        <f>IF($B308="","",ABS(
SUMIFS(BaseFinanceira[Valor Realizado],
IF('DRE Financeira'!$B$3=Configurações!$D$7,BaseFinanceira[Mês Caixa],BaseFinanceira[Mês Comp.]),Z$6,
BaseFinanceira[Plano Contas],'DRE Financeira'!$C308,
BaseFinanceira[Centro Custo],IF($B$2=Configurações!$B$7,"&lt;&gt;""",'DRE Financeira'!$B$2))))</f>
        <v>0</v>
      </c>
      <c r="AA308" s="24">
        <f>IF($B308="","",ABS(
SUMIFS(BaseFinanceira[Valor Previsto],
IF('DRE Financeira'!$B$3=Configurações!$D$7,BaseFinanceira[Mês Caixa],BaseFinanceira[Mês Comp.]),AA$6,
BaseFinanceira[Plano Contas],'DRE Financeira'!$C308,
BaseFinanceira[Centro Custo],IF($B$2=Configurações!$B$7,"&lt;&gt;""",'DRE Financeira'!$B$2))))</f>
        <v>0</v>
      </c>
      <c r="AB308" s="26">
        <f>IF($B308="","",ABS(
SUMIFS(BaseFinanceira[Valor Realizado],
IF('DRE Financeira'!$B$3=Configurações!$D$7,BaseFinanceira[Mês Caixa],BaseFinanceira[Mês Comp.]),AB$6,
BaseFinanceira[Plano Contas],'DRE Financeira'!$C308,
BaseFinanceira[Centro Custo],IF($B$2=Configurações!$B$7,"&lt;&gt;""",'DRE Financeira'!$B$2))))</f>
        <v>0</v>
      </c>
      <c r="AD308" s="24">
        <f t="shared" ref="AD308:AE323" si="487">SUMIF($E$3:$AB$3,AD$3,$E308:$AB308)</f>
        <v>0</v>
      </c>
      <c r="AE308" s="26">
        <f t="shared" si="487"/>
        <v>0</v>
      </c>
      <c r="AF308" s="39">
        <f t="shared" si="458"/>
        <v>0</v>
      </c>
      <c r="AH308" s="24">
        <f t="shared" ref="AH308:AI323" si="488">IFERROR(SUMIF($E$3:$AB$3,AH$3,$E308:$AB308)/COUNTIFS($E308:$AB308,"&gt;0",$E$3:$AB$3,AH$3),0)</f>
        <v>0</v>
      </c>
      <c r="AI308" s="26">
        <f t="shared" si="488"/>
        <v>0</v>
      </c>
    </row>
    <row r="309" spans="2:35" s="2" customFormat="1" ht="20.100000000000001" customHeight="1" x14ac:dyDescent="0.25">
      <c r="B309" s="23" t="str">
        <f>IF('Plano Contas'!S10="","",'Plano Contas'!S10)</f>
        <v>Empréstimos  com Terceiros</v>
      </c>
      <c r="C309" s="46" t="str">
        <f t="shared" ref="C309:C327" si="489">$B$285&amp;$B$307&amp;B309</f>
        <v>Outras DespesasDívidas e DividendosEmpréstimos  com Terceiros</v>
      </c>
      <c r="D309" s="20"/>
      <c r="E309" s="24">
        <f>IF($B309="","",ABS(
SUMIFS(BaseFinanceira[Valor Previsto],
IF('DRE Financeira'!$B$3=Configurações!$D$7,BaseFinanceira[Mês Caixa],BaseFinanceira[Mês Comp.]),E$6,
BaseFinanceira[Plano Contas],'DRE Financeira'!$C309,
BaseFinanceira[Centro Custo],IF($B$2=Configurações!$B$7,"&lt;&gt;""",'DRE Financeira'!$B$2))))</f>
        <v>0</v>
      </c>
      <c r="F309" s="26">
        <f>IF($B309="","",ABS(
SUMIFS(BaseFinanceira[Valor Realizado],
IF('DRE Financeira'!$B$3=Configurações!$D$7,BaseFinanceira[Mês Caixa],BaseFinanceira[Mês Comp.]),F$6,
BaseFinanceira[Plano Contas],'DRE Financeira'!$C309,
BaseFinanceira[Centro Custo],IF($B$2=Configurações!$B$7,"&lt;&gt;""",'DRE Financeira'!$B$2))))</f>
        <v>0</v>
      </c>
      <c r="G309" s="24">
        <f>IF($B309="","",ABS(
SUMIFS(BaseFinanceira[Valor Previsto],
IF('DRE Financeira'!$B$3=Configurações!$D$7,BaseFinanceira[Mês Caixa],BaseFinanceira[Mês Comp.]),G$6,
BaseFinanceira[Plano Contas],'DRE Financeira'!$C309,
BaseFinanceira[Centro Custo],IF($B$2=Configurações!$B$7,"&lt;&gt;""",'DRE Financeira'!$B$2))))</f>
        <v>0</v>
      </c>
      <c r="H309" s="26">
        <f>IF($B309="","",ABS(
SUMIFS(BaseFinanceira[Valor Realizado],
IF('DRE Financeira'!$B$3=Configurações!$D$7,BaseFinanceira[Mês Caixa],BaseFinanceira[Mês Comp.]),H$6,
BaseFinanceira[Plano Contas],'DRE Financeira'!$C309,
BaseFinanceira[Centro Custo],IF($B$2=Configurações!$B$7,"&lt;&gt;""",'DRE Financeira'!$B$2))))</f>
        <v>0</v>
      </c>
      <c r="I309" s="24">
        <f>IF($B309="","",ABS(
SUMIFS(BaseFinanceira[Valor Previsto],
IF('DRE Financeira'!$B$3=Configurações!$D$7,BaseFinanceira[Mês Caixa],BaseFinanceira[Mês Comp.]),I$6,
BaseFinanceira[Plano Contas],'DRE Financeira'!$C309,
BaseFinanceira[Centro Custo],IF($B$2=Configurações!$B$7,"&lt;&gt;""",'DRE Financeira'!$B$2))))</f>
        <v>0</v>
      </c>
      <c r="J309" s="26">
        <f>IF($B309="","",ABS(
SUMIFS(BaseFinanceira[Valor Realizado],
IF('DRE Financeira'!$B$3=Configurações!$D$7,BaseFinanceira[Mês Caixa],BaseFinanceira[Mês Comp.]),J$6,
BaseFinanceira[Plano Contas],'DRE Financeira'!$C309,
BaseFinanceira[Centro Custo],IF($B$2=Configurações!$B$7,"&lt;&gt;""",'DRE Financeira'!$B$2))))</f>
        <v>0</v>
      </c>
      <c r="K309" s="24">
        <f>IF($B309="","",ABS(
SUMIFS(BaseFinanceira[Valor Previsto],
IF('DRE Financeira'!$B$3=Configurações!$D$7,BaseFinanceira[Mês Caixa],BaseFinanceira[Mês Comp.]),K$6,
BaseFinanceira[Plano Contas],'DRE Financeira'!$C309,
BaseFinanceira[Centro Custo],IF($B$2=Configurações!$B$7,"&lt;&gt;""",'DRE Financeira'!$B$2))))</f>
        <v>0</v>
      </c>
      <c r="L309" s="26">
        <f>IF($B309="","",ABS(
SUMIFS(BaseFinanceira[Valor Realizado],
IF('DRE Financeira'!$B$3=Configurações!$D$7,BaseFinanceira[Mês Caixa],BaseFinanceira[Mês Comp.]),L$6,
BaseFinanceira[Plano Contas],'DRE Financeira'!$C309,
BaseFinanceira[Centro Custo],IF($B$2=Configurações!$B$7,"&lt;&gt;""",'DRE Financeira'!$B$2))))</f>
        <v>0</v>
      </c>
      <c r="M309" s="24">
        <f>IF($B309="","",ABS(
SUMIFS(BaseFinanceira[Valor Previsto],
IF('DRE Financeira'!$B$3=Configurações!$D$7,BaseFinanceira[Mês Caixa],BaseFinanceira[Mês Comp.]),M$6,
BaseFinanceira[Plano Contas],'DRE Financeira'!$C309,
BaseFinanceira[Centro Custo],IF($B$2=Configurações!$B$7,"&lt;&gt;""",'DRE Financeira'!$B$2))))</f>
        <v>0</v>
      </c>
      <c r="N309" s="26">
        <f>IF($B309="","",ABS(
SUMIFS(BaseFinanceira[Valor Realizado],
IF('DRE Financeira'!$B$3=Configurações!$D$7,BaseFinanceira[Mês Caixa],BaseFinanceira[Mês Comp.]),N$6,
BaseFinanceira[Plano Contas],'DRE Financeira'!$C309,
BaseFinanceira[Centro Custo],IF($B$2=Configurações!$B$7,"&lt;&gt;""",'DRE Financeira'!$B$2))))</f>
        <v>0</v>
      </c>
      <c r="O309" s="24">
        <f>IF($B309="","",ABS(
SUMIFS(BaseFinanceira[Valor Previsto],
IF('DRE Financeira'!$B$3=Configurações!$D$7,BaseFinanceira[Mês Caixa],BaseFinanceira[Mês Comp.]),O$6,
BaseFinanceira[Plano Contas],'DRE Financeira'!$C309,
BaseFinanceira[Centro Custo],IF($B$2=Configurações!$B$7,"&lt;&gt;""",'DRE Financeira'!$B$2))))</f>
        <v>0</v>
      </c>
      <c r="P309" s="26">
        <f>IF($B309="","",ABS(
SUMIFS(BaseFinanceira[Valor Realizado],
IF('DRE Financeira'!$B$3=Configurações!$D$7,BaseFinanceira[Mês Caixa],BaseFinanceira[Mês Comp.]),P$6,
BaseFinanceira[Plano Contas],'DRE Financeira'!$C309,
BaseFinanceira[Centro Custo],IF($B$2=Configurações!$B$7,"&lt;&gt;""",'DRE Financeira'!$B$2))))</f>
        <v>0</v>
      </c>
      <c r="Q309" s="24">
        <f>IF($B309="","",ABS(
SUMIFS(BaseFinanceira[Valor Previsto],
IF('DRE Financeira'!$B$3=Configurações!$D$7,BaseFinanceira[Mês Caixa],BaseFinanceira[Mês Comp.]),Q$6,
BaseFinanceira[Plano Contas],'DRE Financeira'!$C309,
BaseFinanceira[Centro Custo],IF($B$2=Configurações!$B$7,"&lt;&gt;""",'DRE Financeira'!$B$2))))</f>
        <v>0</v>
      </c>
      <c r="R309" s="26">
        <f>IF($B309="","",ABS(
SUMIFS(BaseFinanceira[Valor Realizado],
IF('DRE Financeira'!$B$3=Configurações!$D$7,BaseFinanceira[Mês Caixa],BaseFinanceira[Mês Comp.]),R$6,
BaseFinanceira[Plano Contas],'DRE Financeira'!$C309,
BaseFinanceira[Centro Custo],IF($B$2=Configurações!$B$7,"&lt;&gt;""",'DRE Financeira'!$B$2))))</f>
        <v>0</v>
      </c>
      <c r="S309" s="24">
        <f>IF($B309="","",ABS(
SUMIFS(BaseFinanceira[Valor Previsto],
IF('DRE Financeira'!$B$3=Configurações!$D$7,BaseFinanceira[Mês Caixa],BaseFinanceira[Mês Comp.]),S$6,
BaseFinanceira[Plano Contas],'DRE Financeira'!$C309,
BaseFinanceira[Centro Custo],IF($B$2=Configurações!$B$7,"&lt;&gt;""",'DRE Financeira'!$B$2))))</f>
        <v>0</v>
      </c>
      <c r="T309" s="26">
        <f>IF($B309="","",ABS(
SUMIFS(BaseFinanceira[Valor Realizado],
IF('DRE Financeira'!$B$3=Configurações!$D$7,BaseFinanceira[Mês Caixa],BaseFinanceira[Mês Comp.]),T$6,
BaseFinanceira[Plano Contas],'DRE Financeira'!$C309,
BaseFinanceira[Centro Custo],IF($B$2=Configurações!$B$7,"&lt;&gt;""",'DRE Financeira'!$B$2))))</f>
        <v>0</v>
      </c>
      <c r="U309" s="24">
        <f>IF($B309="","",ABS(
SUMIFS(BaseFinanceira[Valor Previsto],
IF('DRE Financeira'!$B$3=Configurações!$D$7,BaseFinanceira[Mês Caixa],BaseFinanceira[Mês Comp.]),U$6,
BaseFinanceira[Plano Contas],'DRE Financeira'!$C309,
BaseFinanceira[Centro Custo],IF($B$2=Configurações!$B$7,"&lt;&gt;""",'DRE Financeira'!$B$2))))</f>
        <v>0</v>
      </c>
      <c r="V309" s="26">
        <f>IF($B309="","",ABS(
SUMIFS(BaseFinanceira[Valor Realizado],
IF('DRE Financeira'!$B$3=Configurações!$D$7,BaseFinanceira[Mês Caixa],BaseFinanceira[Mês Comp.]),V$6,
BaseFinanceira[Plano Contas],'DRE Financeira'!$C309,
BaseFinanceira[Centro Custo],IF($B$2=Configurações!$B$7,"&lt;&gt;""",'DRE Financeira'!$B$2))))</f>
        <v>0</v>
      </c>
      <c r="W309" s="24">
        <f>IF($B309="","",ABS(
SUMIFS(BaseFinanceira[Valor Previsto],
IF('DRE Financeira'!$B$3=Configurações!$D$7,BaseFinanceira[Mês Caixa],BaseFinanceira[Mês Comp.]),W$6,
BaseFinanceira[Plano Contas],'DRE Financeira'!$C309,
BaseFinanceira[Centro Custo],IF($B$2=Configurações!$B$7,"&lt;&gt;""",'DRE Financeira'!$B$2))))</f>
        <v>0</v>
      </c>
      <c r="X309" s="26">
        <f>IF($B309="","",ABS(
SUMIFS(BaseFinanceira[Valor Realizado],
IF('DRE Financeira'!$B$3=Configurações!$D$7,BaseFinanceira[Mês Caixa],BaseFinanceira[Mês Comp.]),X$6,
BaseFinanceira[Plano Contas],'DRE Financeira'!$C309,
BaseFinanceira[Centro Custo],IF($B$2=Configurações!$B$7,"&lt;&gt;""",'DRE Financeira'!$B$2))))</f>
        <v>0</v>
      </c>
      <c r="Y309" s="24">
        <f>IF($B309="","",ABS(
SUMIFS(BaseFinanceira[Valor Previsto],
IF('DRE Financeira'!$B$3=Configurações!$D$7,BaseFinanceira[Mês Caixa],BaseFinanceira[Mês Comp.]),Y$6,
BaseFinanceira[Plano Contas],'DRE Financeira'!$C309,
BaseFinanceira[Centro Custo],IF($B$2=Configurações!$B$7,"&lt;&gt;""",'DRE Financeira'!$B$2))))</f>
        <v>0</v>
      </c>
      <c r="Z309" s="26">
        <f>IF($B309="","",ABS(
SUMIFS(BaseFinanceira[Valor Realizado],
IF('DRE Financeira'!$B$3=Configurações!$D$7,BaseFinanceira[Mês Caixa],BaseFinanceira[Mês Comp.]),Z$6,
BaseFinanceira[Plano Contas],'DRE Financeira'!$C309,
BaseFinanceira[Centro Custo],IF($B$2=Configurações!$B$7,"&lt;&gt;""",'DRE Financeira'!$B$2))))</f>
        <v>0</v>
      </c>
      <c r="AA309" s="24">
        <f>IF($B309="","",ABS(
SUMIFS(BaseFinanceira[Valor Previsto],
IF('DRE Financeira'!$B$3=Configurações!$D$7,BaseFinanceira[Mês Caixa],BaseFinanceira[Mês Comp.]),AA$6,
BaseFinanceira[Plano Contas],'DRE Financeira'!$C309,
BaseFinanceira[Centro Custo],IF($B$2=Configurações!$B$7,"&lt;&gt;""",'DRE Financeira'!$B$2))))</f>
        <v>0</v>
      </c>
      <c r="AB309" s="26">
        <f>IF($B309="","",ABS(
SUMIFS(BaseFinanceira[Valor Realizado],
IF('DRE Financeira'!$B$3=Configurações!$D$7,BaseFinanceira[Mês Caixa],BaseFinanceira[Mês Comp.]),AB$6,
BaseFinanceira[Plano Contas],'DRE Financeira'!$C309,
BaseFinanceira[Centro Custo],IF($B$2=Configurações!$B$7,"&lt;&gt;""",'DRE Financeira'!$B$2))))</f>
        <v>0</v>
      </c>
      <c r="AD309" s="24">
        <f t="shared" si="487"/>
        <v>0</v>
      </c>
      <c r="AE309" s="26">
        <f t="shared" si="487"/>
        <v>0</v>
      </c>
      <c r="AF309" s="39">
        <f t="shared" si="458"/>
        <v>0</v>
      </c>
      <c r="AH309" s="24">
        <f t="shared" si="488"/>
        <v>0</v>
      </c>
      <c r="AI309" s="26">
        <f t="shared" si="488"/>
        <v>0</v>
      </c>
    </row>
    <row r="310" spans="2:35" s="2" customFormat="1" ht="20.100000000000001" customHeight="1" x14ac:dyDescent="0.25">
      <c r="B310" s="23" t="str">
        <f>IF('Plano Contas'!S11="","",'Plano Contas'!S11)</f>
        <v xml:space="preserve">Seguradora </v>
      </c>
      <c r="C310" s="46" t="str">
        <f t="shared" si="489"/>
        <v xml:space="preserve">Outras DespesasDívidas e DividendosSeguradora </v>
      </c>
      <c r="D310" s="20"/>
      <c r="E310" s="24">
        <f>IF($B310="","",ABS(
SUMIFS(BaseFinanceira[Valor Previsto],
IF('DRE Financeira'!$B$3=Configurações!$D$7,BaseFinanceira[Mês Caixa],BaseFinanceira[Mês Comp.]),E$6,
BaseFinanceira[Plano Contas],'DRE Financeira'!$C310,
BaseFinanceira[Centro Custo],IF($B$2=Configurações!$B$7,"&lt;&gt;""",'DRE Financeira'!$B$2))))</f>
        <v>0</v>
      </c>
      <c r="F310" s="26">
        <f>IF($B310="","",ABS(
SUMIFS(BaseFinanceira[Valor Realizado],
IF('DRE Financeira'!$B$3=Configurações!$D$7,BaseFinanceira[Mês Caixa],BaseFinanceira[Mês Comp.]),F$6,
BaseFinanceira[Plano Contas],'DRE Financeira'!$C310,
BaseFinanceira[Centro Custo],IF($B$2=Configurações!$B$7,"&lt;&gt;""",'DRE Financeira'!$B$2))))</f>
        <v>0</v>
      </c>
      <c r="G310" s="24">
        <f>IF($B310="","",ABS(
SUMIFS(BaseFinanceira[Valor Previsto],
IF('DRE Financeira'!$B$3=Configurações!$D$7,BaseFinanceira[Mês Caixa],BaseFinanceira[Mês Comp.]),G$6,
BaseFinanceira[Plano Contas],'DRE Financeira'!$C310,
BaseFinanceira[Centro Custo],IF($B$2=Configurações!$B$7,"&lt;&gt;""",'DRE Financeira'!$B$2))))</f>
        <v>0</v>
      </c>
      <c r="H310" s="26">
        <f>IF($B310="","",ABS(
SUMIFS(BaseFinanceira[Valor Realizado],
IF('DRE Financeira'!$B$3=Configurações!$D$7,BaseFinanceira[Mês Caixa],BaseFinanceira[Mês Comp.]),H$6,
BaseFinanceira[Plano Contas],'DRE Financeira'!$C310,
BaseFinanceira[Centro Custo],IF($B$2=Configurações!$B$7,"&lt;&gt;""",'DRE Financeira'!$B$2))))</f>
        <v>0</v>
      </c>
      <c r="I310" s="24">
        <f>IF($B310="","",ABS(
SUMIFS(BaseFinanceira[Valor Previsto],
IF('DRE Financeira'!$B$3=Configurações!$D$7,BaseFinanceira[Mês Caixa],BaseFinanceira[Mês Comp.]),I$6,
BaseFinanceira[Plano Contas],'DRE Financeira'!$C310,
BaseFinanceira[Centro Custo],IF($B$2=Configurações!$B$7,"&lt;&gt;""",'DRE Financeira'!$B$2))))</f>
        <v>0</v>
      </c>
      <c r="J310" s="26">
        <f>IF($B310="","",ABS(
SUMIFS(BaseFinanceira[Valor Realizado],
IF('DRE Financeira'!$B$3=Configurações!$D$7,BaseFinanceira[Mês Caixa],BaseFinanceira[Mês Comp.]),J$6,
BaseFinanceira[Plano Contas],'DRE Financeira'!$C310,
BaseFinanceira[Centro Custo],IF($B$2=Configurações!$B$7,"&lt;&gt;""",'DRE Financeira'!$B$2))))</f>
        <v>0</v>
      </c>
      <c r="K310" s="24">
        <f>IF($B310="","",ABS(
SUMIFS(BaseFinanceira[Valor Previsto],
IF('DRE Financeira'!$B$3=Configurações!$D$7,BaseFinanceira[Mês Caixa],BaseFinanceira[Mês Comp.]),K$6,
BaseFinanceira[Plano Contas],'DRE Financeira'!$C310,
BaseFinanceira[Centro Custo],IF($B$2=Configurações!$B$7,"&lt;&gt;""",'DRE Financeira'!$B$2))))</f>
        <v>0</v>
      </c>
      <c r="L310" s="26">
        <f>IF($B310="","",ABS(
SUMIFS(BaseFinanceira[Valor Realizado],
IF('DRE Financeira'!$B$3=Configurações!$D$7,BaseFinanceira[Mês Caixa],BaseFinanceira[Mês Comp.]),L$6,
BaseFinanceira[Plano Contas],'DRE Financeira'!$C310,
BaseFinanceira[Centro Custo],IF($B$2=Configurações!$B$7,"&lt;&gt;""",'DRE Financeira'!$B$2))))</f>
        <v>0</v>
      </c>
      <c r="M310" s="24">
        <f>IF($B310="","",ABS(
SUMIFS(BaseFinanceira[Valor Previsto],
IF('DRE Financeira'!$B$3=Configurações!$D$7,BaseFinanceira[Mês Caixa],BaseFinanceira[Mês Comp.]),M$6,
BaseFinanceira[Plano Contas],'DRE Financeira'!$C310,
BaseFinanceira[Centro Custo],IF($B$2=Configurações!$B$7,"&lt;&gt;""",'DRE Financeira'!$B$2))))</f>
        <v>0</v>
      </c>
      <c r="N310" s="26">
        <f>IF($B310="","",ABS(
SUMIFS(BaseFinanceira[Valor Realizado],
IF('DRE Financeira'!$B$3=Configurações!$D$7,BaseFinanceira[Mês Caixa],BaseFinanceira[Mês Comp.]),N$6,
BaseFinanceira[Plano Contas],'DRE Financeira'!$C310,
BaseFinanceira[Centro Custo],IF($B$2=Configurações!$B$7,"&lt;&gt;""",'DRE Financeira'!$B$2))))</f>
        <v>0</v>
      </c>
      <c r="O310" s="24">
        <f>IF($B310="","",ABS(
SUMIFS(BaseFinanceira[Valor Previsto],
IF('DRE Financeira'!$B$3=Configurações!$D$7,BaseFinanceira[Mês Caixa],BaseFinanceira[Mês Comp.]),O$6,
BaseFinanceira[Plano Contas],'DRE Financeira'!$C310,
BaseFinanceira[Centro Custo],IF($B$2=Configurações!$B$7,"&lt;&gt;""",'DRE Financeira'!$B$2))))</f>
        <v>0</v>
      </c>
      <c r="P310" s="26">
        <f>IF($B310="","",ABS(
SUMIFS(BaseFinanceira[Valor Realizado],
IF('DRE Financeira'!$B$3=Configurações!$D$7,BaseFinanceira[Mês Caixa],BaseFinanceira[Mês Comp.]),P$6,
BaseFinanceira[Plano Contas],'DRE Financeira'!$C310,
BaseFinanceira[Centro Custo],IF($B$2=Configurações!$B$7,"&lt;&gt;""",'DRE Financeira'!$B$2))))</f>
        <v>0</v>
      </c>
      <c r="Q310" s="24">
        <f>IF($B310="","",ABS(
SUMIFS(BaseFinanceira[Valor Previsto],
IF('DRE Financeira'!$B$3=Configurações!$D$7,BaseFinanceira[Mês Caixa],BaseFinanceira[Mês Comp.]),Q$6,
BaseFinanceira[Plano Contas],'DRE Financeira'!$C310,
BaseFinanceira[Centro Custo],IF($B$2=Configurações!$B$7,"&lt;&gt;""",'DRE Financeira'!$B$2))))</f>
        <v>0</v>
      </c>
      <c r="R310" s="26">
        <f>IF($B310="","",ABS(
SUMIFS(BaseFinanceira[Valor Realizado],
IF('DRE Financeira'!$B$3=Configurações!$D$7,BaseFinanceira[Mês Caixa],BaseFinanceira[Mês Comp.]),R$6,
BaseFinanceira[Plano Contas],'DRE Financeira'!$C310,
BaseFinanceira[Centro Custo],IF($B$2=Configurações!$B$7,"&lt;&gt;""",'DRE Financeira'!$B$2))))</f>
        <v>0</v>
      </c>
      <c r="S310" s="24">
        <f>IF($B310="","",ABS(
SUMIFS(BaseFinanceira[Valor Previsto],
IF('DRE Financeira'!$B$3=Configurações!$D$7,BaseFinanceira[Mês Caixa],BaseFinanceira[Mês Comp.]),S$6,
BaseFinanceira[Plano Contas],'DRE Financeira'!$C310,
BaseFinanceira[Centro Custo],IF($B$2=Configurações!$B$7,"&lt;&gt;""",'DRE Financeira'!$B$2))))</f>
        <v>0</v>
      </c>
      <c r="T310" s="26">
        <f>IF($B310="","",ABS(
SUMIFS(BaseFinanceira[Valor Realizado],
IF('DRE Financeira'!$B$3=Configurações!$D$7,BaseFinanceira[Mês Caixa],BaseFinanceira[Mês Comp.]),T$6,
BaseFinanceira[Plano Contas],'DRE Financeira'!$C310,
BaseFinanceira[Centro Custo],IF($B$2=Configurações!$B$7,"&lt;&gt;""",'DRE Financeira'!$B$2))))</f>
        <v>0</v>
      </c>
      <c r="U310" s="24">
        <f>IF($B310="","",ABS(
SUMIFS(BaseFinanceira[Valor Previsto],
IF('DRE Financeira'!$B$3=Configurações!$D$7,BaseFinanceira[Mês Caixa],BaseFinanceira[Mês Comp.]),U$6,
BaseFinanceira[Plano Contas],'DRE Financeira'!$C310,
BaseFinanceira[Centro Custo],IF($B$2=Configurações!$B$7,"&lt;&gt;""",'DRE Financeira'!$B$2))))</f>
        <v>0</v>
      </c>
      <c r="V310" s="26">
        <f>IF($B310="","",ABS(
SUMIFS(BaseFinanceira[Valor Realizado],
IF('DRE Financeira'!$B$3=Configurações!$D$7,BaseFinanceira[Mês Caixa],BaseFinanceira[Mês Comp.]),V$6,
BaseFinanceira[Plano Contas],'DRE Financeira'!$C310,
BaseFinanceira[Centro Custo],IF($B$2=Configurações!$B$7,"&lt;&gt;""",'DRE Financeira'!$B$2))))</f>
        <v>0</v>
      </c>
      <c r="W310" s="24">
        <f>IF($B310="","",ABS(
SUMIFS(BaseFinanceira[Valor Previsto],
IF('DRE Financeira'!$B$3=Configurações!$D$7,BaseFinanceira[Mês Caixa],BaseFinanceira[Mês Comp.]),W$6,
BaseFinanceira[Plano Contas],'DRE Financeira'!$C310,
BaseFinanceira[Centro Custo],IF($B$2=Configurações!$B$7,"&lt;&gt;""",'DRE Financeira'!$B$2))))</f>
        <v>0</v>
      </c>
      <c r="X310" s="26">
        <f>IF($B310="","",ABS(
SUMIFS(BaseFinanceira[Valor Realizado],
IF('DRE Financeira'!$B$3=Configurações!$D$7,BaseFinanceira[Mês Caixa],BaseFinanceira[Mês Comp.]),X$6,
BaseFinanceira[Plano Contas],'DRE Financeira'!$C310,
BaseFinanceira[Centro Custo],IF($B$2=Configurações!$B$7,"&lt;&gt;""",'DRE Financeira'!$B$2))))</f>
        <v>0</v>
      </c>
      <c r="Y310" s="24">
        <f>IF($B310="","",ABS(
SUMIFS(BaseFinanceira[Valor Previsto],
IF('DRE Financeira'!$B$3=Configurações!$D$7,BaseFinanceira[Mês Caixa],BaseFinanceira[Mês Comp.]),Y$6,
BaseFinanceira[Plano Contas],'DRE Financeira'!$C310,
BaseFinanceira[Centro Custo],IF($B$2=Configurações!$B$7,"&lt;&gt;""",'DRE Financeira'!$B$2))))</f>
        <v>0</v>
      </c>
      <c r="Z310" s="26">
        <f>IF($B310="","",ABS(
SUMIFS(BaseFinanceira[Valor Realizado],
IF('DRE Financeira'!$B$3=Configurações!$D$7,BaseFinanceira[Mês Caixa],BaseFinanceira[Mês Comp.]),Z$6,
BaseFinanceira[Plano Contas],'DRE Financeira'!$C310,
BaseFinanceira[Centro Custo],IF($B$2=Configurações!$B$7,"&lt;&gt;""",'DRE Financeira'!$B$2))))</f>
        <v>0</v>
      </c>
      <c r="AA310" s="24">
        <f>IF($B310="","",ABS(
SUMIFS(BaseFinanceira[Valor Previsto],
IF('DRE Financeira'!$B$3=Configurações!$D$7,BaseFinanceira[Mês Caixa],BaseFinanceira[Mês Comp.]),AA$6,
BaseFinanceira[Plano Contas],'DRE Financeira'!$C310,
BaseFinanceira[Centro Custo],IF($B$2=Configurações!$B$7,"&lt;&gt;""",'DRE Financeira'!$B$2))))</f>
        <v>0</v>
      </c>
      <c r="AB310" s="26">
        <f>IF($B310="","",ABS(
SUMIFS(BaseFinanceira[Valor Realizado],
IF('DRE Financeira'!$B$3=Configurações!$D$7,BaseFinanceira[Mês Caixa],BaseFinanceira[Mês Comp.]),AB$6,
BaseFinanceira[Plano Contas],'DRE Financeira'!$C310,
BaseFinanceira[Centro Custo],IF($B$2=Configurações!$B$7,"&lt;&gt;""",'DRE Financeira'!$B$2))))</f>
        <v>0</v>
      </c>
      <c r="AD310" s="24">
        <f t="shared" si="487"/>
        <v>0</v>
      </c>
      <c r="AE310" s="26">
        <f t="shared" si="487"/>
        <v>0</v>
      </c>
      <c r="AF310" s="39">
        <f t="shared" si="458"/>
        <v>0</v>
      </c>
      <c r="AH310" s="24">
        <f t="shared" si="488"/>
        <v>0</v>
      </c>
      <c r="AI310" s="26">
        <f t="shared" si="488"/>
        <v>0</v>
      </c>
    </row>
    <row r="311" spans="2:35" s="2" customFormat="1" ht="20.100000000000001" customHeight="1" x14ac:dyDescent="0.25">
      <c r="B311" s="23" t="str">
        <f>IF('Plano Contas'!S12="","",'Plano Contas'!S12)</f>
        <v>Consorcio</v>
      </c>
      <c r="C311" s="46" t="str">
        <f t="shared" si="489"/>
        <v>Outras DespesasDívidas e DividendosConsorcio</v>
      </c>
      <c r="D311" s="20"/>
      <c r="E311" s="24">
        <f>IF($B311="","",ABS(
SUMIFS(BaseFinanceira[Valor Previsto],
IF('DRE Financeira'!$B$3=Configurações!$D$7,BaseFinanceira[Mês Caixa],BaseFinanceira[Mês Comp.]),E$6,
BaseFinanceira[Plano Contas],'DRE Financeira'!$C311,
BaseFinanceira[Centro Custo],IF($B$2=Configurações!$B$7,"&lt;&gt;""",'DRE Financeira'!$B$2))))</f>
        <v>0</v>
      </c>
      <c r="F311" s="26">
        <f>IF($B311="","",ABS(
SUMIFS(BaseFinanceira[Valor Realizado],
IF('DRE Financeira'!$B$3=Configurações!$D$7,BaseFinanceira[Mês Caixa],BaseFinanceira[Mês Comp.]),F$6,
BaseFinanceira[Plano Contas],'DRE Financeira'!$C311,
BaseFinanceira[Centro Custo],IF($B$2=Configurações!$B$7,"&lt;&gt;""",'DRE Financeira'!$B$2))))</f>
        <v>0</v>
      </c>
      <c r="G311" s="24">
        <f>IF($B311="","",ABS(
SUMIFS(BaseFinanceira[Valor Previsto],
IF('DRE Financeira'!$B$3=Configurações!$D$7,BaseFinanceira[Mês Caixa],BaseFinanceira[Mês Comp.]),G$6,
BaseFinanceira[Plano Contas],'DRE Financeira'!$C311,
BaseFinanceira[Centro Custo],IF($B$2=Configurações!$B$7,"&lt;&gt;""",'DRE Financeira'!$B$2))))</f>
        <v>0</v>
      </c>
      <c r="H311" s="26">
        <f>IF($B311="","",ABS(
SUMIFS(BaseFinanceira[Valor Realizado],
IF('DRE Financeira'!$B$3=Configurações!$D$7,BaseFinanceira[Mês Caixa],BaseFinanceira[Mês Comp.]),H$6,
BaseFinanceira[Plano Contas],'DRE Financeira'!$C311,
BaseFinanceira[Centro Custo],IF($B$2=Configurações!$B$7,"&lt;&gt;""",'DRE Financeira'!$B$2))))</f>
        <v>0</v>
      </c>
      <c r="I311" s="24">
        <f>IF($B311="","",ABS(
SUMIFS(BaseFinanceira[Valor Previsto],
IF('DRE Financeira'!$B$3=Configurações!$D$7,BaseFinanceira[Mês Caixa],BaseFinanceira[Mês Comp.]),I$6,
BaseFinanceira[Plano Contas],'DRE Financeira'!$C311,
BaseFinanceira[Centro Custo],IF($B$2=Configurações!$B$7,"&lt;&gt;""",'DRE Financeira'!$B$2))))</f>
        <v>0</v>
      </c>
      <c r="J311" s="26">
        <f>IF($B311="","",ABS(
SUMIFS(BaseFinanceira[Valor Realizado],
IF('DRE Financeira'!$B$3=Configurações!$D$7,BaseFinanceira[Mês Caixa],BaseFinanceira[Mês Comp.]),J$6,
BaseFinanceira[Plano Contas],'DRE Financeira'!$C311,
BaseFinanceira[Centro Custo],IF($B$2=Configurações!$B$7,"&lt;&gt;""",'DRE Financeira'!$B$2))))</f>
        <v>0</v>
      </c>
      <c r="K311" s="24">
        <f>IF($B311="","",ABS(
SUMIFS(BaseFinanceira[Valor Previsto],
IF('DRE Financeira'!$B$3=Configurações!$D$7,BaseFinanceira[Mês Caixa],BaseFinanceira[Mês Comp.]),K$6,
BaseFinanceira[Plano Contas],'DRE Financeira'!$C311,
BaseFinanceira[Centro Custo],IF($B$2=Configurações!$B$7,"&lt;&gt;""",'DRE Financeira'!$B$2))))</f>
        <v>0</v>
      </c>
      <c r="L311" s="26">
        <f>IF($B311="","",ABS(
SUMIFS(BaseFinanceira[Valor Realizado],
IF('DRE Financeira'!$B$3=Configurações!$D$7,BaseFinanceira[Mês Caixa],BaseFinanceira[Mês Comp.]),L$6,
BaseFinanceira[Plano Contas],'DRE Financeira'!$C311,
BaseFinanceira[Centro Custo],IF($B$2=Configurações!$B$7,"&lt;&gt;""",'DRE Financeira'!$B$2))))</f>
        <v>0</v>
      </c>
      <c r="M311" s="24">
        <f>IF($B311="","",ABS(
SUMIFS(BaseFinanceira[Valor Previsto],
IF('DRE Financeira'!$B$3=Configurações!$D$7,BaseFinanceira[Mês Caixa],BaseFinanceira[Mês Comp.]),M$6,
BaseFinanceira[Plano Contas],'DRE Financeira'!$C311,
BaseFinanceira[Centro Custo],IF($B$2=Configurações!$B$7,"&lt;&gt;""",'DRE Financeira'!$B$2))))</f>
        <v>0</v>
      </c>
      <c r="N311" s="26">
        <f>IF($B311="","",ABS(
SUMIFS(BaseFinanceira[Valor Realizado],
IF('DRE Financeira'!$B$3=Configurações!$D$7,BaseFinanceira[Mês Caixa],BaseFinanceira[Mês Comp.]),N$6,
BaseFinanceira[Plano Contas],'DRE Financeira'!$C311,
BaseFinanceira[Centro Custo],IF($B$2=Configurações!$B$7,"&lt;&gt;""",'DRE Financeira'!$B$2))))</f>
        <v>0</v>
      </c>
      <c r="O311" s="24">
        <f>IF($B311="","",ABS(
SUMIFS(BaseFinanceira[Valor Previsto],
IF('DRE Financeira'!$B$3=Configurações!$D$7,BaseFinanceira[Mês Caixa],BaseFinanceira[Mês Comp.]),O$6,
BaseFinanceira[Plano Contas],'DRE Financeira'!$C311,
BaseFinanceira[Centro Custo],IF($B$2=Configurações!$B$7,"&lt;&gt;""",'DRE Financeira'!$B$2))))</f>
        <v>0</v>
      </c>
      <c r="P311" s="26">
        <f>IF($B311="","",ABS(
SUMIFS(BaseFinanceira[Valor Realizado],
IF('DRE Financeira'!$B$3=Configurações!$D$7,BaseFinanceira[Mês Caixa],BaseFinanceira[Mês Comp.]),P$6,
BaseFinanceira[Plano Contas],'DRE Financeira'!$C311,
BaseFinanceira[Centro Custo],IF($B$2=Configurações!$B$7,"&lt;&gt;""",'DRE Financeira'!$B$2))))</f>
        <v>0</v>
      </c>
      <c r="Q311" s="24">
        <f>IF($B311="","",ABS(
SUMIFS(BaseFinanceira[Valor Previsto],
IF('DRE Financeira'!$B$3=Configurações!$D$7,BaseFinanceira[Mês Caixa],BaseFinanceira[Mês Comp.]),Q$6,
BaseFinanceira[Plano Contas],'DRE Financeira'!$C311,
BaseFinanceira[Centro Custo],IF($B$2=Configurações!$B$7,"&lt;&gt;""",'DRE Financeira'!$B$2))))</f>
        <v>0</v>
      </c>
      <c r="R311" s="26">
        <f>IF($B311="","",ABS(
SUMIFS(BaseFinanceira[Valor Realizado],
IF('DRE Financeira'!$B$3=Configurações!$D$7,BaseFinanceira[Mês Caixa],BaseFinanceira[Mês Comp.]),R$6,
BaseFinanceira[Plano Contas],'DRE Financeira'!$C311,
BaseFinanceira[Centro Custo],IF($B$2=Configurações!$B$7,"&lt;&gt;""",'DRE Financeira'!$B$2))))</f>
        <v>0</v>
      </c>
      <c r="S311" s="24">
        <f>IF($B311="","",ABS(
SUMIFS(BaseFinanceira[Valor Previsto],
IF('DRE Financeira'!$B$3=Configurações!$D$7,BaseFinanceira[Mês Caixa],BaseFinanceira[Mês Comp.]),S$6,
BaseFinanceira[Plano Contas],'DRE Financeira'!$C311,
BaseFinanceira[Centro Custo],IF($B$2=Configurações!$B$7,"&lt;&gt;""",'DRE Financeira'!$B$2))))</f>
        <v>0</v>
      </c>
      <c r="T311" s="26">
        <f>IF($B311="","",ABS(
SUMIFS(BaseFinanceira[Valor Realizado],
IF('DRE Financeira'!$B$3=Configurações!$D$7,BaseFinanceira[Mês Caixa],BaseFinanceira[Mês Comp.]),T$6,
BaseFinanceira[Plano Contas],'DRE Financeira'!$C311,
BaseFinanceira[Centro Custo],IF($B$2=Configurações!$B$7,"&lt;&gt;""",'DRE Financeira'!$B$2))))</f>
        <v>0</v>
      </c>
      <c r="U311" s="24">
        <f>IF($B311="","",ABS(
SUMIFS(BaseFinanceira[Valor Previsto],
IF('DRE Financeira'!$B$3=Configurações!$D$7,BaseFinanceira[Mês Caixa],BaseFinanceira[Mês Comp.]),U$6,
BaseFinanceira[Plano Contas],'DRE Financeira'!$C311,
BaseFinanceira[Centro Custo],IF($B$2=Configurações!$B$7,"&lt;&gt;""",'DRE Financeira'!$B$2))))</f>
        <v>0</v>
      </c>
      <c r="V311" s="26">
        <f>IF($B311="","",ABS(
SUMIFS(BaseFinanceira[Valor Realizado],
IF('DRE Financeira'!$B$3=Configurações!$D$7,BaseFinanceira[Mês Caixa],BaseFinanceira[Mês Comp.]),V$6,
BaseFinanceira[Plano Contas],'DRE Financeira'!$C311,
BaseFinanceira[Centro Custo],IF($B$2=Configurações!$B$7,"&lt;&gt;""",'DRE Financeira'!$B$2))))</f>
        <v>0</v>
      </c>
      <c r="W311" s="24">
        <f>IF($B311="","",ABS(
SUMIFS(BaseFinanceira[Valor Previsto],
IF('DRE Financeira'!$B$3=Configurações!$D$7,BaseFinanceira[Mês Caixa],BaseFinanceira[Mês Comp.]),W$6,
BaseFinanceira[Plano Contas],'DRE Financeira'!$C311,
BaseFinanceira[Centro Custo],IF($B$2=Configurações!$B$7,"&lt;&gt;""",'DRE Financeira'!$B$2))))</f>
        <v>0</v>
      </c>
      <c r="X311" s="26">
        <f>IF($B311="","",ABS(
SUMIFS(BaseFinanceira[Valor Realizado],
IF('DRE Financeira'!$B$3=Configurações!$D$7,BaseFinanceira[Mês Caixa],BaseFinanceira[Mês Comp.]),X$6,
BaseFinanceira[Plano Contas],'DRE Financeira'!$C311,
BaseFinanceira[Centro Custo],IF($B$2=Configurações!$B$7,"&lt;&gt;""",'DRE Financeira'!$B$2))))</f>
        <v>0</v>
      </c>
      <c r="Y311" s="24">
        <f>IF($B311="","",ABS(
SUMIFS(BaseFinanceira[Valor Previsto],
IF('DRE Financeira'!$B$3=Configurações!$D$7,BaseFinanceira[Mês Caixa],BaseFinanceira[Mês Comp.]),Y$6,
BaseFinanceira[Plano Contas],'DRE Financeira'!$C311,
BaseFinanceira[Centro Custo],IF($B$2=Configurações!$B$7,"&lt;&gt;""",'DRE Financeira'!$B$2))))</f>
        <v>0</v>
      </c>
      <c r="Z311" s="26">
        <f>IF($B311="","",ABS(
SUMIFS(BaseFinanceira[Valor Realizado],
IF('DRE Financeira'!$B$3=Configurações!$D$7,BaseFinanceira[Mês Caixa],BaseFinanceira[Mês Comp.]),Z$6,
BaseFinanceira[Plano Contas],'DRE Financeira'!$C311,
BaseFinanceira[Centro Custo],IF($B$2=Configurações!$B$7,"&lt;&gt;""",'DRE Financeira'!$B$2))))</f>
        <v>0</v>
      </c>
      <c r="AA311" s="24">
        <f>IF($B311="","",ABS(
SUMIFS(BaseFinanceira[Valor Previsto],
IF('DRE Financeira'!$B$3=Configurações!$D$7,BaseFinanceira[Mês Caixa],BaseFinanceira[Mês Comp.]),AA$6,
BaseFinanceira[Plano Contas],'DRE Financeira'!$C311,
BaseFinanceira[Centro Custo],IF($B$2=Configurações!$B$7,"&lt;&gt;""",'DRE Financeira'!$B$2))))</f>
        <v>0</v>
      </c>
      <c r="AB311" s="26">
        <f>IF($B311="","",ABS(
SUMIFS(BaseFinanceira[Valor Realizado],
IF('DRE Financeira'!$B$3=Configurações!$D$7,BaseFinanceira[Mês Caixa],BaseFinanceira[Mês Comp.]),AB$6,
BaseFinanceira[Plano Contas],'DRE Financeira'!$C311,
BaseFinanceira[Centro Custo],IF($B$2=Configurações!$B$7,"&lt;&gt;""",'DRE Financeira'!$B$2))))</f>
        <v>0</v>
      </c>
      <c r="AD311" s="24">
        <f t="shared" si="487"/>
        <v>0</v>
      </c>
      <c r="AE311" s="26">
        <f t="shared" si="487"/>
        <v>0</v>
      </c>
      <c r="AF311" s="39">
        <f t="shared" si="458"/>
        <v>0</v>
      </c>
      <c r="AH311" s="24">
        <f t="shared" si="488"/>
        <v>0</v>
      </c>
      <c r="AI311" s="26">
        <f t="shared" si="488"/>
        <v>0</v>
      </c>
    </row>
    <row r="312" spans="2:35" s="2" customFormat="1" ht="20.100000000000001" hidden="1" customHeight="1" x14ac:dyDescent="0.25">
      <c r="B312" s="23" t="str">
        <f>IF('Plano Contas'!S13="","",'Plano Contas'!S13)</f>
        <v/>
      </c>
      <c r="C312" s="46" t="str">
        <f t="shared" si="489"/>
        <v>Outras DespesasDívidas e Dividendos</v>
      </c>
      <c r="D312" s="20"/>
      <c r="E312" s="24" t="str">
        <f>IF($B312="","",ABS(
SUMIFS(BaseFinanceira[Valor Previsto],
IF('DRE Financeira'!$B$3=Configurações!$D$7,BaseFinanceira[Mês Caixa],BaseFinanceira[Mês Comp.]),E$6,
BaseFinanceira[Plano Contas],'DRE Financeira'!$C312,
BaseFinanceira[Centro Custo],IF($B$2=Configurações!$B$7,"&lt;&gt;""",'DRE Financeira'!$B$2))))</f>
        <v/>
      </c>
      <c r="F312" s="26" t="str">
        <f>IF($B312="","",ABS(
SUMIFS(BaseFinanceira[Valor Realizado],
IF('DRE Financeira'!$B$3=Configurações!$D$7,BaseFinanceira[Mês Caixa],BaseFinanceira[Mês Comp.]),F$6,
BaseFinanceira[Plano Contas],'DRE Financeira'!$C312,
BaseFinanceira[Centro Custo],IF($B$2=Configurações!$B$7,"&lt;&gt;""",'DRE Financeira'!$B$2))))</f>
        <v/>
      </c>
      <c r="G312" s="24" t="str">
        <f>IF($B312="","",ABS(
SUMIFS(BaseFinanceira[Valor Previsto],
IF('DRE Financeira'!$B$3=Configurações!$D$7,BaseFinanceira[Mês Caixa],BaseFinanceira[Mês Comp.]),G$6,
BaseFinanceira[Plano Contas],'DRE Financeira'!$C312,
BaseFinanceira[Centro Custo],IF($B$2=Configurações!$B$7,"&lt;&gt;""",'DRE Financeira'!$B$2))))</f>
        <v/>
      </c>
      <c r="H312" s="26" t="str">
        <f>IF($B312="","",ABS(
SUMIFS(BaseFinanceira[Valor Realizado],
IF('DRE Financeira'!$B$3=Configurações!$D$7,BaseFinanceira[Mês Caixa],BaseFinanceira[Mês Comp.]),H$6,
BaseFinanceira[Plano Contas],'DRE Financeira'!$C312,
BaseFinanceira[Centro Custo],IF($B$2=Configurações!$B$7,"&lt;&gt;""",'DRE Financeira'!$B$2))))</f>
        <v/>
      </c>
      <c r="I312" s="24" t="str">
        <f>IF($B312="","",ABS(
SUMIFS(BaseFinanceira[Valor Previsto],
IF('DRE Financeira'!$B$3=Configurações!$D$7,BaseFinanceira[Mês Caixa],BaseFinanceira[Mês Comp.]),I$6,
BaseFinanceira[Plano Contas],'DRE Financeira'!$C312,
BaseFinanceira[Centro Custo],IF($B$2=Configurações!$B$7,"&lt;&gt;""",'DRE Financeira'!$B$2))))</f>
        <v/>
      </c>
      <c r="J312" s="26" t="str">
        <f>IF($B312="","",ABS(
SUMIFS(BaseFinanceira[Valor Realizado],
IF('DRE Financeira'!$B$3=Configurações!$D$7,BaseFinanceira[Mês Caixa],BaseFinanceira[Mês Comp.]),J$6,
BaseFinanceira[Plano Contas],'DRE Financeira'!$C312,
BaseFinanceira[Centro Custo],IF($B$2=Configurações!$B$7,"&lt;&gt;""",'DRE Financeira'!$B$2))))</f>
        <v/>
      </c>
      <c r="K312" s="24" t="str">
        <f>IF($B312="","",ABS(
SUMIFS(BaseFinanceira[Valor Previsto],
IF('DRE Financeira'!$B$3=Configurações!$D$7,BaseFinanceira[Mês Caixa],BaseFinanceira[Mês Comp.]),K$6,
BaseFinanceira[Plano Contas],'DRE Financeira'!$C312,
BaseFinanceira[Centro Custo],IF($B$2=Configurações!$B$7,"&lt;&gt;""",'DRE Financeira'!$B$2))))</f>
        <v/>
      </c>
      <c r="L312" s="26" t="str">
        <f>IF($B312="","",ABS(
SUMIFS(BaseFinanceira[Valor Realizado],
IF('DRE Financeira'!$B$3=Configurações!$D$7,BaseFinanceira[Mês Caixa],BaseFinanceira[Mês Comp.]),L$6,
BaseFinanceira[Plano Contas],'DRE Financeira'!$C312,
BaseFinanceira[Centro Custo],IF($B$2=Configurações!$B$7,"&lt;&gt;""",'DRE Financeira'!$B$2))))</f>
        <v/>
      </c>
      <c r="M312" s="24" t="str">
        <f>IF($B312="","",ABS(
SUMIFS(BaseFinanceira[Valor Previsto],
IF('DRE Financeira'!$B$3=Configurações!$D$7,BaseFinanceira[Mês Caixa],BaseFinanceira[Mês Comp.]),M$6,
BaseFinanceira[Plano Contas],'DRE Financeira'!$C312,
BaseFinanceira[Centro Custo],IF($B$2=Configurações!$B$7,"&lt;&gt;""",'DRE Financeira'!$B$2))))</f>
        <v/>
      </c>
      <c r="N312" s="26" t="str">
        <f>IF($B312="","",ABS(
SUMIFS(BaseFinanceira[Valor Realizado],
IF('DRE Financeira'!$B$3=Configurações!$D$7,BaseFinanceira[Mês Caixa],BaseFinanceira[Mês Comp.]),N$6,
BaseFinanceira[Plano Contas],'DRE Financeira'!$C312,
BaseFinanceira[Centro Custo],IF($B$2=Configurações!$B$7,"&lt;&gt;""",'DRE Financeira'!$B$2))))</f>
        <v/>
      </c>
      <c r="O312" s="24" t="str">
        <f>IF($B312="","",ABS(
SUMIFS(BaseFinanceira[Valor Previsto],
IF('DRE Financeira'!$B$3=Configurações!$D$7,BaseFinanceira[Mês Caixa],BaseFinanceira[Mês Comp.]),O$6,
BaseFinanceira[Plano Contas],'DRE Financeira'!$C312,
BaseFinanceira[Centro Custo],IF($B$2=Configurações!$B$7,"&lt;&gt;""",'DRE Financeira'!$B$2))))</f>
        <v/>
      </c>
      <c r="P312" s="26" t="str">
        <f>IF($B312="","",ABS(
SUMIFS(BaseFinanceira[Valor Realizado],
IF('DRE Financeira'!$B$3=Configurações!$D$7,BaseFinanceira[Mês Caixa],BaseFinanceira[Mês Comp.]),P$6,
BaseFinanceira[Plano Contas],'DRE Financeira'!$C312,
BaseFinanceira[Centro Custo],IF($B$2=Configurações!$B$7,"&lt;&gt;""",'DRE Financeira'!$B$2))))</f>
        <v/>
      </c>
      <c r="Q312" s="24" t="str">
        <f>IF($B312="","",ABS(
SUMIFS(BaseFinanceira[Valor Previsto],
IF('DRE Financeira'!$B$3=Configurações!$D$7,BaseFinanceira[Mês Caixa],BaseFinanceira[Mês Comp.]),Q$6,
BaseFinanceira[Plano Contas],'DRE Financeira'!$C312,
BaseFinanceira[Centro Custo],IF($B$2=Configurações!$B$7,"&lt;&gt;""",'DRE Financeira'!$B$2))))</f>
        <v/>
      </c>
      <c r="R312" s="26" t="str">
        <f>IF($B312="","",ABS(
SUMIFS(BaseFinanceira[Valor Realizado],
IF('DRE Financeira'!$B$3=Configurações!$D$7,BaseFinanceira[Mês Caixa],BaseFinanceira[Mês Comp.]),R$6,
BaseFinanceira[Plano Contas],'DRE Financeira'!$C312,
BaseFinanceira[Centro Custo],IF($B$2=Configurações!$B$7,"&lt;&gt;""",'DRE Financeira'!$B$2))))</f>
        <v/>
      </c>
      <c r="S312" s="24" t="str">
        <f>IF($B312="","",ABS(
SUMIFS(BaseFinanceira[Valor Previsto],
IF('DRE Financeira'!$B$3=Configurações!$D$7,BaseFinanceira[Mês Caixa],BaseFinanceira[Mês Comp.]),S$6,
BaseFinanceira[Plano Contas],'DRE Financeira'!$C312,
BaseFinanceira[Centro Custo],IF($B$2=Configurações!$B$7,"&lt;&gt;""",'DRE Financeira'!$B$2))))</f>
        <v/>
      </c>
      <c r="T312" s="26" t="str">
        <f>IF($B312="","",ABS(
SUMIFS(BaseFinanceira[Valor Realizado],
IF('DRE Financeira'!$B$3=Configurações!$D$7,BaseFinanceira[Mês Caixa],BaseFinanceira[Mês Comp.]),T$6,
BaseFinanceira[Plano Contas],'DRE Financeira'!$C312,
BaseFinanceira[Centro Custo],IF($B$2=Configurações!$B$7,"&lt;&gt;""",'DRE Financeira'!$B$2))))</f>
        <v/>
      </c>
      <c r="U312" s="24" t="str">
        <f>IF($B312="","",ABS(
SUMIFS(BaseFinanceira[Valor Previsto],
IF('DRE Financeira'!$B$3=Configurações!$D$7,BaseFinanceira[Mês Caixa],BaseFinanceira[Mês Comp.]),U$6,
BaseFinanceira[Plano Contas],'DRE Financeira'!$C312,
BaseFinanceira[Centro Custo],IF($B$2=Configurações!$B$7,"&lt;&gt;""",'DRE Financeira'!$B$2))))</f>
        <v/>
      </c>
      <c r="V312" s="26" t="str">
        <f>IF($B312="","",ABS(
SUMIFS(BaseFinanceira[Valor Realizado],
IF('DRE Financeira'!$B$3=Configurações!$D$7,BaseFinanceira[Mês Caixa],BaseFinanceira[Mês Comp.]),V$6,
BaseFinanceira[Plano Contas],'DRE Financeira'!$C312,
BaseFinanceira[Centro Custo],IF($B$2=Configurações!$B$7,"&lt;&gt;""",'DRE Financeira'!$B$2))))</f>
        <v/>
      </c>
      <c r="W312" s="24" t="str">
        <f>IF($B312="","",ABS(
SUMIFS(BaseFinanceira[Valor Previsto],
IF('DRE Financeira'!$B$3=Configurações!$D$7,BaseFinanceira[Mês Caixa],BaseFinanceira[Mês Comp.]),W$6,
BaseFinanceira[Plano Contas],'DRE Financeira'!$C312,
BaseFinanceira[Centro Custo],IF($B$2=Configurações!$B$7,"&lt;&gt;""",'DRE Financeira'!$B$2))))</f>
        <v/>
      </c>
      <c r="X312" s="26" t="str">
        <f>IF($B312="","",ABS(
SUMIFS(BaseFinanceira[Valor Realizado],
IF('DRE Financeira'!$B$3=Configurações!$D$7,BaseFinanceira[Mês Caixa],BaseFinanceira[Mês Comp.]),X$6,
BaseFinanceira[Plano Contas],'DRE Financeira'!$C312,
BaseFinanceira[Centro Custo],IF($B$2=Configurações!$B$7,"&lt;&gt;""",'DRE Financeira'!$B$2))))</f>
        <v/>
      </c>
      <c r="Y312" s="24" t="str">
        <f>IF($B312="","",ABS(
SUMIFS(BaseFinanceira[Valor Previsto],
IF('DRE Financeira'!$B$3=Configurações!$D$7,BaseFinanceira[Mês Caixa],BaseFinanceira[Mês Comp.]),Y$6,
BaseFinanceira[Plano Contas],'DRE Financeira'!$C312,
BaseFinanceira[Centro Custo],IF($B$2=Configurações!$B$7,"&lt;&gt;""",'DRE Financeira'!$B$2))))</f>
        <v/>
      </c>
      <c r="Z312" s="26" t="str">
        <f>IF($B312="","",ABS(
SUMIFS(BaseFinanceira[Valor Realizado],
IF('DRE Financeira'!$B$3=Configurações!$D$7,BaseFinanceira[Mês Caixa],BaseFinanceira[Mês Comp.]),Z$6,
BaseFinanceira[Plano Contas],'DRE Financeira'!$C312,
BaseFinanceira[Centro Custo],IF($B$2=Configurações!$B$7,"&lt;&gt;""",'DRE Financeira'!$B$2))))</f>
        <v/>
      </c>
      <c r="AA312" s="24" t="str">
        <f>IF($B312="","",ABS(
SUMIFS(BaseFinanceira[Valor Previsto],
IF('DRE Financeira'!$B$3=Configurações!$D$7,BaseFinanceira[Mês Caixa],BaseFinanceira[Mês Comp.]),AA$6,
BaseFinanceira[Plano Contas],'DRE Financeira'!$C312,
BaseFinanceira[Centro Custo],IF($B$2=Configurações!$B$7,"&lt;&gt;""",'DRE Financeira'!$B$2))))</f>
        <v/>
      </c>
      <c r="AB312" s="26" t="str">
        <f>IF($B312="","",ABS(
SUMIFS(BaseFinanceira[Valor Realizado],
IF('DRE Financeira'!$B$3=Configurações!$D$7,BaseFinanceira[Mês Caixa],BaseFinanceira[Mês Comp.]),AB$6,
BaseFinanceira[Plano Contas],'DRE Financeira'!$C312,
BaseFinanceira[Centro Custo],IF($B$2=Configurações!$B$7,"&lt;&gt;""",'DRE Financeira'!$B$2))))</f>
        <v/>
      </c>
      <c r="AD312" s="24">
        <f t="shared" si="487"/>
        <v>0</v>
      </c>
      <c r="AE312" s="26">
        <f t="shared" si="487"/>
        <v>0</v>
      </c>
      <c r="AF312" s="39">
        <f t="shared" si="458"/>
        <v>0</v>
      </c>
      <c r="AH312" s="24">
        <f t="shared" si="488"/>
        <v>0</v>
      </c>
      <c r="AI312" s="26">
        <f t="shared" si="488"/>
        <v>0</v>
      </c>
    </row>
    <row r="313" spans="2:35" s="2" customFormat="1" ht="20.100000000000001" hidden="1" customHeight="1" x14ac:dyDescent="0.25">
      <c r="B313" s="23" t="str">
        <f>IF('Plano Contas'!S14="","",'Plano Contas'!S14)</f>
        <v/>
      </c>
      <c r="C313" s="46" t="str">
        <f t="shared" si="489"/>
        <v>Outras DespesasDívidas e Dividendos</v>
      </c>
      <c r="D313" s="20"/>
      <c r="E313" s="24" t="str">
        <f>IF($B313="","",ABS(
SUMIFS(BaseFinanceira[Valor Previsto],
IF('DRE Financeira'!$B$3=Configurações!$D$7,BaseFinanceira[Mês Caixa],BaseFinanceira[Mês Comp.]),E$6,
BaseFinanceira[Plano Contas],'DRE Financeira'!$C313,
BaseFinanceira[Centro Custo],IF($B$2=Configurações!$B$7,"&lt;&gt;""",'DRE Financeira'!$B$2))))</f>
        <v/>
      </c>
      <c r="F313" s="26" t="str">
        <f>IF($B313="","",ABS(
SUMIFS(BaseFinanceira[Valor Realizado],
IF('DRE Financeira'!$B$3=Configurações!$D$7,BaseFinanceira[Mês Caixa],BaseFinanceira[Mês Comp.]),F$6,
BaseFinanceira[Plano Contas],'DRE Financeira'!$C313,
BaseFinanceira[Centro Custo],IF($B$2=Configurações!$B$7,"&lt;&gt;""",'DRE Financeira'!$B$2))))</f>
        <v/>
      </c>
      <c r="G313" s="24" t="str">
        <f>IF($B313="","",ABS(
SUMIFS(BaseFinanceira[Valor Previsto],
IF('DRE Financeira'!$B$3=Configurações!$D$7,BaseFinanceira[Mês Caixa],BaseFinanceira[Mês Comp.]),G$6,
BaseFinanceira[Plano Contas],'DRE Financeira'!$C313,
BaseFinanceira[Centro Custo],IF($B$2=Configurações!$B$7,"&lt;&gt;""",'DRE Financeira'!$B$2))))</f>
        <v/>
      </c>
      <c r="H313" s="26" t="str">
        <f>IF($B313="","",ABS(
SUMIFS(BaseFinanceira[Valor Realizado],
IF('DRE Financeira'!$B$3=Configurações!$D$7,BaseFinanceira[Mês Caixa],BaseFinanceira[Mês Comp.]),H$6,
BaseFinanceira[Plano Contas],'DRE Financeira'!$C313,
BaseFinanceira[Centro Custo],IF($B$2=Configurações!$B$7,"&lt;&gt;""",'DRE Financeira'!$B$2))))</f>
        <v/>
      </c>
      <c r="I313" s="24" t="str">
        <f>IF($B313="","",ABS(
SUMIFS(BaseFinanceira[Valor Previsto],
IF('DRE Financeira'!$B$3=Configurações!$D$7,BaseFinanceira[Mês Caixa],BaseFinanceira[Mês Comp.]),I$6,
BaseFinanceira[Plano Contas],'DRE Financeira'!$C313,
BaseFinanceira[Centro Custo],IF($B$2=Configurações!$B$7,"&lt;&gt;""",'DRE Financeira'!$B$2))))</f>
        <v/>
      </c>
      <c r="J313" s="26" t="str">
        <f>IF($B313="","",ABS(
SUMIFS(BaseFinanceira[Valor Realizado],
IF('DRE Financeira'!$B$3=Configurações!$D$7,BaseFinanceira[Mês Caixa],BaseFinanceira[Mês Comp.]),J$6,
BaseFinanceira[Plano Contas],'DRE Financeira'!$C313,
BaseFinanceira[Centro Custo],IF($B$2=Configurações!$B$7,"&lt;&gt;""",'DRE Financeira'!$B$2))))</f>
        <v/>
      </c>
      <c r="K313" s="24" t="str">
        <f>IF($B313="","",ABS(
SUMIFS(BaseFinanceira[Valor Previsto],
IF('DRE Financeira'!$B$3=Configurações!$D$7,BaseFinanceira[Mês Caixa],BaseFinanceira[Mês Comp.]),K$6,
BaseFinanceira[Plano Contas],'DRE Financeira'!$C313,
BaseFinanceira[Centro Custo],IF($B$2=Configurações!$B$7,"&lt;&gt;""",'DRE Financeira'!$B$2))))</f>
        <v/>
      </c>
      <c r="L313" s="26" t="str">
        <f>IF($B313="","",ABS(
SUMIFS(BaseFinanceira[Valor Realizado],
IF('DRE Financeira'!$B$3=Configurações!$D$7,BaseFinanceira[Mês Caixa],BaseFinanceira[Mês Comp.]),L$6,
BaseFinanceira[Plano Contas],'DRE Financeira'!$C313,
BaseFinanceira[Centro Custo],IF($B$2=Configurações!$B$7,"&lt;&gt;""",'DRE Financeira'!$B$2))))</f>
        <v/>
      </c>
      <c r="M313" s="24" t="str">
        <f>IF($B313="","",ABS(
SUMIFS(BaseFinanceira[Valor Previsto],
IF('DRE Financeira'!$B$3=Configurações!$D$7,BaseFinanceira[Mês Caixa],BaseFinanceira[Mês Comp.]),M$6,
BaseFinanceira[Plano Contas],'DRE Financeira'!$C313,
BaseFinanceira[Centro Custo],IF($B$2=Configurações!$B$7,"&lt;&gt;""",'DRE Financeira'!$B$2))))</f>
        <v/>
      </c>
      <c r="N313" s="26" t="str">
        <f>IF($B313="","",ABS(
SUMIFS(BaseFinanceira[Valor Realizado],
IF('DRE Financeira'!$B$3=Configurações!$D$7,BaseFinanceira[Mês Caixa],BaseFinanceira[Mês Comp.]),N$6,
BaseFinanceira[Plano Contas],'DRE Financeira'!$C313,
BaseFinanceira[Centro Custo],IF($B$2=Configurações!$B$7,"&lt;&gt;""",'DRE Financeira'!$B$2))))</f>
        <v/>
      </c>
      <c r="O313" s="24" t="str">
        <f>IF($B313="","",ABS(
SUMIFS(BaseFinanceira[Valor Previsto],
IF('DRE Financeira'!$B$3=Configurações!$D$7,BaseFinanceira[Mês Caixa],BaseFinanceira[Mês Comp.]),O$6,
BaseFinanceira[Plano Contas],'DRE Financeira'!$C313,
BaseFinanceira[Centro Custo],IF($B$2=Configurações!$B$7,"&lt;&gt;""",'DRE Financeira'!$B$2))))</f>
        <v/>
      </c>
      <c r="P313" s="26" t="str">
        <f>IF($B313="","",ABS(
SUMIFS(BaseFinanceira[Valor Realizado],
IF('DRE Financeira'!$B$3=Configurações!$D$7,BaseFinanceira[Mês Caixa],BaseFinanceira[Mês Comp.]),P$6,
BaseFinanceira[Plano Contas],'DRE Financeira'!$C313,
BaseFinanceira[Centro Custo],IF($B$2=Configurações!$B$7,"&lt;&gt;""",'DRE Financeira'!$B$2))))</f>
        <v/>
      </c>
      <c r="Q313" s="24" t="str">
        <f>IF($B313="","",ABS(
SUMIFS(BaseFinanceira[Valor Previsto],
IF('DRE Financeira'!$B$3=Configurações!$D$7,BaseFinanceira[Mês Caixa],BaseFinanceira[Mês Comp.]),Q$6,
BaseFinanceira[Plano Contas],'DRE Financeira'!$C313,
BaseFinanceira[Centro Custo],IF($B$2=Configurações!$B$7,"&lt;&gt;""",'DRE Financeira'!$B$2))))</f>
        <v/>
      </c>
      <c r="R313" s="26" t="str">
        <f>IF($B313="","",ABS(
SUMIFS(BaseFinanceira[Valor Realizado],
IF('DRE Financeira'!$B$3=Configurações!$D$7,BaseFinanceira[Mês Caixa],BaseFinanceira[Mês Comp.]),R$6,
BaseFinanceira[Plano Contas],'DRE Financeira'!$C313,
BaseFinanceira[Centro Custo],IF($B$2=Configurações!$B$7,"&lt;&gt;""",'DRE Financeira'!$B$2))))</f>
        <v/>
      </c>
      <c r="S313" s="24" t="str">
        <f>IF($B313="","",ABS(
SUMIFS(BaseFinanceira[Valor Previsto],
IF('DRE Financeira'!$B$3=Configurações!$D$7,BaseFinanceira[Mês Caixa],BaseFinanceira[Mês Comp.]),S$6,
BaseFinanceira[Plano Contas],'DRE Financeira'!$C313,
BaseFinanceira[Centro Custo],IF($B$2=Configurações!$B$7,"&lt;&gt;""",'DRE Financeira'!$B$2))))</f>
        <v/>
      </c>
      <c r="T313" s="26" t="str">
        <f>IF($B313="","",ABS(
SUMIFS(BaseFinanceira[Valor Realizado],
IF('DRE Financeira'!$B$3=Configurações!$D$7,BaseFinanceira[Mês Caixa],BaseFinanceira[Mês Comp.]),T$6,
BaseFinanceira[Plano Contas],'DRE Financeira'!$C313,
BaseFinanceira[Centro Custo],IF($B$2=Configurações!$B$7,"&lt;&gt;""",'DRE Financeira'!$B$2))))</f>
        <v/>
      </c>
      <c r="U313" s="24" t="str">
        <f>IF($B313="","",ABS(
SUMIFS(BaseFinanceira[Valor Previsto],
IF('DRE Financeira'!$B$3=Configurações!$D$7,BaseFinanceira[Mês Caixa],BaseFinanceira[Mês Comp.]),U$6,
BaseFinanceira[Plano Contas],'DRE Financeira'!$C313,
BaseFinanceira[Centro Custo],IF($B$2=Configurações!$B$7,"&lt;&gt;""",'DRE Financeira'!$B$2))))</f>
        <v/>
      </c>
      <c r="V313" s="26" t="str">
        <f>IF($B313="","",ABS(
SUMIFS(BaseFinanceira[Valor Realizado],
IF('DRE Financeira'!$B$3=Configurações!$D$7,BaseFinanceira[Mês Caixa],BaseFinanceira[Mês Comp.]),V$6,
BaseFinanceira[Plano Contas],'DRE Financeira'!$C313,
BaseFinanceira[Centro Custo],IF($B$2=Configurações!$B$7,"&lt;&gt;""",'DRE Financeira'!$B$2))))</f>
        <v/>
      </c>
      <c r="W313" s="24" t="str">
        <f>IF($B313="","",ABS(
SUMIFS(BaseFinanceira[Valor Previsto],
IF('DRE Financeira'!$B$3=Configurações!$D$7,BaseFinanceira[Mês Caixa],BaseFinanceira[Mês Comp.]),W$6,
BaseFinanceira[Plano Contas],'DRE Financeira'!$C313,
BaseFinanceira[Centro Custo],IF($B$2=Configurações!$B$7,"&lt;&gt;""",'DRE Financeira'!$B$2))))</f>
        <v/>
      </c>
      <c r="X313" s="26" t="str">
        <f>IF($B313="","",ABS(
SUMIFS(BaseFinanceira[Valor Realizado],
IF('DRE Financeira'!$B$3=Configurações!$D$7,BaseFinanceira[Mês Caixa],BaseFinanceira[Mês Comp.]),X$6,
BaseFinanceira[Plano Contas],'DRE Financeira'!$C313,
BaseFinanceira[Centro Custo],IF($B$2=Configurações!$B$7,"&lt;&gt;""",'DRE Financeira'!$B$2))))</f>
        <v/>
      </c>
      <c r="Y313" s="24" t="str">
        <f>IF($B313="","",ABS(
SUMIFS(BaseFinanceira[Valor Previsto],
IF('DRE Financeira'!$B$3=Configurações!$D$7,BaseFinanceira[Mês Caixa],BaseFinanceira[Mês Comp.]),Y$6,
BaseFinanceira[Plano Contas],'DRE Financeira'!$C313,
BaseFinanceira[Centro Custo],IF($B$2=Configurações!$B$7,"&lt;&gt;""",'DRE Financeira'!$B$2))))</f>
        <v/>
      </c>
      <c r="Z313" s="26" t="str">
        <f>IF($B313="","",ABS(
SUMIFS(BaseFinanceira[Valor Realizado],
IF('DRE Financeira'!$B$3=Configurações!$D$7,BaseFinanceira[Mês Caixa],BaseFinanceira[Mês Comp.]),Z$6,
BaseFinanceira[Plano Contas],'DRE Financeira'!$C313,
BaseFinanceira[Centro Custo],IF($B$2=Configurações!$B$7,"&lt;&gt;""",'DRE Financeira'!$B$2))))</f>
        <v/>
      </c>
      <c r="AA313" s="24" t="str">
        <f>IF($B313="","",ABS(
SUMIFS(BaseFinanceira[Valor Previsto],
IF('DRE Financeira'!$B$3=Configurações!$D$7,BaseFinanceira[Mês Caixa],BaseFinanceira[Mês Comp.]),AA$6,
BaseFinanceira[Plano Contas],'DRE Financeira'!$C313,
BaseFinanceira[Centro Custo],IF($B$2=Configurações!$B$7,"&lt;&gt;""",'DRE Financeira'!$B$2))))</f>
        <v/>
      </c>
      <c r="AB313" s="26" t="str">
        <f>IF($B313="","",ABS(
SUMIFS(BaseFinanceira[Valor Realizado],
IF('DRE Financeira'!$B$3=Configurações!$D$7,BaseFinanceira[Mês Caixa],BaseFinanceira[Mês Comp.]),AB$6,
BaseFinanceira[Plano Contas],'DRE Financeira'!$C313,
BaseFinanceira[Centro Custo],IF($B$2=Configurações!$B$7,"&lt;&gt;""",'DRE Financeira'!$B$2))))</f>
        <v/>
      </c>
      <c r="AD313" s="24">
        <f t="shared" si="487"/>
        <v>0</v>
      </c>
      <c r="AE313" s="26">
        <f t="shared" si="487"/>
        <v>0</v>
      </c>
      <c r="AF313" s="39">
        <f t="shared" si="458"/>
        <v>0</v>
      </c>
      <c r="AH313" s="24">
        <f t="shared" si="488"/>
        <v>0</v>
      </c>
      <c r="AI313" s="26">
        <f t="shared" si="488"/>
        <v>0</v>
      </c>
    </row>
    <row r="314" spans="2:35" s="2" customFormat="1" ht="20.100000000000001" hidden="1" customHeight="1" x14ac:dyDescent="0.25">
      <c r="B314" s="23" t="str">
        <f>IF('Plano Contas'!S15="","",'Plano Contas'!S15)</f>
        <v/>
      </c>
      <c r="C314" s="46" t="str">
        <f t="shared" si="489"/>
        <v>Outras DespesasDívidas e Dividendos</v>
      </c>
      <c r="D314" s="20"/>
      <c r="E314" s="24" t="str">
        <f>IF($B314="","",ABS(
SUMIFS(BaseFinanceira[Valor Previsto],
IF('DRE Financeira'!$B$3=Configurações!$D$7,BaseFinanceira[Mês Caixa],BaseFinanceira[Mês Comp.]),E$6,
BaseFinanceira[Plano Contas],'DRE Financeira'!$C314,
BaseFinanceira[Centro Custo],IF($B$2=Configurações!$B$7,"&lt;&gt;""",'DRE Financeira'!$B$2))))</f>
        <v/>
      </c>
      <c r="F314" s="26" t="str">
        <f>IF($B314="","",ABS(
SUMIFS(BaseFinanceira[Valor Realizado],
IF('DRE Financeira'!$B$3=Configurações!$D$7,BaseFinanceira[Mês Caixa],BaseFinanceira[Mês Comp.]),F$6,
BaseFinanceira[Plano Contas],'DRE Financeira'!$C314,
BaseFinanceira[Centro Custo],IF($B$2=Configurações!$B$7,"&lt;&gt;""",'DRE Financeira'!$B$2))))</f>
        <v/>
      </c>
      <c r="G314" s="24" t="str">
        <f>IF($B314="","",ABS(
SUMIFS(BaseFinanceira[Valor Previsto],
IF('DRE Financeira'!$B$3=Configurações!$D$7,BaseFinanceira[Mês Caixa],BaseFinanceira[Mês Comp.]),G$6,
BaseFinanceira[Plano Contas],'DRE Financeira'!$C314,
BaseFinanceira[Centro Custo],IF($B$2=Configurações!$B$7,"&lt;&gt;""",'DRE Financeira'!$B$2))))</f>
        <v/>
      </c>
      <c r="H314" s="26" t="str">
        <f>IF($B314="","",ABS(
SUMIFS(BaseFinanceira[Valor Realizado],
IF('DRE Financeira'!$B$3=Configurações!$D$7,BaseFinanceira[Mês Caixa],BaseFinanceira[Mês Comp.]),H$6,
BaseFinanceira[Plano Contas],'DRE Financeira'!$C314,
BaseFinanceira[Centro Custo],IF($B$2=Configurações!$B$7,"&lt;&gt;""",'DRE Financeira'!$B$2))))</f>
        <v/>
      </c>
      <c r="I314" s="24" t="str">
        <f>IF($B314="","",ABS(
SUMIFS(BaseFinanceira[Valor Previsto],
IF('DRE Financeira'!$B$3=Configurações!$D$7,BaseFinanceira[Mês Caixa],BaseFinanceira[Mês Comp.]),I$6,
BaseFinanceira[Plano Contas],'DRE Financeira'!$C314,
BaseFinanceira[Centro Custo],IF($B$2=Configurações!$B$7,"&lt;&gt;""",'DRE Financeira'!$B$2))))</f>
        <v/>
      </c>
      <c r="J314" s="26" t="str">
        <f>IF($B314="","",ABS(
SUMIFS(BaseFinanceira[Valor Realizado],
IF('DRE Financeira'!$B$3=Configurações!$D$7,BaseFinanceira[Mês Caixa],BaseFinanceira[Mês Comp.]),J$6,
BaseFinanceira[Plano Contas],'DRE Financeira'!$C314,
BaseFinanceira[Centro Custo],IF($B$2=Configurações!$B$7,"&lt;&gt;""",'DRE Financeira'!$B$2))))</f>
        <v/>
      </c>
      <c r="K314" s="24" t="str">
        <f>IF($B314="","",ABS(
SUMIFS(BaseFinanceira[Valor Previsto],
IF('DRE Financeira'!$B$3=Configurações!$D$7,BaseFinanceira[Mês Caixa],BaseFinanceira[Mês Comp.]),K$6,
BaseFinanceira[Plano Contas],'DRE Financeira'!$C314,
BaseFinanceira[Centro Custo],IF($B$2=Configurações!$B$7,"&lt;&gt;""",'DRE Financeira'!$B$2))))</f>
        <v/>
      </c>
      <c r="L314" s="26" t="str">
        <f>IF($B314="","",ABS(
SUMIFS(BaseFinanceira[Valor Realizado],
IF('DRE Financeira'!$B$3=Configurações!$D$7,BaseFinanceira[Mês Caixa],BaseFinanceira[Mês Comp.]),L$6,
BaseFinanceira[Plano Contas],'DRE Financeira'!$C314,
BaseFinanceira[Centro Custo],IF($B$2=Configurações!$B$7,"&lt;&gt;""",'DRE Financeira'!$B$2))))</f>
        <v/>
      </c>
      <c r="M314" s="24" t="str">
        <f>IF($B314="","",ABS(
SUMIFS(BaseFinanceira[Valor Previsto],
IF('DRE Financeira'!$B$3=Configurações!$D$7,BaseFinanceira[Mês Caixa],BaseFinanceira[Mês Comp.]),M$6,
BaseFinanceira[Plano Contas],'DRE Financeira'!$C314,
BaseFinanceira[Centro Custo],IF($B$2=Configurações!$B$7,"&lt;&gt;""",'DRE Financeira'!$B$2))))</f>
        <v/>
      </c>
      <c r="N314" s="26" t="str">
        <f>IF($B314="","",ABS(
SUMIFS(BaseFinanceira[Valor Realizado],
IF('DRE Financeira'!$B$3=Configurações!$D$7,BaseFinanceira[Mês Caixa],BaseFinanceira[Mês Comp.]),N$6,
BaseFinanceira[Plano Contas],'DRE Financeira'!$C314,
BaseFinanceira[Centro Custo],IF($B$2=Configurações!$B$7,"&lt;&gt;""",'DRE Financeira'!$B$2))))</f>
        <v/>
      </c>
      <c r="O314" s="24" t="str">
        <f>IF($B314="","",ABS(
SUMIFS(BaseFinanceira[Valor Previsto],
IF('DRE Financeira'!$B$3=Configurações!$D$7,BaseFinanceira[Mês Caixa],BaseFinanceira[Mês Comp.]),O$6,
BaseFinanceira[Plano Contas],'DRE Financeira'!$C314,
BaseFinanceira[Centro Custo],IF($B$2=Configurações!$B$7,"&lt;&gt;""",'DRE Financeira'!$B$2))))</f>
        <v/>
      </c>
      <c r="P314" s="26" t="str">
        <f>IF($B314="","",ABS(
SUMIFS(BaseFinanceira[Valor Realizado],
IF('DRE Financeira'!$B$3=Configurações!$D$7,BaseFinanceira[Mês Caixa],BaseFinanceira[Mês Comp.]),P$6,
BaseFinanceira[Plano Contas],'DRE Financeira'!$C314,
BaseFinanceira[Centro Custo],IF($B$2=Configurações!$B$7,"&lt;&gt;""",'DRE Financeira'!$B$2))))</f>
        <v/>
      </c>
      <c r="Q314" s="24" t="str">
        <f>IF($B314="","",ABS(
SUMIFS(BaseFinanceira[Valor Previsto],
IF('DRE Financeira'!$B$3=Configurações!$D$7,BaseFinanceira[Mês Caixa],BaseFinanceira[Mês Comp.]),Q$6,
BaseFinanceira[Plano Contas],'DRE Financeira'!$C314,
BaseFinanceira[Centro Custo],IF($B$2=Configurações!$B$7,"&lt;&gt;""",'DRE Financeira'!$B$2))))</f>
        <v/>
      </c>
      <c r="R314" s="26" t="str">
        <f>IF($B314="","",ABS(
SUMIFS(BaseFinanceira[Valor Realizado],
IF('DRE Financeira'!$B$3=Configurações!$D$7,BaseFinanceira[Mês Caixa],BaseFinanceira[Mês Comp.]),R$6,
BaseFinanceira[Plano Contas],'DRE Financeira'!$C314,
BaseFinanceira[Centro Custo],IF($B$2=Configurações!$B$7,"&lt;&gt;""",'DRE Financeira'!$B$2))))</f>
        <v/>
      </c>
      <c r="S314" s="24" t="str">
        <f>IF($B314="","",ABS(
SUMIFS(BaseFinanceira[Valor Previsto],
IF('DRE Financeira'!$B$3=Configurações!$D$7,BaseFinanceira[Mês Caixa],BaseFinanceira[Mês Comp.]),S$6,
BaseFinanceira[Plano Contas],'DRE Financeira'!$C314,
BaseFinanceira[Centro Custo],IF($B$2=Configurações!$B$7,"&lt;&gt;""",'DRE Financeira'!$B$2))))</f>
        <v/>
      </c>
      <c r="T314" s="26" t="str">
        <f>IF($B314="","",ABS(
SUMIFS(BaseFinanceira[Valor Realizado],
IF('DRE Financeira'!$B$3=Configurações!$D$7,BaseFinanceira[Mês Caixa],BaseFinanceira[Mês Comp.]),T$6,
BaseFinanceira[Plano Contas],'DRE Financeira'!$C314,
BaseFinanceira[Centro Custo],IF($B$2=Configurações!$B$7,"&lt;&gt;""",'DRE Financeira'!$B$2))))</f>
        <v/>
      </c>
      <c r="U314" s="24" t="str">
        <f>IF($B314="","",ABS(
SUMIFS(BaseFinanceira[Valor Previsto],
IF('DRE Financeira'!$B$3=Configurações!$D$7,BaseFinanceira[Mês Caixa],BaseFinanceira[Mês Comp.]),U$6,
BaseFinanceira[Plano Contas],'DRE Financeira'!$C314,
BaseFinanceira[Centro Custo],IF($B$2=Configurações!$B$7,"&lt;&gt;""",'DRE Financeira'!$B$2))))</f>
        <v/>
      </c>
      <c r="V314" s="26" t="str">
        <f>IF($B314="","",ABS(
SUMIFS(BaseFinanceira[Valor Realizado],
IF('DRE Financeira'!$B$3=Configurações!$D$7,BaseFinanceira[Mês Caixa],BaseFinanceira[Mês Comp.]),V$6,
BaseFinanceira[Plano Contas],'DRE Financeira'!$C314,
BaseFinanceira[Centro Custo],IF($B$2=Configurações!$B$7,"&lt;&gt;""",'DRE Financeira'!$B$2))))</f>
        <v/>
      </c>
      <c r="W314" s="24" t="str">
        <f>IF($B314="","",ABS(
SUMIFS(BaseFinanceira[Valor Previsto],
IF('DRE Financeira'!$B$3=Configurações!$D$7,BaseFinanceira[Mês Caixa],BaseFinanceira[Mês Comp.]),W$6,
BaseFinanceira[Plano Contas],'DRE Financeira'!$C314,
BaseFinanceira[Centro Custo],IF($B$2=Configurações!$B$7,"&lt;&gt;""",'DRE Financeira'!$B$2))))</f>
        <v/>
      </c>
      <c r="X314" s="26" t="str">
        <f>IF($B314="","",ABS(
SUMIFS(BaseFinanceira[Valor Realizado],
IF('DRE Financeira'!$B$3=Configurações!$D$7,BaseFinanceira[Mês Caixa],BaseFinanceira[Mês Comp.]),X$6,
BaseFinanceira[Plano Contas],'DRE Financeira'!$C314,
BaseFinanceira[Centro Custo],IF($B$2=Configurações!$B$7,"&lt;&gt;""",'DRE Financeira'!$B$2))))</f>
        <v/>
      </c>
      <c r="Y314" s="24" t="str">
        <f>IF($B314="","",ABS(
SUMIFS(BaseFinanceira[Valor Previsto],
IF('DRE Financeira'!$B$3=Configurações!$D$7,BaseFinanceira[Mês Caixa],BaseFinanceira[Mês Comp.]),Y$6,
BaseFinanceira[Plano Contas],'DRE Financeira'!$C314,
BaseFinanceira[Centro Custo],IF($B$2=Configurações!$B$7,"&lt;&gt;""",'DRE Financeira'!$B$2))))</f>
        <v/>
      </c>
      <c r="Z314" s="26" t="str">
        <f>IF($B314="","",ABS(
SUMIFS(BaseFinanceira[Valor Realizado],
IF('DRE Financeira'!$B$3=Configurações!$D$7,BaseFinanceira[Mês Caixa],BaseFinanceira[Mês Comp.]),Z$6,
BaseFinanceira[Plano Contas],'DRE Financeira'!$C314,
BaseFinanceira[Centro Custo],IF($B$2=Configurações!$B$7,"&lt;&gt;""",'DRE Financeira'!$B$2))))</f>
        <v/>
      </c>
      <c r="AA314" s="24" t="str">
        <f>IF($B314="","",ABS(
SUMIFS(BaseFinanceira[Valor Previsto],
IF('DRE Financeira'!$B$3=Configurações!$D$7,BaseFinanceira[Mês Caixa],BaseFinanceira[Mês Comp.]),AA$6,
BaseFinanceira[Plano Contas],'DRE Financeira'!$C314,
BaseFinanceira[Centro Custo],IF($B$2=Configurações!$B$7,"&lt;&gt;""",'DRE Financeira'!$B$2))))</f>
        <v/>
      </c>
      <c r="AB314" s="26" t="str">
        <f>IF($B314="","",ABS(
SUMIFS(BaseFinanceira[Valor Realizado],
IF('DRE Financeira'!$B$3=Configurações!$D$7,BaseFinanceira[Mês Caixa],BaseFinanceira[Mês Comp.]),AB$6,
BaseFinanceira[Plano Contas],'DRE Financeira'!$C314,
BaseFinanceira[Centro Custo],IF($B$2=Configurações!$B$7,"&lt;&gt;""",'DRE Financeira'!$B$2))))</f>
        <v/>
      </c>
      <c r="AD314" s="24">
        <f t="shared" si="487"/>
        <v>0</v>
      </c>
      <c r="AE314" s="26">
        <f t="shared" si="487"/>
        <v>0</v>
      </c>
      <c r="AF314" s="39">
        <f t="shared" si="458"/>
        <v>0</v>
      </c>
      <c r="AH314" s="24">
        <f t="shared" si="488"/>
        <v>0</v>
      </c>
      <c r="AI314" s="26">
        <f t="shared" si="488"/>
        <v>0</v>
      </c>
    </row>
    <row r="315" spans="2:35" s="2" customFormat="1" ht="20.100000000000001" hidden="1" customHeight="1" x14ac:dyDescent="0.25">
      <c r="B315" s="23" t="str">
        <f>IF('Plano Contas'!S16="","",'Plano Contas'!S16)</f>
        <v/>
      </c>
      <c r="C315" s="46" t="str">
        <f t="shared" si="489"/>
        <v>Outras DespesasDívidas e Dividendos</v>
      </c>
      <c r="D315" s="20"/>
      <c r="E315" s="24" t="str">
        <f>IF($B315="","",ABS(
SUMIFS(BaseFinanceira[Valor Previsto],
IF('DRE Financeira'!$B$3=Configurações!$D$7,BaseFinanceira[Mês Caixa],BaseFinanceira[Mês Comp.]),E$6,
BaseFinanceira[Plano Contas],'DRE Financeira'!$C315,
BaseFinanceira[Centro Custo],IF($B$2=Configurações!$B$7,"&lt;&gt;""",'DRE Financeira'!$B$2))))</f>
        <v/>
      </c>
      <c r="F315" s="26" t="str">
        <f>IF($B315="","",ABS(
SUMIFS(BaseFinanceira[Valor Realizado],
IF('DRE Financeira'!$B$3=Configurações!$D$7,BaseFinanceira[Mês Caixa],BaseFinanceira[Mês Comp.]),F$6,
BaseFinanceira[Plano Contas],'DRE Financeira'!$C315,
BaseFinanceira[Centro Custo],IF($B$2=Configurações!$B$7,"&lt;&gt;""",'DRE Financeira'!$B$2))))</f>
        <v/>
      </c>
      <c r="G315" s="24" t="str">
        <f>IF($B315="","",ABS(
SUMIFS(BaseFinanceira[Valor Previsto],
IF('DRE Financeira'!$B$3=Configurações!$D$7,BaseFinanceira[Mês Caixa],BaseFinanceira[Mês Comp.]),G$6,
BaseFinanceira[Plano Contas],'DRE Financeira'!$C315,
BaseFinanceira[Centro Custo],IF($B$2=Configurações!$B$7,"&lt;&gt;""",'DRE Financeira'!$B$2))))</f>
        <v/>
      </c>
      <c r="H315" s="26" t="str">
        <f>IF($B315="","",ABS(
SUMIFS(BaseFinanceira[Valor Realizado],
IF('DRE Financeira'!$B$3=Configurações!$D$7,BaseFinanceira[Mês Caixa],BaseFinanceira[Mês Comp.]),H$6,
BaseFinanceira[Plano Contas],'DRE Financeira'!$C315,
BaseFinanceira[Centro Custo],IF($B$2=Configurações!$B$7,"&lt;&gt;""",'DRE Financeira'!$B$2))))</f>
        <v/>
      </c>
      <c r="I315" s="24" t="str">
        <f>IF($B315="","",ABS(
SUMIFS(BaseFinanceira[Valor Previsto],
IF('DRE Financeira'!$B$3=Configurações!$D$7,BaseFinanceira[Mês Caixa],BaseFinanceira[Mês Comp.]),I$6,
BaseFinanceira[Plano Contas],'DRE Financeira'!$C315,
BaseFinanceira[Centro Custo],IF($B$2=Configurações!$B$7,"&lt;&gt;""",'DRE Financeira'!$B$2))))</f>
        <v/>
      </c>
      <c r="J315" s="26" t="str">
        <f>IF($B315="","",ABS(
SUMIFS(BaseFinanceira[Valor Realizado],
IF('DRE Financeira'!$B$3=Configurações!$D$7,BaseFinanceira[Mês Caixa],BaseFinanceira[Mês Comp.]),J$6,
BaseFinanceira[Plano Contas],'DRE Financeira'!$C315,
BaseFinanceira[Centro Custo],IF($B$2=Configurações!$B$7,"&lt;&gt;""",'DRE Financeira'!$B$2))))</f>
        <v/>
      </c>
      <c r="K315" s="24" t="str">
        <f>IF($B315="","",ABS(
SUMIFS(BaseFinanceira[Valor Previsto],
IF('DRE Financeira'!$B$3=Configurações!$D$7,BaseFinanceira[Mês Caixa],BaseFinanceira[Mês Comp.]),K$6,
BaseFinanceira[Plano Contas],'DRE Financeira'!$C315,
BaseFinanceira[Centro Custo],IF($B$2=Configurações!$B$7,"&lt;&gt;""",'DRE Financeira'!$B$2))))</f>
        <v/>
      </c>
      <c r="L315" s="26" t="str">
        <f>IF($B315="","",ABS(
SUMIFS(BaseFinanceira[Valor Realizado],
IF('DRE Financeira'!$B$3=Configurações!$D$7,BaseFinanceira[Mês Caixa],BaseFinanceira[Mês Comp.]),L$6,
BaseFinanceira[Plano Contas],'DRE Financeira'!$C315,
BaseFinanceira[Centro Custo],IF($B$2=Configurações!$B$7,"&lt;&gt;""",'DRE Financeira'!$B$2))))</f>
        <v/>
      </c>
      <c r="M315" s="24" t="str">
        <f>IF($B315="","",ABS(
SUMIFS(BaseFinanceira[Valor Previsto],
IF('DRE Financeira'!$B$3=Configurações!$D$7,BaseFinanceira[Mês Caixa],BaseFinanceira[Mês Comp.]),M$6,
BaseFinanceira[Plano Contas],'DRE Financeira'!$C315,
BaseFinanceira[Centro Custo],IF($B$2=Configurações!$B$7,"&lt;&gt;""",'DRE Financeira'!$B$2))))</f>
        <v/>
      </c>
      <c r="N315" s="26" t="str">
        <f>IF($B315="","",ABS(
SUMIFS(BaseFinanceira[Valor Realizado],
IF('DRE Financeira'!$B$3=Configurações!$D$7,BaseFinanceira[Mês Caixa],BaseFinanceira[Mês Comp.]),N$6,
BaseFinanceira[Plano Contas],'DRE Financeira'!$C315,
BaseFinanceira[Centro Custo],IF($B$2=Configurações!$B$7,"&lt;&gt;""",'DRE Financeira'!$B$2))))</f>
        <v/>
      </c>
      <c r="O315" s="24" t="str">
        <f>IF($B315="","",ABS(
SUMIFS(BaseFinanceira[Valor Previsto],
IF('DRE Financeira'!$B$3=Configurações!$D$7,BaseFinanceira[Mês Caixa],BaseFinanceira[Mês Comp.]),O$6,
BaseFinanceira[Plano Contas],'DRE Financeira'!$C315,
BaseFinanceira[Centro Custo],IF($B$2=Configurações!$B$7,"&lt;&gt;""",'DRE Financeira'!$B$2))))</f>
        <v/>
      </c>
      <c r="P315" s="26" t="str">
        <f>IF($B315="","",ABS(
SUMIFS(BaseFinanceira[Valor Realizado],
IF('DRE Financeira'!$B$3=Configurações!$D$7,BaseFinanceira[Mês Caixa],BaseFinanceira[Mês Comp.]),P$6,
BaseFinanceira[Plano Contas],'DRE Financeira'!$C315,
BaseFinanceira[Centro Custo],IF($B$2=Configurações!$B$7,"&lt;&gt;""",'DRE Financeira'!$B$2))))</f>
        <v/>
      </c>
      <c r="Q315" s="24" t="str">
        <f>IF($B315="","",ABS(
SUMIFS(BaseFinanceira[Valor Previsto],
IF('DRE Financeira'!$B$3=Configurações!$D$7,BaseFinanceira[Mês Caixa],BaseFinanceira[Mês Comp.]),Q$6,
BaseFinanceira[Plano Contas],'DRE Financeira'!$C315,
BaseFinanceira[Centro Custo],IF($B$2=Configurações!$B$7,"&lt;&gt;""",'DRE Financeira'!$B$2))))</f>
        <v/>
      </c>
      <c r="R315" s="26" t="str">
        <f>IF($B315="","",ABS(
SUMIFS(BaseFinanceira[Valor Realizado],
IF('DRE Financeira'!$B$3=Configurações!$D$7,BaseFinanceira[Mês Caixa],BaseFinanceira[Mês Comp.]),R$6,
BaseFinanceira[Plano Contas],'DRE Financeira'!$C315,
BaseFinanceira[Centro Custo],IF($B$2=Configurações!$B$7,"&lt;&gt;""",'DRE Financeira'!$B$2))))</f>
        <v/>
      </c>
      <c r="S315" s="24" t="str">
        <f>IF($B315="","",ABS(
SUMIFS(BaseFinanceira[Valor Previsto],
IF('DRE Financeira'!$B$3=Configurações!$D$7,BaseFinanceira[Mês Caixa],BaseFinanceira[Mês Comp.]),S$6,
BaseFinanceira[Plano Contas],'DRE Financeira'!$C315,
BaseFinanceira[Centro Custo],IF($B$2=Configurações!$B$7,"&lt;&gt;""",'DRE Financeira'!$B$2))))</f>
        <v/>
      </c>
      <c r="T315" s="26" t="str">
        <f>IF($B315="","",ABS(
SUMIFS(BaseFinanceira[Valor Realizado],
IF('DRE Financeira'!$B$3=Configurações!$D$7,BaseFinanceira[Mês Caixa],BaseFinanceira[Mês Comp.]),T$6,
BaseFinanceira[Plano Contas],'DRE Financeira'!$C315,
BaseFinanceira[Centro Custo],IF($B$2=Configurações!$B$7,"&lt;&gt;""",'DRE Financeira'!$B$2))))</f>
        <v/>
      </c>
      <c r="U315" s="24" t="str">
        <f>IF($B315="","",ABS(
SUMIFS(BaseFinanceira[Valor Previsto],
IF('DRE Financeira'!$B$3=Configurações!$D$7,BaseFinanceira[Mês Caixa],BaseFinanceira[Mês Comp.]),U$6,
BaseFinanceira[Plano Contas],'DRE Financeira'!$C315,
BaseFinanceira[Centro Custo],IF($B$2=Configurações!$B$7,"&lt;&gt;""",'DRE Financeira'!$B$2))))</f>
        <v/>
      </c>
      <c r="V315" s="26" t="str">
        <f>IF($B315="","",ABS(
SUMIFS(BaseFinanceira[Valor Realizado],
IF('DRE Financeira'!$B$3=Configurações!$D$7,BaseFinanceira[Mês Caixa],BaseFinanceira[Mês Comp.]),V$6,
BaseFinanceira[Plano Contas],'DRE Financeira'!$C315,
BaseFinanceira[Centro Custo],IF($B$2=Configurações!$B$7,"&lt;&gt;""",'DRE Financeira'!$B$2))))</f>
        <v/>
      </c>
      <c r="W315" s="24" t="str">
        <f>IF($B315="","",ABS(
SUMIFS(BaseFinanceira[Valor Previsto],
IF('DRE Financeira'!$B$3=Configurações!$D$7,BaseFinanceira[Mês Caixa],BaseFinanceira[Mês Comp.]),W$6,
BaseFinanceira[Plano Contas],'DRE Financeira'!$C315,
BaseFinanceira[Centro Custo],IF($B$2=Configurações!$B$7,"&lt;&gt;""",'DRE Financeira'!$B$2))))</f>
        <v/>
      </c>
      <c r="X315" s="26" t="str">
        <f>IF($B315="","",ABS(
SUMIFS(BaseFinanceira[Valor Realizado],
IF('DRE Financeira'!$B$3=Configurações!$D$7,BaseFinanceira[Mês Caixa],BaseFinanceira[Mês Comp.]),X$6,
BaseFinanceira[Plano Contas],'DRE Financeira'!$C315,
BaseFinanceira[Centro Custo],IF($B$2=Configurações!$B$7,"&lt;&gt;""",'DRE Financeira'!$B$2))))</f>
        <v/>
      </c>
      <c r="Y315" s="24" t="str">
        <f>IF($B315="","",ABS(
SUMIFS(BaseFinanceira[Valor Previsto],
IF('DRE Financeira'!$B$3=Configurações!$D$7,BaseFinanceira[Mês Caixa],BaseFinanceira[Mês Comp.]),Y$6,
BaseFinanceira[Plano Contas],'DRE Financeira'!$C315,
BaseFinanceira[Centro Custo],IF($B$2=Configurações!$B$7,"&lt;&gt;""",'DRE Financeira'!$B$2))))</f>
        <v/>
      </c>
      <c r="Z315" s="26" t="str">
        <f>IF($B315="","",ABS(
SUMIFS(BaseFinanceira[Valor Realizado],
IF('DRE Financeira'!$B$3=Configurações!$D$7,BaseFinanceira[Mês Caixa],BaseFinanceira[Mês Comp.]),Z$6,
BaseFinanceira[Plano Contas],'DRE Financeira'!$C315,
BaseFinanceira[Centro Custo],IF($B$2=Configurações!$B$7,"&lt;&gt;""",'DRE Financeira'!$B$2))))</f>
        <v/>
      </c>
      <c r="AA315" s="24" t="str">
        <f>IF($B315="","",ABS(
SUMIFS(BaseFinanceira[Valor Previsto],
IF('DRE Financeira'!$B$3=Configurações!$D$7,BaseFinanceira[Mês Caixa],BaseFinanceira[Mês Comp.]),AA$6,
BaseFinanceira[Plano Contas],'DRE Financeira'!$C315,
BaseFinanceira[Centro Custo],IF($B$2=Configurações!$B$7,"&lt;&gt;""",'DRE Financeira'!$B$2))))</f>
        <v/>
      </c>
      <c r="AB315" s="26" t="str">
        <f>IF($B315="","",ABS(
SUMIFS(BaseFinanceira[Valor Realizado],
IF('DRE Financeira'!$B$3=Configurações!$D$7,BaseFinanceira[Mês Caixa],BaseFinanceira[Mês Comp.]),AB$6,
BaseFinanceira[Plano Contas],'DRE Financeira'!$C315,
BaseFinanceira[Centro Custo],IF($B$2=Configurações!$B$7,"&lt;&gt;""",'DRE Financeira'!$B$2))))</f>
        <v/>
      </c>
      <c r="AD315" s="24">
        <f t="shared" si="487"/>
        <v>0</v>
      </c>
      <c r="AE315" s="26">
        <f t="shared" si="487"/>
        <v>0</v>
      </c>
      <c r="AF315" s="39">
        <f t="shared" si="458"/>
        <v>0</v>
      </c>
      <c r="AH315" s="24">
        <f t="shared" si="488"/>
        <v>0</v>
      </c>
      <c r="AI315" s="26">
        <f t="shared" si="488"/>
        <v>0</v>
      </c>
    </row>
    <row r="316" spans="2:35" s="2" customFormat="1" ht="20.100000000000001" hidden="1" customHeight="1" x14ac:dyDescent="0.25">
      <c r="B316" s="23" t="str">
        <f>IF('Plano Contas'!S17="","",'Plano Contas'!S17)</f>
        <v/>
      </c>
      <c r="C316" s="46" t="str">
        <f t="shared" si="489"/>
        <v>Outras DespesasDívidas e Dividendos</v>
      </c>
      <c r="D316" s="20"/>
      <c r="E316" s="24" t="str">
        <f>IF($B316="","",ABS(
SUMIFS(BaseFinanceira[Valor Previsto],
IF('DRE Financeira'!$B$3=Configurações!$D$7,BaseFinanceira[Mês Caixa],BaseFinanceira[Mês Comp.]),E$6,
BaseFinanceira[Plano Contas],'DRE Financeira'!$C316,
BaseFinanceira[Centro Custo],IF($B$2=Configurações!$B$7,"&lt;&gt;""",'DRE Financeira'!$B$2))))</f>
        <v/>
      </c>
      <c r="F316" s="26" t="str">
        <f>IF($B316="","",ABS(
SUMIFS(BaseFinanceira[Valor Realizado],
IF('DRE Financeira'!$B$3=Configurações!$D$7,BaseFinanceira[Mês Caixa],BaseFinanceira[Mês Comp.]),F$6,
BaseFinanceira[Plano Contas],'DRE Financeira'!$C316,
BaseFinanceira[Centro Custo],IF($B$2=Configurações!$B$7,"&lt;&gt;""",'DRE Financeira'!$B$2))))</f>
        <v/>
      </c>
      <c r="G316" s="24" t="str">
        <f>IF($B316="","",ABS(
SUMIFS(BaseFinanceira[Valor Previsto],
IF('DRE Financeira'!$B$3=Configurações!$D$7,BaseFinanceira[Mês Caixa],BaseFinanceira[Mês Comp.]),G$6,
BaseFinanceira[Plano Contas],'DRE Financeira'!$C316,
BaseFinanceira[Centro Custo],IF($B$2=Configurações!$B$7,"&lt;&gt;""",'DRE Financeira'!$B$2))))</f>
        <v/>
      </c>
      <c r="H316" s="26" t="str">
        <f>IF($B316="","",ABS(
SUMIFS(BaseFinanceira[Valor Realizado],
IF('DRE Financeira'!$B$3=Configurações!$D$7,BaseFinanceira[Mês Caixa],BaseFinanceira[Mês Comp.]),H$6,
BaseFinanceira[Plano Contas],'DRE Financeira'!$C316,
BaseFinanceira[Centro Custo],IF($B$2=Configurações!$B$7,"&lt;&gt;""",'DRE Financeira'!$B$2))))</f>
        <v/>
      </c>
      <c r="I316" s="24" t="str">
        <f>IF($B316="","",ABS(
SUMIFS(BaseFinanceira[Valor Previsto],
IF('DRE Financeira'!$B$3=Configurações!$D$7,BaseFinanceira[Mês Caixa],BaseFinanceira[Mês Comp.]),I$6,
BaseFinanceira[Plano Contas],'DRE Financeira'!$C316,
BaseFinanceira[Centro Custo],IF($B$2=Configurações!$B$7,"&lt;&gt;""",'DRE Financeira'!$B$2))))</f>
        <v/>
      </c>
      <c r="J316" s="26" t="str">
        <f>IF($B316="","",ABS(
SUMIFS(BaseFinanceira[Valor Realizado],
IF('DRE Financeira'!$B$3=Configurações!$D$7,BaseFinanceira[Mês Caixa],BaseFinanceira[Mês Comp.]),J$6,
BaseFinanceira[Plano Contas],'DRE Financeira'!$C316,
BaseFinanceira[Centro Custo],IF($B$2=Configurações!$B$7,"&lt;&gt;""",'DRE Financeira'!$B$2))))</f>
        <v/>
      </c>
      <c r="K316" s="24" t="str">
        <f>IF($B316="","",ABS(
SUMIFS(BaseFinanceira[Valor Previsto],
IF('DRE Financeira'!$B$3=Configurações!$D$7,BaseFinanceira[Mês Caixa],BaseFinanceira[Mês Comp.]),K$6,
BaseFinanceira[Plano Contas],'DRE Financeira'!$C316,
BaseFinanceira[Centro Custo],IF($B$2=Configurações!$B$7,"&lt;&gt;""",'DRE Financeira'!$B$2))))</f>
        <v/>
      </c>
      <c r="L316" s="26" t="str">
        <f>IF($B316="","",ABS(
SUMIFS(BaseFinanceira[Valor Realizado],
IF('DRE Financeira'!$B$3=Configurações!$D$7,BaseFinanceira[Mês Caixa],BaseFinanceira[Mês Comp.]),L$6,
BaseFinanceira[Plano Contas],'DRE Financeira'!$C316,
BaseFinanceira[Centro Custo],IF($B$2=Configurações!$B$7,"&lt;&gt;""",'DRE Financeira'!$B$2))))</f>
        <v/>
      </c>
      <c r="M316" s="24" t="str">
        <f>IF($B316="","",ABS(
SUMIFS(BaseFinanceira[Valor Previsto],
IF('DRE Financeira'!$B$3=Configurações!$D$7,BaseFinanceira[Mês Caixa],BaseFinanceira[Mês Comp.]),M$6,
BaseFinanceira[Plano Contas],'DRE Financeira'!$C316,
BaseFinanceira[Centro Custo],IF($B$2=Configurações!$B$7,"&lt;&gt;""",'DRE Financeira'!$B$2))))</f>
        <v/>
      </c>
      <c r="N316" s="26" t="str">
        <f>IF($B316="","",ABS(
SUMIFS(BaseFinanceira[Valor Realizado],
IF('DRE Financeira'!$B$3=Configurações!$D$7,BaseFinanceira[Mês Caixa],BaseFinanceira[Mês Comp.]),N$6,
BaseFinanceira[Plano Contas],'DRE Financeira'!$C316,
BaseFinanceira[Centro Custo],IF($B$2=Configurações!$B$7,"&lt;&gt;""",'DRE Financeira'!$B$2))))</f>
        <v/>
      </c>
      <c r="O316" s="24" t="str">
        <f>IF($B316="","",ABS(
SUMIFS(BaseFinanceira[Valor Previsto],
IF('DRE Financeira'!$B$3=Configurações!$D$7,BaseFinanceira[Mês Caixa],BaseFinanceira[Mês Comp.]),O$6,
BaseFinanceira[Plano Contas],'DRE Financeira'!$C316,
BaseFinanceira[Centro Custo],IF($B$2=Configurações!$B$7,"&lt;&gt;""",'DRE Financeira'!$B$2))))</f>
        <v/>
      </c>
      <c r="P316" s="26" t="str">
        <f>IF($B316="","",ABS(
SUMIFS(BaseFinanceira[Valor Realizado],
IF('DRE Financeira'!$B$3=Configurações!$D$7,BaseFinanceira[Mês Caixa],BaseFinanceira[Mês Comp.]),P$6,
BaseFinanceira[Plano Contas],'DRE Financeira'!$C316,
BaseFinanceira[Centro Custo],IF($B$2=Configurações!$B$7,"&lt;&gt;""",'DRE Financeira'!$B$2))))</f>
        <v/>
      </c>
      <c r="Q316" s="24" t="str">
        <f>IF($B316="","",ABS(
SUMIFS(BaseFinanceira[Valor Previsto],
IF('DRE Financeira'!$B$3=Configurações!$D$7,BaseFinanceira[Mês Caixa],BaseFinanceira[Mês Comp.]),Q$6,
BaseFinanceira[Plano Contas],'DRE Financeira'!$C316,
BaseFinanceira[Centro Custo],IF($B$2=Configurações!$B$7,"&lt;&gt;""",'DRE Financeira'!$B$2))))</f>
        <v/>
      </c>
      <c r="R316" s="26" t="str">
        <f>IF($B316="","",ABS(
SUMIFS(BaseFinanceira[Valor Realizado],
IF('DRE Financeira'!$B$3=Configurações!$D$7,BaseFinanceira[Mês Caixa],BaseFinanceira[Mês Comp.]),R$6,
BaseFinanceira[Plano Contas],'DRE Financeira'!$C316,
BaseFinanceira[Centro Custo],IF($B$2=Configurações!$B$7,"&lt;&gt;""",'DRE Financeira'!$B$2))))</f>
        <v/>
      </c>
      <c r="S316" s="24" t="str">
        <f>IF($B316="","",ABS(
SUMIFS(BaseFinanceira[Valor Previsto],
IF('DRE Financeira'!$B$3=Configurações!$D$7,BaseFinanceira[Mês Caixa],BaseFinanceira[Mês Comp.]),S$6,
BaseFinanceira[Plano Contas],'DRE Financeira'!$C316,
BaseFinanceira[Centro Custo],IF($B$2=Configurações!$B$7,"&lt;&gt;""",'DRE Financeira'!$B$2))))</f>
        <v/>
      </c>
      <c r="T316" s="26" t="str">
        <f>IF($B316="","",ABS(
SUMIFS(BaseFinanceira[Valor Realizado],
IF('DRE Financeira'!$B$3=Configurações!$D$7,BaseFinanceira[Mês Caixa],BaseFinanceira[Mês Comp.]),T$6,
BaseFinanceira[Plano Contas],'DRE Financeira'!$C316,
BaseFinanceira[Centro Custo],IF($B$2=Configurações!$B$7,"&lt;&gt;""",'DRE Financeira'!$B$2))))</f>
        <v/>
      </c>
      <c r="U316" s="24" t="str">
        <f>IF($B316="","",ABS(
SUMIFS(BaseFinanceira[Valor Previsto],
IF('DRE Financeira'!$B$3=Configurações!$D$7,BaseFinanceira[Mês Caixa],BaseFinanceira[Mês Comp.]),U$6,
BaseFinanceira[Plano Contas],'DRE Financeira'!$C316,
BaseFinanceira[Centro Custo],IF($B$2=Configurações!$B$7,"&lt;&gt;""",'DRE Financeira'!$B$2))))</f>
        <v/>
      </c>
      <c r="V316" s="26" t="str">
        <f>IF($B316="","",ABS(
SUMIFS(BaseFinanceira[Valor Realizado],
IF('DRE Financeira'!$B$3=Configurações!$D$7,BaseFinanceira[Mês Caixa],BaseFinanceira[Mês Comp.]),V$6,
BaseFinanceira[Plano Contas],'DRE Financeira'!$C316,
BaseFinanceira[Centro Custo],IF($B$2=Configurações!$B$7,"&lt;&gt;""",'DRE Financeira'!$B$2))))</f>
        <v/>
      </c>
      <c r="W316" s="24" t="str">
        <f>IF($B316="","",ABS(
SUMIFS(BaseFinanceira[Valor Previsto],
IF('DRE Financeira'!$B$3=Configurações!$D$7,BaseFinanceira[Mês Caixa],BaseFinanceira[Mês Comp.]),W$6,
BaseFinanceira[Plano Contas],'DRE Financeira'!$C316,
BaseFinanceira[Centro Custo],IF($B$2=Configurações!$B$7,"&lt;&gt;""",'DRE Financeira'!$B$2))))</f>
        <v/>
      </c>
      <c r="X316" s="26" t="str">
        <f>IF($B316="","",ABS(
SUMIFS(BaseFinanceira[Valor Realizado],
IF('DRE Financeira'!$B$3=Configurações!$D$7,BaseFinanceira[Mês Caixa],BaseFinanceira[Mês Comp.]),X$6,
BaseFinanceira[Plano Contas],'DRE Financeira'!$C316,
BaseFinanceira[Centro Custo],IF($B$2=Configurações!$B$7,"&lt;&gt;""",'DRE Financeira'!$B$2))))</f>
        <v/>
      </c>
      <c r="Y316" s="24" t="str">
        <f>IF($B316="","",ABS(
SUMIFS(BaseFinanceira[Valor Previsto],
IF('DRE Financeira'!$B$3=Configurações!$D$7,BaseFinanceira[Mês Caixa],BaseFinanceira[Mês Comp.]),Y$6,
BaseFinanceira[Plano Contas],'DRE Financeira'!$C316,
BaseFinanceira[Centro Custo],IF($B$2=Configurações!$B$7,"&lt;&gt;""",'DRE Financeira'!$B$2))))</f>
        <v/>
      </c>
      <c r="Z316" s="26" t="str">
        <f>IF($B316="","",ABS(
SUMIFS(BaseFinanceira[Valor Realizado],
IF('DRE Financeira'!$B$3=Configurações!$D$7,BaseFinanceira[Mês Caixa],BaseFinanceira[Mês Comp.]),Z$6,
BaseFinanceira[Plano Contas],'DRE Financeira'!$C316,
BaseFinanceira[Centro Custo],IF($B$2=Configurações!$B$7,"&lt;&gt;""",'DRE Financeira'!$B$2))))</f>
        <v/>
      </c>
      <c r="AA316" s="24" t="str">
        <f>IF($B316="","",ABS(
SUMIFS(BaseFinanceira[Valor Previsto],
IF('DRE Financeira'!$B$3=Configurações!$D$7,BaseFinanceira[Mês Caixa],BaseFinanceira[Mês Comp.]),AA$6,
BaseFinanceira[Plano Contas],'DRE Financeira'!$C316,
BaseFinanceira[Centro Custo],IF($B$2=Configurações!$B$7,"&lt;&gt;""",'DRE Financeira'!$B$2))))</f>
        <v/>
      </c>
      <c r="AB316" s="26" t="str">
        <f>IF($B316="","",ABS(
SUMIFS(BaseFinanceira[Valor Realizado],
IF('DRE Financeira'!$B$3=Configurações!$D$7,BaseFinanceira[Mês Caixa],BaseFinanceira[Mês Comp.]),AB$6,
BaseFinanceira[Plano Contas],'DRE Financeira'!$C316,
BaseFinanceira[Centro Custo],IF($B$2=Configurações!$B$7,"&lt;&gt;""",'DRE Financeira'!$B$2))))</f>
        <v/>
      </c>
      <c r="AD316" s="24">
        <f t="shared" si="487"/>
        <v>0</v>
      </c>
      <c r="AE316" s="26">
        <f t="shared" si="487"/>
        <v>0</v>
      </c>
      <c r="AF316" s="39">
        <f t="shared" si="458"/>
        <v>0</v>
      </c>
      <c r="AH316" s="24">
        <f t="shared" si="488"/>
        <v>0</v>
      </c>
      <c r="AI316" s="26">
        <f t="shared" si="488"/>
        <v>0</v>
      </c>
    </row>
    <row r="317" spans="2:35" s="2" customFormat="1" ht="20.100000000000001" hidden="1" customHeight="1" x14ac:dyDescent="0.25">
      <c r="B317" s="23" t="str">
        <f>IF('Plano Contas'!S18="","",'Plano Contas'!S18)</f>
        <v/>
      </c>
      <c r="C317" s="46" t="str">
        <f t="shared" si="489"/>
        <v>Outras DespesasDívidas e Dividendos</v>
      </c>
      <c r="D317" s="20"/>
      <c r="E317" s="24" t="str">
        <f>IF($B317="","",ABS(
SUMIFS(BaseFinanceira[Valor Previsto],
IF('DRE Financeira'!$B$3=Configurações!$D$7,BaseFinanceira[Mês Caixa],BaseFinanceira[Mês Comp.]),E$6,
BaseFinanceira[Plano Contas],'DRE Financeira'!$C317,
BaseFinanceira[Centro Custo],IF($B$2=Configurações!$B$7,"&lt;&gt;""",'DRE Financeira'!$B$2))))</f>
        <v/>
      </c>
      <c r="F317" s="26" t="str">
        <f>IF($B317="","",ABS(
SUMIFS(BaseFinanceira[Valor Realizado],
IF('DRE Financeira'!$B$3=Configurações!$D$7,BaseFinanceira[Mês Caixa],BaseFinanceira[Mês Comp.]),F$6,
BaseFinanceira[Plano Contas],'DRE Financeira'!$C317,
BaseFinanceira[Centro Custo],IF($B$2=Configurações!$B$7,"&lt;&gt;""",'DRE Financeira'!$B$2))))</f>
        <v/>
      </c>
      <c r="G317" s="24" t="str">
        <f>IF($B317="","",ABS(
SUMIFS(BaseFinanceira[Valor Previsto],
IF('DRE Financeira'!$B$3=Configurações!$D$7,BaseFinanceira[Mês Caixa],BaseFinanceira[Mês Comp.]),G$6,
BaseFinanceira[Plano Contas],'DRE Financeira'!$C317,
BaseFinanceira[Centro Custo],IF($B$2=Configurações!$B$7,"&lt;&gt;""",'DRE Financeira'!$B$2))))</f>
        <v/>
      </c>
      <c r="H317" s="26" t="str">
        <f>IF($B317="","",ABS(
SUMIFS(BaseFinanceira[Valor Realizado],
IF('DRE Financeira'!$B$3=Configurações!$D$7,BaseFinanceira[Mês Caixa],BaseFinanceira[Mês Comp.]),H$6,
BaseFinanceira[Plano Contas],'DRE Financeira'!$C317,
BaseFinanceira[Centro Custo],IF($B$2=Configurações!$B$7,"&lt;&gt;""",'DRE Financeira'!$B$2))))</f>
        <v/>
      </c>
      <c r="I317" s="24" t="str">
        <f>IF($B317="","",ABS(
SUMIFS(BaseFinanceira[Valor Previsto],
IF('DRE Financeira'!$B$3=Configurações!$D$7,BaseFinanceira[Mês Caixa],BaseFinanceira[Mês Comp.]),I$6,
BaseFinanceira[Plano Contas],'DRE Financeira'!$C317,
BaseFinanceira[Centro Custo],IF($B$2=Configurações!$B$7,"&lt;&gt;""",'DRE Financeira'!$B$2))))</f>
        <v/>
      </c>
      <c r="J317" s="26" t="str">
        <f>IF($B317="","",ABS(
SUMIFS(BaseFinanceira[Valor Realizado],
IF('DRE Financeira'!$B$3=Configurações!$D$7,BaseFinanceira[Mês Caixa],BaseFinanceira[Mês Comp.]),J$6,
BaseFinanceira[Plano Contas],'DRE Financeira'!$C317,
BaseFinanceira[Centro Custo],IF($B$2=Configurações!$B$7,"&lt;&gt;""",'DRE Financeira'!$B$2))))</f>
        <v/>
      </c>
      <c r="K317" s="24" t="str">
        <f>IF($B317="","",ABS(
SUMIFS(BaseFinanceira[Valor Previsto],
IF('DRE Financeira'!$B$3=Configurações!$D$7,BaseFinanceira[Mês Caixa],BaseFinanceira[Mês Comp.]),K$6,
BaseFinanceira[Plano Contas],'DRE Financeira'!$C317,
BaseFinanceira[Centro Custo],IF($B$2=Configurações!$B$7,"&lt;&gt;""",'DRE Financeira'!$B$2))))</f>
        <v/>
      </c>
      <c r="L317" s="26" t="str">
        <f>IF($B317="","",ABS(
SUMIFS(BaseFinanceira[Valor Realizado],
IF('DRE Financeira'!$B$3=Configurações!$D$7,BaseFinanceira[Mês Caixa],BaseFinanceira[Mês Comp.]),L$6,
BaseFinanceira[Plano Contas],'DRE Financeira'!$C317,
BaseFinanceira[Centro Custo],IF($B$2=Configurações!$B$7,"&lt;&gt;""",'DRE Financeira'!$B$2))))</f>
        <v/>
      </c>
      <c r="M317" s="24" t="str">
        <f>IF($B317="","",ABS(
SUMIFS(BaseFinanceira[Valor Previsto],
IF('DRE Financeira'!$B$3=Configurações!$D$7,BaseFinanceira[Mês Caixa],BaseFinanceira[Mês Comp.]),M$6,
BaseFinanceira[Plano Contas],'DRE Financeira'!$C317,
BaseFinanceira[Centro Custo],IF($B$2=Configurações!$B$7,"&lt;&gt;""",'DRE Financeira'!$B$2))))</f>
        <v/>
      </c>
      <c r="N317" s="26" t="str">
        <f>IF($B317="","",ABS(
SUMIFS(BaseFinanceira[Valor Realizado],
IF('DRE Financeira'!$B$3=Configurações!$D$7,BaseFinanceira[Mês Caixa],BaseFinanceira[Mês Comp.]),N$6,
BaseFinanceira[Plano Contas],'DRE Financeira'!$C317,
BaseFinanceira[Centro Custo],IF($B$2=Configurações!$B$7,"&lt;&gt;""",'DRE Financeira'!$B$2))))</f>
        <v/>
      </c>
      <c r="O317" s="24" t="str">
        <f>IF($B317="","",ABS(
SUMIFS(BaseFinanceira[Valor Previsto],
IF('DRE Financeira'!$B$3=Configurações!$D$7,BaseFinanceira[Mês Caixa],BaseFinanceira[Mês Comp.]),O$6,
BaseFinanceira[Plano Contas],'DRE Financeira'!$C317,
BaseFinanceira[Centro Custo],IF($B$2=Configurações!$B$7,"&lt;&gt;""",'DRE Financeira'!$B$2))))</f>
        <v/>
      </c>
      <c r="P317" s="26" t="str">
        <f>IF($B317="","",ABS(
SUMIFS(BaseFinanceira[Valor Realizado],
IF('DRE Financeira'!$B$3=Configurações!$D$7,BaseFinanceira[Mês Caixa],BaseFinanceira[Mês Comp.]),P$6,
BaseFinanceira[Plano Contas],'DRE Financeira'!$C317,
BaseFinanceira[Centro Custo],IF($B$2=Configurações!$B$7,"&lt;&gt;""",'DRE Financeira'!$B$2))))</f>
        <v/>
      </c>
      <c r="Q317" s="24" t="str">
        <f>IF($B317="","",ABS(
SUMIFS(BaseFinanceira[Valor Previsto],
IF('DRE Financeira'!$B$3=Configurações!$D$7,BaseFinanceira[Mês Caixa],BaseFinanceira[Mês Comp.]),Q$6,
BaseFinanceira[Plano Contas],'DRE Financeira'!$C317,
BaseFinanceira[Centro Custo],IF($B$2=Configurações!$B$7,"&lt;&gt;""",'DRE Financeira'!$B$2))))</f>
        <v/>
      </c>
      <c r="R317" s="26" t="str">
        <f>IF($B317="","",ABS(
SUMIFS(BaseFinanceira[Valor Realizado],
IF('DRE Financeira'!$B$3=Configurações!$D$7,BaseFinanceira[Mês Caixa],BaseFinanceira[Mês Comp.]),R$6,
BaseFinanceira[Plano Contas],'DRE Financeira'!$C317,
BaseFinanceira[Centro Custo],IF($B$2=Configurações!$B$7,"&lt;&gt;""",'DRE Financeira'!$B$2))))</f>
        <v/>
      </c>
      <c r="S317" s="24" t="str">
        <f>IF($B317="","",ABS(
SUMIFS(BaseFinanceira[Valor Previsto],
IF('DRE Financeira'!$B$3=Configurações!$D$7,BaseFinanceira[Mês Caixa],BaseFinanceira[Mês Comp.]),S$6,
BaseFinanceira[Plano Contas],'DRE Financeira'!$C317,
BaseFinanceira[Centro Custo],IF($B$2=Configurações!$B$7,"&lt;&gt;""",'DRE Financeira'!$B$2))))</f>
        <v/>
      </c>
      <c r="T317" s="26" t="str">
        <f>IF($B317="","",ABS(
SUMIFS(BaseFinanceira[Valor Realizado],
IF('DRE Financeira'!$B$3=Configurações!$D$7,BaseFinanceira[Mês Caixa],BaseFinanceira[Mês Comp.]),T$6,
BaseFinanceira[Plano Contas],'DRE Financeira'!$C317,
BaseFinanceira[Centro Custo],IF($B$2=Configurações!$B$7,"&lt;&gt;""",'DRE Financeira'!$B$2))))</f>
        <v/>
      </c>
      <c r="U317" s="24" t="str">
        <f>IF($B317="","",ABS(
SUMIFS(BaseFinanceira[Valor Previsto],
IF('DRE Financeira'!$B$3=Configurações!$D$7,BaseFinanceira[Mês Caixa],BaseFinanceira[Mês Comp.]),U$6,
BaseFinanceira[Plano Contas],'DRE Financeira'!$C317,
BaseFinanceira[Centro Custo],IF($B$2=Configurações!$B$7,"&lt;&gt;""",'DRE Financeira'!$B$2))))</f>
        <v/>
      </c>
      <c r="V317" s="26" t="str">
        <f>IF($B317="","",ABS(
SUMIFS(BaseFinanceira[Valor Realizado],
IF('DRE Financeira'!$B$3=Configurações!$D$7,BaseFinanceira[Mês Caixa],BaseFinanceira[Mês Comp.]),V$6,
BaseFinanceira[Plano Contas],'DRE Financeira'!$C317,
BaseFinanceira[Centro Custo],IF($B$2=Configurações!$B$7,"&lt;&gt;""",'DRE Financeira'!$B$2))))</f>
        <v/>
      </c>
      <c r="W317" s="24" t="str">
        <f>IF($B317="","",ABS(
SUMIFS(BaseFinanceira[Valor Previsto],
IF('DRE Financeira'!$B$3=Configurações!$D$7,BaseFinanceira[Mês Caixa],BaseFinanceira[Mês Comp.]),W$6,
BaseFinanceira[Plano Contas],'DRE Financeira'!$C317,
BaseFinanceira[Centro Custo],IF($B$2=Configurações!$B$7,"&lt;&gt;""",'DRE Financeira'!$B$2))))</f>
        <v/>
      </c>
      <c r="X317" s="26" t="str">
        <f>IF($B317="","",ABS(
SUMIFS(BaseFinanceira[Valor Realizado],
IF('DRE Financeira'!$B$3=Configurações!$D$7,BaseFinanceira[Mês Caixa],BaseFinanceira[Mês Comp.]),X$6,
BaseFinanceira[Plano Contas],'DRE Financeira'!$C317,
BaseFinanceira[Centro Custo],IF($B$2=Configurações!$B$7,"&lt;&gt;""",'DRE Financeira'!$B$2))))</f>
        <v/>
      </c>
      <c r="Y317" s="24" t="str">
        <f>IF($B317="","",ABS(
SUMIFS(BaseFinanceira[Valor Previsto],
IF('DRE Financeira'!$B$3=Configurações!$D$7,BaseFinanceira[Mês Caixa],BaseFinanceira[Mês Comp.]),Y$6,
BaseFinanceira[Plano Contas],'DRE Financeira'!$C317,
BaseFinanceira[Centro Custo],IF($B$2=Configurações!$B$7,"&lt;&gt;""",'DRE Financeira'!$B$2))))</f>
        <v/>
      </c>
      <c r="Z317" s="26" t="str">
        <f>IF($B317="","",ABS(
SUMIFS(BaseFinanceira[Valor Realizado],
IF('DRE Financeira'!$B$3=Configurações!$D$7,BaseFinanceira[Mês Caixa],BaseFinanceira[Mês Comp.]),Z$6,
BaseFinanceira[Plano Contas],'DRE Financeira'!$C317,
BaseFinanceira[Centro Custo],IF($B$2=Configurações!$B$7,"&lt;&gt;""",'DRE Financeira'!$B$2))))</f>
        <v/>
      </c>
      <c r="AA317" s="24" t="str">
        <f>IF($B317="","",ABS(
SUMIFS(BaseFinanceira[Valor Previsto],
IF('DRE Financeira'!$B$3=Configurações!$D$7,BaseFinanceira[Mês Caixa],BaseFinanceira[Mês Comp.]),AA$6,
BaseFinanceira[Plano Contas],'DRE Financeira'!$C317,
BaseFinanceira[Centro Custo],IF($B$2=Configurações!$B$7,"&lt;&gt;""",'DRE Financeira'!$B$2))))</f>
        <v/>
      </c>
      <c r="AB317" s="26" t="str">
        <f>IF($B317="","",ABS(
SUMIFS(BaseFinanceira[Valor Realizado],
IF('DRE Financeira'!$B$3=Configurações!$D$7,BaseFinanceira[Mês Caixa],BaseFinanceira[Mês Comp.]),AB$6,
BaseFinanceira[Plano Contas],'DRE Financeira'!$C317,
BaseFinanceira[Centro Custo],IF($B$2=Configurações!$B$7,"&lt;&gt;""",'DRE Financeira'!$B$2))))</f>
        <v/>
      </c>
      <c r="AD317" s="24">
        <f t="shared" si="487"/>
        <v>0</v>
      </c>
      <c r="AE317" s="26">
        <f t="shared" si="487"/>
        <v>0</v>
      </c>
      <c r="AF317" s="39">
        <f t="shared" si="458"/>
        <v>0</v>
      </c>
      <c r="AH317" s="24">
        <f t="shared" si="488"/>
        <v>0</v>
      </c>
      <c r="AI317" s="26">
        <f t="shared" si="488"/>
        <v>0</v>
      </c>
    </row>
    <row r="318" spans="2:35" s="2" customFormat="1" ht="20.100000000000001" hidden="1" customHeight="1" x14ac:dyDescent="0.25">
      <c r="B318" s="23" t="str">
        <f>IF('Plano Contas'!S19="","",'Plano Contas'!S19)</f>
        <v/>
      </c>
      <c r="C318" s="46" t="str">
        <f t="shared" si="489"/>
        <v>Outras DespesasDívidas e Dividendos</v>
      </c>
      <c r="D318" s="20"/>
      <c r="E318" s="24" t="str">
        <f>IF($B318="","",ABS(
SUMIFS(BaseFinanceira[Valor Previsto],
IF('DRE Financeira'!$B$3=Configurações!$D$7,BaseFinanceira[Mês Caixa],BaseFinanceira[Mês Comp.]),E$6,
BaseFinanceira[Plano Contas],'DRE Financeira'!$C318,
BaseFinanceira[Centro Custo],IF($B$2=Configurações!$B$7,"&lt;&gt;""",'DRE Financeira'!$B$2))))</f>
        <v/>
      </c>
      <c r="F318" s="26" t="str">
        <f>IF($B318="","",ABS(
SUMIFS(BaseFinanceira[Valor Realizado],
IF('DRE Financeira'!$B$3=Configurações!$D$7,BaseFinanceira[Mês Caixa],BaseFinanceira[Mês Comp.]),F$6,
BaseFinanceira[Plano Contas],'DRE Financeira'!$C318,
BaseFinanceira[Centro Custo],IF($B$2=Configurações!$B$7,"&lt;&gt;""",'DRE Financeira'!$B$2))))</f>
        <v/>
      </c>
      <c r="G318" s="24" t="str">
        <f>IF($B318="","",ABS(
SUMIFS(BaseFinanceira[Valor Previsto],
IF('DRE Financeira'!$B$3=Configurações!$D$7,BaseFinanceira[Mês Caixa],BaseFinanceira[Mês Comp.]),G$6,
BaseFinanceira[Plano Contas],'DRE Financeira'!$C318,
BaseFinanceira[Centro Custo],IF($B$2=Configurações!$B$7,"&lt;&gt;""",'DRE Financeira'!$B$2))))</f>
        <v/>
      </c>
      <c r="H318" s="26" t="str">
        <f>IF($B318="","",ABS(
SUMIFS(BaseFinanceira[Valor Realizado],
IF('DRE Financeira'!$B$3=Configurações!$D$7,BaseFinanceira[Mês Caixa],BaseFinanceira[Mês Comp.]),H$6,
BaseFinanceira[Plano Contas],'DRE Financeira'!$C318,
BaseFinanceira[Centro Custo],IF($B$2=Configurações!$B$7,"&lt;&gt;""",'DRE Financeira'!$B$2))))</f>
        <v/>
      </c>
      <c r="I318" s="24" t="str">
        <f>IF($B318="","",ABS(
SUMIFS(BaseFinanceira[Valor Previsto],
IF('DRE Financeira'!$B$3=Configurações!$D$7,BaseFinanceira[Mês Caixa],BaseFinanceira[Mês Comp.]),I$6,
BaseFinanceira[Plano Contas],'DRE Financeira'!$C318,
BaseFinanceira[Centro Custo],IF($B$2=Configurações!$B$7,"&lt;&gt;""",'DRE Financeira'!$B$2))))</f>
        <v/>
      </c>
      <c r="J318" s="26" t="str">
        <f>IF($B318="","",ABS(
SUMIFS(BaseFinanceira[Valor Realizado],
IF('DRE Financeira'!$B$3=Configurações!$D$7,BaseFinanceira[Mês Caixa],BaseFinanceira[Mês Comp.]),J$6,
BaseFinanceira[Plano Contas],'DRE Financeira'!$C318,
BaseFinanceira[Centro Custo],IF($B$2=Configurações!$B$7,"&lt;&gt;""",'DRE Financeira'!$B$2))))</f>
        <v/>
      </c>
      <c r="K318" s="24" t="str">
        <f>IF($B318="","",ABS(
SUMIFS(BaseFinanceira[Valor Previsto],
IF('DRE Financeira'!$B$3=Configurações!$D$7,BaseFinanceira[Mês Caixa],BaseFinanceira[Mês Comp.]),K$6,
BaseFinanceira[Plano Contas],'DRE Financeira'!$C318,
BaseFinanceira[Centro Custo],IF($B$2=Configurações!$B$7,"&lt;&gt;""",'DRE Financeira'!$B$2))))</f>
        <v/>
      </c>
      <c r="L318" s="26" t="str">
        <f>IF($B318="","",ABS(
SUMIFS(BaseFinanceira[Valor Realizado],
IF('DRE Financeira'!$B$3=Configurações!$D$7,BaseFinanceira[Mês Caixa],BaseFinanceira[Mês Comp.]),L$6,
BaseFinanceira[Plano Contas],'DRE Financeira'!$C318,
BaseFinanceira[Centro Custo],IF($B$2=Configurações!$B$7,"&lt;&gt;""",'DRE Financeira'!$B$2))))</f>
        <v/>
      </c>
      <c r="M318" s="24" t="str">
        <f>IF($B318="","",ABS(
SUMIFS(BaseFinanceira[Valor Previsto],
IF('DRE Financeira'!$B$3=Configurações!$D$7,BaseFinanceira[Mês Caixa],BaseFinanceira[Mês Comp.]),M$6,
BaseFinanceira[Plano Contas],'DRE Financeira'!$C318,
BaseFinanceira[Centro Custo],IF($B$2=Configurações!$B$7,"&lt;&gt;""",'DRE Financeira'!$B$2))))</f>
        <v/>
      </c>
      <c r="N318" s="26" t="str">
        <f>IF($B318="","",ABS(
SUMIFS(BaseFinanceira[Valor Realizado],
IF('DRE Financeira'!$B$3=Configurações!$D$7,BaseFinanceira[Mês Caixa],BaseFinanceira[Mês Comp.]),N$6,
BaseFinanceira[Plano Contas],'DRE Financeira'!$C318,
BaseFinanceira[Centro Custo],IF($B$2=Configurações!$B$7,"&lt;&gt;""",'DRE Financeira'!$B$2))))</f>
        <v/>
      </c>
      <c r="O318" s="24" t="str">
        <f>IF($B318="","",ABS(
SUMIFS(BaseFinanceira[Valor Previsto],
IF('DRE Financeira'!$B$3=Configurações!$D$7,BaseFinanceira[Mês Caixa],BaseFinanceira[Mês Comp.]),O$6,
BaseFinanceira[Plano Contas],'DRE Financeira'!$C318,
BaseFinanceira[Centro Custo],IF($B$2=Configurações!$B$7,"&lt;&gt;""",'DRE Financeira'!$B$2))))</f>
        <v/>
      </c>
      <c r="P318" s="26" t="str">
        <f>IF($B318="","",ABS(
SUMIFS(BaseFinanceira[Valor Realizado],
IF('DRE Financeira'!$B$3=Configurações!$D$7,BaseFinanceira[Mês Caixa],BaseFinanceira[Mês Comp.]),P$6,
BaseFinanceira[Plano Contas],'DRE Financeira'!$C318,
BaseFinanceira[Centro Custo],IF($B$2=Configurações!$B$7,"&lt;&gt;""",'DRE Financeira'!$B$2))))</f>
        <v/>
      </c>
      <c r="Q318" s="24" t="str">
        <f>IF($B318="","",ABS(
SUMIFS(BaseFinanceira[Valor Previsto],
IF('DRE Financeira'!$B$3=Configurações!$D$7,BaseFinanceira[Mês Caixa],BaseFinanceira[Mês Comp.]),Q$6,
BaseFinanceira[Plano Contas],'DRE Financeira'!$C318,
BaseFinanceira[Centro Custo],IF($B$2=Configurações!$B$7,"&lt;&gt;""",'DRE Financeira'!$B$2))))</f>
        <v/>
      </c>
      <c r="R318" s="26" t="str">
        <f>IF($B318="","",ABS(
SUMIFS(BaseFinanceira[Valor Realizado],
IF('DRE Financeira'!$B$3=Configurações!$D$7,BaseFinanceira[Mês Caixa],BaseFinanceira[Mês Comp.]),R$6,
BaseFinanceira[Plano Contas],'DRE Financeira'!$C318,
BaseFinanceira[Centro Custo],IF($B$2=Configurações!$B$7,"&lt;&gt;""",'DRE Financeira'!$B$2))))</f>
        <v/>
      </c>
      <c r="S318" s="24" t="str">
        <f>IF($B318="","",ABS(
SUMIFS(BaseFinanceira[Valor Previsto],
IF('DRE Financeira'!$B$3=Configurações!$D$7,BaseFinanceira[Mês Caixa],BaseFinanceira[Mês Comp.]),S$6,
BaseFinanceira[Plano Contas],'DRE Financeira'!$C318,
BaseFinanceira[Centro Custo],IF($B$2=Configurações!$B$7,"&lt;&gt;""",'DRE Financeira'!$B$2))))</f>
        <v/>
      </c>
      <c r="T318" s="26" t="str">
        <f>IF($B318="","",ABS(
SUMIFS(BaseFinanceira[Valor Realizado],
IF('DRE Financeira'!$B$3=Configurações!$D$7,BaseFinanceira[Mês Caixa],BaseFinanceira[Mês Comp.]),T$6,
BaseFinanceira[Plano Contas],'DRE Financeira'!$C318,
BaseFinanceira[Centro Custo],IF($B$2=Configurações!$B$7,"&lt;&gt;""",'DRE Financeira'!$B$2))))</f>
        <v/>
      </c>
      <c r="U318" s="24" t="str">
        <f>IF($B318="","",ABS(
SUMIFS(BaseFinanceira[Valor Previsto],
IF('DRE Financeira'!$B$3=Configurações!$D$7,BaseFinanceira[Mês Caixa],BaseFinanceira[Mês Comp.]),U$6,
BaseFinanceira[Plano Contas],'DRE Financeira'!$C318,
BaseFinanceira[Centro Custo],IF($B$2=Configurações!$B$7,"&lt;&gt;""",'DRE Financeira'!$B$2))))</f>
        <v/>
      </c>
      <c r="V318" s="26" t="str">
        <f>IF($B318="","",ABS(
SUMIFS(BaseFinanceira[Valor Realizado],
IF('DRE Financeira'!$B$3=Configurações!$D$7,BaseFinanceira[Mês Caixa],BaseFinanceira[Mês Comp.]),V$6,
BaseFinanceira[Plano Contas],'DRE Financeira'!$C318,
BaseFinanceira[Centro Custo],IF($B$2=Configurações!$B$7,"&lt;&gt;""",'DRE Financeira'!$B$2))))</f>
        <v/>
      </c>
      <c r="W318" s="24" t="str">
        <f>IF($B318="","",ABS(
SUMIFS(BaseFinanceira[Valor Previsto],
IF('DRE Financeira'!$B$3=Configurações!$D$7,BaseFinanceira[Mês Caixa],BaseFinanceira[Mês Comp.]),W$6,
BaseFinanceira[Plano Contas],'DRE Financeira'!$C318,
BaseFinanceira[Centro Custo],IF($B$2=Configurações!$B$7,"&lt;&gt;""",'DRE Financeira'!$B$2))))</f>
        <v/>
      </c>
      <c r="X318" s="26" t="str">
        <f>IF($B318="","",ABS(
SUMIFS(BaseFinanceira[Valor Realizado],
IF('DRE Financeira'!$B$3=Configurações!$D$7,BaseFinanceira[Mês Caixa],BaseFinanceira[Mês Comp.]),X$6,
BaseFinanceira[Plano Contas],'DRE Financeira'!$C318,
BaseFinanceira[Centro Custo],IF($B$2=Configurações!$B$7,"&lt;&gt;""",'DRE Financeira'!$B$2))))</f>
        <v/>
      </c>
      <c r="Y318" s="24" t="str">
        <f>IF($B318="","",ABS(
SUMIFS(BaseFinanceira[Valor Previsto],
IF('DRE Financeira'!$B$3=Configurações!$D$7,BaseFinanceira[Mês Caixa],BaseFinanceira[Mês Comp.]),Y$6,
BaseFinanceira[Plano Contas],'DRE Financeira'!$C318,
BaseFinanceira[Centro Custo],IF($B$2=Configurações!$B$7,"&lt;&gt;""",'DRE Financeira'!$B$2))))</f>
        <v/>
      </c>
      <c r="Z318" s="26" t="str">
        <f>IF($B318="","",ABS(
SUMIFS(BaseFinanceira[Valor Realizado],
IF('DRE Financeira'!$B$3=Configurações!$D$7,BaseFinanceira[Mês Caixa],BaseFinanceira[Mês Comp.]),Z$6,
BaseFinanceira[Plano Contas],'DRE Financeira'!$C318,
BaseFinanceira[Centro Custo],IF($B$2=Configurações!$B$7,"&lt;&gt;""",'DRE Financeira'!$B$2))))</f>
        <v/>
      </c>
      <c r="AA318" s="24" t="str">
        <f>IF($B318="","",ABS(
SUMIFS(BaseFinanceira[Valor Previsto],
IF('DRE Financeira'!$B$3=Configurações!$D$7,BaseFinanceira[Mês Caixa],BaseFinanceira[Mês Comp.]),AA$6,
BaseFinanceira[Plano Contas],'DRE Financeira'!$C318,
BaseFinanceira[Centro Custo],IF($B$2=Configurações!$B$7,"&lt;&gt;""",'DRE Financeira'!$B$2))))</f>
        <v/>
      </c>
      <c r="AB318" s="26" t="str">
        <f>IF($B318="","",ABS(
SUMIFS(BaseFinanceira[Valor Realizado],
IF('DRE Financeira'!$B$3=Configurações!$D$7,BaseFinanceira[Mês Caixa],BaseFinanceira[Mês Comp.]),AB$6,
BaseFinanceira[Plano Contas],'DRE Financeira'!$C318,
BaseFinanceira[Centro Custo],IF($B$2=Configurações!$B$7,"&lt;&gt;""",'DRE Financeira'!$B$2))))</f>
        <v/>
      </c>
      <c r="AD318" s="24">
        <f t="shared" si="487"/>
        <v>0</v>
      </c>
      <c r="AE318" s="26">
        <f t="shared" si="487"/>
        <v>0</v>
      </c>
      <c r="AF318" s="39">
        <f t="shared" si="458"/>
        <v>0</v>
      </c>
      <c r="AH318" s="24">
        <f t="shared" si="488"/>
        <v>0</v>
      </c>
      <c r="AI318" s="26">
        <f t="shared" si="488"/>
        <v>0</v>
      </c>
    </row>
    <row r="319" spans="2:35" s="2" customFormat="1" ht="20.100000000000001" hidden="1" customHeight="1" x14ac:dyDescent="0.25">
      <c r="B319" s="23" t="str">
        <f>IF('Plano Contas'!S20="","",'Plano Contas'!S20)</f>
        <v/>
      </c>
      <c r="C319" s="46" t="str">
        <f t="shared" si="489"/>
        <v>Outras DespesasDívidas e Dividendos</v>
      </c>
      <c r="D319" s="20"/>
      <c r="E319" s="24" t="str">
        <f>IF($B319="","",ABS(
SUMIFS(BaseFinanceira[Valor Previsto],
IF('DRE Financeira'!$B$3=Configurações!$D$7,BaseFinanceira[Mês Caixa],BaseFinanceira[Mês Comp.]),E$6,
BaseFinanceira[Plano Contas],'DRE Financeira'!$C319,
BaseFinanceira[Centro Custo],IF($B$2=Configurações!$B$7,"&lt;&gt;""",'DRE Financeira'!$B$2))))</f>
        <v/>
      </c>
      <c r="F319" s="26" t="str">
        <f>IF($B319="","",ABS(
SUMIFS(BaseFinanceira[Valor Realizado],
IF('DRE Financeira'!$B$3=Configurações!$D$7,BaseFinanceira[Mês Caixa],BaseFinanceira[Mês Comp.]),F$6,
BaseFinanceira[Plano Contas],'DRE Financeira'!$C319,
BaseFinanceira[Centro Custo],IF($B$2=Configurações!$B$7,"&lt;&gt;""",'DRE Financeira'!$B$2))))</f>
        <v/>
      </c>
      <c r="G319" s="24" t="str">
        <f>IF($B319="","",ABS(
SUMIFS(BaseFinanceira[Valor Previsto],
IF('DRE Financeira'!$B$3=Configurações!$D$7,BaseFinanceira[Mês Caixa],BaseFinanceira[Mês Comp.]),G$6,
BaseFinanceira[Plano Contas],'DRE Financeira'!$C319,
BaseFinanceira[Centro Custo],IF($B$2=Configurações!$B$7,"&lt;&gt;""",'DRE Financeira'!$B$2))))</f>
        <v/>
      </c>
      <c r="H319" s="26" t="str">
        <f>IF($B319="","",ABS(
SUMIFS(BaseFinanceira[Valor Realizado],
IF('DRE Financeira'!$B$3=Configurações!$D$7,BaseFinanceira[Mês Caixa],BaseFinanceira[Mês Comp.]),H$6,
BaseFinanceira[Plano Contas],'DRE Financeira'!$C319,
BaseFinanceira[Centro Custo],IF($B$2=Configurações!$B$7,"&lt;&gt;""",'DRE Financeira'!$B$2))))</f>
        <v/>
      </c>
      <c r="I319" s="24" t="str">
        <f>IF($B319="","",ABS(
SUMIFS(BaseFinanceira[Valor Previsto],
IF('DRE Financeira'!$B$3=Configurações!$D$7,BaseFinanceira[Mês Caixa],BaseFinanceira[Mês Comp.]),I$6,
BaseFinanceira[Plano Contas],'DRE Financeira'!$C319,
BaseFinanceira[Centro Custo],IF($B$2=Configurações!$B$7,"&lt;&gt;""",'DRE Financeira'!$B$2))))</f>
        <v/>
      </c>
      <c r="J319" s="26" t="str">
        <f>IF($B319="","",ABS(
SUMIFS(BaseFinanceira[Valor Realizado],
IF('DRE Financeira'!$B$3=Configurações!$D$7,BaseFinanceira[Mês Caixa],BaseFinanceira[Mês Comp.]),J$6,
BaseFinanceira[Plano Contas],'DRE Financeira'!$C319,
BaseFinanceira[Centro Custo],IF($B$2=Configurações!$B$7,"&lt;&gt;""",'DRE Financeira'!$B$2))))</f>
        <v/>
      </c>
      <c r="K319" s="24" t="str">
        <f>IF($B319="","",ABS(
SUMIFS(BaseFinanceira[Valor Previsto],
IF('DRE Financeira'!$B$3=Configurações!$D$7,BaseFinanceira[Mês Caixa],BaseFinanceira[Mês Comp.]),K$6,
BaseFinanceira[Plano Contas],'DRE Financeira'!$C319,
BaseFinanceira[Centro Custo],IF($B$2=Configurações!$B$7,"&lt;&gt;""",'DRE Financeira'!$B$2))))</f>
        <v/>
      </c>
      <c r="L319" s="26" t="str">
        <f>IF($B319="","",ABS(
SUMIFS(BaseFinanceira[Valor Realizado],
IF('DRE Financeira'!$B$3=Configurações!$D$7,BaseFinanceira[Mês Caixa],BaseFinanceira[Mês Comp.]),L$6,
BaseFinanceira[Plano Contas],'DRE Financeira'!$C319,
BaseFinanceira[Centro Custo],IF($B$2=Configurações!$B$7,"&lt;&gt;""",'DRE Financeira'!$B$2))))</f>
        <v/>
      </c>
      <c r="M319" s="24" t="str">
        <f>IF($B319="","",ABS(
SUMIFS(BaseFinanceira[Valor Previsto],
IF('DRE Financeira'!$B$3=Configurações!$D$7,BaseFinanceira[Mês Caixa],BaseFinanceira[Mês Comp.]),M$6,
BaseFinanceira[Plano Contas],'DRE Financeira'!$C319,
BaseFinanceira[Centro Custo],IF($B$2=Configurações!$B$7,"&lt;&gt;""",'DRE Financeira'!$B$2))))</f>
        <v/>
      </c>
      <c r="N319" s="26" t="str">
        <f>IF($B319="","",ABS(
SUMIFS(BaseFinanceira[Valor Realizado],
IF('DRE Financeira'!$B$3=Configurações!$D$7,BaseFinanceira[Mês Caixa],BaseFinanceira[Mês Comp.]),N$6,
BaseFinanceira[Plano Contas],'DRE Financeira'!$C319,
BaseFinanceira[Centro Custo],IF($B$2=Configurações!$B$7,"&lt;&gt;""",'DRE Financeira'!$B$2))))</f>
        <v/>
      </c>
      <c r="O319" s="24" t="str">
        <f>IF($B319="","",ABS(
SUMIFS(BaseFinanceira[Valor Previsto],
IF('DRE Financeira'!$B$3=Configurações!$D$7,BaseFinanceira[Mês Caixa],BaseFinanceira[Mês Comp.]),O$6,
BaseFinanceira[Plano Contas],'DRE Financeira'!$C319,
BaseFinanceira[Centro Custo],IF($B$2=Configurações!$B$7,"&lt;&gt;""",'DRE Financeira'!$B$2))))</f>
        <v/>
      </c>
      <c r="P319" s="26" t="str">
        <f>IF($B319="","",ABS(
SUMIFS(BaseFinanceira[Valor Realizado],
IF('DRE Financeira'!$B$3=Configurações!$D$7,BaseFinanceira[Mês Caixa],BaseFinanceira[Mês Comp.]),P$6,
BaseFinanceira[Plano Contas],'DRE Financeira'!$C319,
BaseFinanceira[Centro Custo],IF($B$2=Configurações!$B$7,"&lt;&gt;""",'DRE Financeira'!$B$2))))</f>
        <v/>
      </c>
      <c r="Q319" s="24" t="str">
        <f>IF($B319="","",ABS(
SUMIFS(BaseFinanceira[Valor Previsto],
IF('DRE Financeira'!$B$3=Configurações!$D$7,BaseFinanceira[Mês Caixa],BaseFinanceira[Mês Comp.]),Q$6,
BaseFinanceira[Plano Contas],'DRE Financeira'!$C319,
BaseFinanceira[Centro Custo],IF($B$2=Configurações!$B$7,"&lt;&gt;""",'DRE Financeira'!$B$2))))</f>
        <v/>
      </c>
      <c r="R319" s="26" t="str">
        <f>IF($B319="","",ABS(
SUMIFS(BaseFinanceira[Valor Realizado],
IF('DRE Financeira'!$B$3=Configurações!$D$7,BaseFinanceira[Mês Caixa],BaseFinanceira[Mês Comp.]),R$6,
BaseFinanceira[Plano Contas],'DRE Financeira'!$C319,
BaseFinanceira[Centro Custo],IF($B$2=Configurações!$B$7,"&lt;&gt;""",'DRE Financeira'!$B$2))))</f>
        <v/>
      </c>
      <c r="S319" s="24" t="str">
        <f>IF($B319="","",ABS(
SUMIFS(BaseFinanceira[Valor Previsto],
IF('DRE Financeira'!$B$3=Configurações!$D$7,BaseFinanceira[Mês Caixa],BaseFinanceira[Mês Comp.]),S$6,
BaseFinanceira[Plano Contas],'DRE Financeira'!$C319,
BaseFinanceira[Centro Custo],IF($B$2=Configurações!$B$7,"&lt;&gt;""",'DRE Financeira'!$B$2))))</f>
        <v/>
      </c>
      <c r="T319" s="26" t="str">
        <f>IF($B319="","",ABS(
SUMIFS(BaseFinanceira[Valor Realizado],
IF('DRE Financeira'!$B$3=Configurações!$D$7,BaseFinanceira[Mês Caixa],BaseFinanceira[Mês Comp.]),T$6,
BaseFinanceira[Plano Contas],'DRE Financeira'!$C319,
BaseFinanceira[Centro Custo],IF($B$2=Configurações!$B$7,"&lt;&gt;""",'DRE Financeira'!$B$2))))</f>
        <v/>
      </c>
      <c r="U319" s="24" t="str">
        <f>IF($B319="","",ABS(
SUMIFS(BaseFinanceira[Valor Previsto],
IF('DRE Financeira'!$B$3=Configurações!$D$7,BaseFinanceira[Mês Caixa],BaseFinanceira[Mês Comp.]),U$6,
BaseFinanceira[Plano Contas],'DRE Financeira'!$C319,
BaseFinanceira[Centro Custo],IF($B$2=Configurações!$B$7,"&lt;&gt;""",'DRE Financeira'!$B$2))))</f>
        <v/>
      </c>
      <c r="V319" s="26" t="str">
        <f>IF($B319="","",ABS(
SUMIFS(BaseFinanceira[Valor Realizado],
IF('DRE Financeira'!$B$3=Configurações!$D$7,BaseFinanceira[Mês Caixa],BaseFinanceira[Mês Comp.]),V$6,
BaseFinanceira[Plano Contas],'DRE Financeira'!$C319,
BaseFinanceira[Centro Custo],IF($B$2=Configurações!$B$7,"&lt;&gt;""",'DRE Financeira'!$B$2))))</f>
        <v/>
      </c>
      <c r="W319" s="24" t="str">
        <f>IF($B319="","",ABS(
SUMIFS(BaseFinanceira[Valor Previsto],
IF('DRE Financeira'!$B$3=Configurações!$D$7,BaseFinanceira[Mês Caixa],BaseFinanceira[Mês Comp.]),W$6,
BaseFinanceira[Plano Contas],'DRE Financeira'!$C319,
BaseFinanceira[Centro Custo],IF($B$2=Configurações!$B$7,"&lt;&gt;""",'DRE Financeira'!$B$2))))</f>
        <v/>
      </c>
      <c r="X319" s="26" t="str">
        <f>IF($B319="","",ABS(
SUMIFS(BaseFinanceira[Valor Realizado],
IF('DRE Financeira'!$B$3=Configurações!$D$7,BaseFinanceira[Mês Caixa],BaseFinanceira[Mês Comp.]),X$6,
BaseFinanceira[Plano Contas],'DRE Financeira'!$C319,
BaseFinanceira[Centro Custo],IF($B$2=Configurações!$B$7,"&lt;&gt;""",'DRE Financeira'!$B$2))))</f>
        <v/>
      </c>
      <c r="Y319" s="24" t="str">
        <f>IF($B319="","",ABS(
SUMIFS(BaseFinanceira[Valor Previsto],
IF('DRE Financeira'!$B$3=Configurações!$D$7,BaseFinanceira[Mês Caixa],BaseFinanceira[Mês Comp.]),Y$6,
BaseFinanceira[Plano Contas],'DRE Financeira'!$C319,
BaseFinanceira[Centro Custo],IF($B$2=Configurações!$B$7,"&lt;&gt;""",'DRE Financeira'!$B$2))))</f>
        <v/>
      </c>
      <c r="Z319" s="26" t="str">
        <f>IF($B319="","",ABS(
SUMIFS(BaseFinanceira[Valor Realizado],
IF('DRE Financeira'!$B$3=Configurações!$D$7,BaseFinanceira[Mês Caixa],BaseFinanceira[Mês Comp.]),Z$6,
BaseFinanceira[Plano Contas],'DRE Financeira'!$C319,
BaseFinanceira[Centro Custo],IF($B$2=Configurações!$B$7,"&lt;&gt;""",'DRE Financeira'!$B$2))))</f>
        <v/>
      </c>
      <c r="AA319" s="24" t="str">
        <f>IF($B319="","",ABS(
SUMIFS(BaseFinanceira[Valor Previsto],
IF('DRE Financeira'!$B$3=Configurações!$D$7,BaseFinanceira[Mês Caixa],BaseFinanceira[Mês Comp.]),AA$6,
BaseFinanceira[Plano Contas],'DRE Financeira'!$C319,
BaseFinanceira[Centro Custo],IF($B$2=Configurações!$B$7,"&lt;&gt;""",'DRE Financeira'!$B$2))))</f>
        <v/>
      </c>
      <c r="AB319" s="26" t="str">
        <f>IF($B319="","",ABS(
SUMIFS(BaseFinanceira[Valor Realizado],
IF('DRE Financeira'!$B$3=Configurações!$D$7,BaseFinanceira[Mês Caixa],BaseFinanceira[Mês Comp.]),AB$6,
BaseFinanceira[Plano Contas],'DRE Financeira'!$C319,
BaseFinanceira[Centro Custo],IF($B$2=Configurações!$B$7,"&lt;&gt;""",'DRE Financeira'!$B$2))))</f>
        <v/>
      </c>
      <c r="AD319" s="24">
        <f t="shared" si="487"/>
        <v>0</v>
      </c>
      <c r="AE319" s="26">
        <f t="shared" si="487"/>
        <v>0</v>
      </c>
      <c r="AF319" s="39">
        <f t="shared" si="458"/>
        <v>0</v>
      </c>
      <c r="AH319" s="24">
        <f t="shared" si="488"/>
        <v>0</v>
      </c>
      <c r="AI319" s="26">
        <f t="shared" si="488"/>
        <v>0</v>
      </c>
    </row>
    <row r="320" spans="2:35" s="2" customFormat="1" ht="20.100000000000001" hidden="1" customHeight="1" x14ac:dyDescent="0.25">
      <c r="B320" s="23" t="str">
        <f>IF('Plano Contas'!S21="","",'Plano Contas'!S21)</f>
        <v/>
      </c>
      <c r="C320" s="46" t="str">
        <f t="shared" si="489"/>
        <v>Outras DespesasDívidas e Dividendos</v>
      </c>
      <c r="D320" s="20"/>
      <c r="E320" s="24" t="str">
        <f>IF($B320="","",ABS(
SUMIFS(BaseFinanceira[Valor Previsto],
IF('DRE Financeira'!$B$3=Configurações!$D$7,BaseFinanceira[Mês Caixa],BaseFinanceira[Mês Comp.]),E$6,
BaseFinanceira[Plano Contas],'DRE Financeira'!$C320,
BaseFinanceira[Centro Custo],IF($B$2=Configurações!$B$7,"&lt;&gt;""",'DRE Financeira'!$B$2))))</f>
        <v/>
      </c>
      <c r="F320" s="26" t="str">
        <f>IF($B320="","",ABS(
SUMIFS(BaseFinanceira[Valor Realizado],
IF('DRE Financeira'!$B$3=Configurações!$D$7,BaseFinanceira[Mês Caixa],BaseFinanceira[Mês Comp.]),F$6,
BaseFinanceira[Plano Contas],'DRE Financeira'!$C320,
BaseFinanceira[Centro Custo],IF($B$2=Configurações!$B$7,"&lt;&gt;""",'DRE Financeira'!$B$2))))</f>
        <v/>
      </c>
      <c r="G320" s="24" t="str">
        <f>IF($B320="","",ABS(
SUMIFS(BaseFinanceira[Valor Previsto],
IF('DRE Financeira'!$B$3=Configurações!$D$7,BaseFinanceira[Mês Caixa],BaseFinanceira[Mês Comp.]),G$6,
BaseFinanceira[Plano Contas],'DRE Financeira'!$C320,
BaseFinanceira[Centro Custo],IF($B$2=Configurações!$B$7,"&lt;&gt;""",'DRE Financeira'!$B$2))))</f>
        <v/>
      </c>
      <c r="H320" s="26" t="str">
        <f>IF($B320="","",ABS(
SUMIFS(BaseFinanceira[Valor Realizado],
IF('DRE Financeira'!$B$3=Configurações!$D$7,BaseFinanceira[Mês Caixa],BaseFinanceira[Mês Comp.]),H$6,
BaseFinanceira[Plano Contas],'DRE Financeira'!$C320,
BaseFinanceira[Centro Custo],IF($B$2=Configurações!$B$7,"&lt;&gt;""",'DRE Financeira'!$B$2))))</f>
        <v/>
      </c>
      <c r="I320" s="24" t="str">
        <f>IF($B320="","",ABS(
SUMIFS(BaseFinanceira[Valor Previsto],
IF('DRE Financeira'!$B$3=Configurações!$D$7,BaseFinanceira[Mês Caixa],BaseFinanceira[Mês Comp.]),I$6,
BaseFinanceira[Plano Contas],'DRE Financeira'!$C320,
BaseFinanceira[Centro Custo],IF($B$2=Configurações!$B$7,"&lt;&gt;""",'DRE Financeira'!$B$2))))</f>
        <v/>
      </c>
      <c r="J320" s="26" t="str">
        <f>IF($B320="","",ABS(
SUMIFS(BaseFinanceira[Valor Realizado],
IF('DRE Financeira'!$B$3=Configurações!$D$7,BaseFinanceira[Mês Caixa],BaseFinanceira[Mês Comp.]),J$6,
BaseFinanceira[Plano Contas],'DRE Financeira'!$C320,
BaseFinanceira[Centro Custo],IF($B$2=Configurações!$B$7,"&lt;&gt;""",'DRE Financeira'!$B$2))))</f>
        <v/>
      </c>
      <c r="K320" s="24" t="str">
        <f>IF($B320="","",ABS(
SUMIFS(BaseFinanceira[Valor Previsto],
IF('DRE Financeira'!$B$3=Configurações!$D$7,BaseFinanceira[Mês Caixa],BaseFinanceira[Mês Comp.]),K$6,
BaseFinanceira[Plano Contas],'DRE Financeira'!$C320,
BaseFinanceira[Centro Custo],IF($B$2=Configurações!$B$7,"&lt;&gt;""",'DRE Financeira'!$B$2))))</f>
        <v/>
      </c>
      <c r="L320" s="26" t="str">
        <f>IF($B320="","",ABS(
SUMIFS(BaseFinanceira[Valor Realizado],
IF('DRE Financeira'!$B$3=Configurações!$D$7,BaseFinanceira[Mês Caixa],BaseFinanceira[Mês Comp.]),L$6,
BaseFinanceira[Plano Contas],'DRE Financeira'!$C320,
BaseFinanceira[Centro Custo],IF($B$2=Configurações!$B$7,"&lt;&gt;""",'DRE Financeira'!$B$2))))</f>
        <v/>
      </c>
      <c r="M320" s="24" t="str">
        <f>IF($B320="","",ABS(
SUMIFS(BaseFinanceira[Valor Previsto],
IF('DRE Financeira'!$B$3=Configurações!$D$7,BaseFinanceira[Mês Caixa],BaseFinanceira[Mês Comp.]),M$6,
BaseFinanceira[Plano Contas],'DRE Financeira'!$C320,
BaseFinanceira[Centro Custo],IF($B$2=Configurações!$B$7,"&lt;&gt;""",'DRE Financeira'!$B$2))))</f>
        <v/>
      </c>
      <c r="N320" s="26" t="str">
        <f>IF($B320="","",ABS(
SUMIFS(BaseFinanceira[Valor Realizado],
IF('DRE Financeira'!$B$3=Configurações!$D$7,BaseFinanceira[Mês Caixa],BaseFinanceira[Mês Comp.]),N$6,
BaseFinanceira[Plano Contas],'DRE Financeira'!$C320,
BaseFinanceira[Centro Custo],IF($B$2=Configurações!$B$7,"&lt;&gt;""",'DRE Financeira'!$B$2))))</f>
        <v/>
      </c>
      <c r="O320" s="24" t="str">
        <f>IF($B320="","",ABS(
SUMIFS(BaseFinanceira[Valor Previsto],
IF('DRE Financeira'!$B$3=Configurações!$D$7,BaseFinanceira[Mês Caixa],BaseFinanceira[Mês Comp.]),O$6,
BaseFinanceira[Plano Contas],'DRE Financeira'!$C320,
BaseFinanceira[Centro Custo],IF($B$2=Configurações!$B$7,"&lt;&gt;""",'DRE Financeira'!$B$2))))</f>
        <v/>
      </c>
      <c r="P320" s="26" t="str">
        <f>IF($B320="","",ABS(
SUMIFS(BaseFinanceira[Valor Realizado],
IF('DRE Financeira'!$B$3=Configurações!$D$7,BaseFinanceira[Mês Caixa],BaseFinanceira[Mês Comp.]),P$6,
BaseFinanceira[Plano Contas],'DRE Financeira'!$C320,
BaseFinanceira[Centro Custo],IF($B$2=Configurações!$B$7,"&lt;&gt;""",'DRE Financeira'!$B$2))))</f>
        <v/>
      </c>
      <c r="Q320" s="24" t="str">
        <f>IF($B320="","",ABS(
SUMIFS(BaseFinanceira[Valor Previsto],
IF('DRE Financeira'!$B$3=Configurações!$D$7,BaseFinanceira[Mês Caixa],BaseFinanceira[Mês Comp.]),Q$6,
BaseFinanceira[Plano Contas],'DRE Financeira'!$C320,
BaseFinanceira[Centro Custo],IF($B$2=Configurações!$B$7,"&lt;&gt;""",'DRE Financeira'!$B$2))))</f>
        <v/>
      </c>
      <c r="R320" s="26" t="str">
        <f>IF($B320="","",ABS(
SUMIFS(BaseFinanceira[Valor Realizado],
IF('DRE Financeira'!$B$3=Configurações!$D$7,BaseFinanceira[Mês Caixa],BaseFinanceira[Mês Comp.]),R$6,
BaseFinanceira[Plano Contas],'DRE Financeira'!$C320,
BaseFinanceira[Centro Custo],IF($B$2=Configurações!$B$7,"&lt;&gt;""",'DRE Financeira'!$B$2))))</f>
        <v/>
      </c>
      <c r="S320" s="24" t="str">
        <f>IF($B320="","",ABS(
SUMIFS(BaseFinanceira[Valor Previsto],
IF('DRE Financeira'!$B$3=Configurações!$D$7,BaseFinanceira[Mês Caixa],BaseFinanceira[Mês Comp.]),S$6,
BaseFinanceira[Plano Contas],'DRE Financeira'!$C320,
BaseFinanceira[Centro Custo],IF($B$2=Configurações!$B$7,"&lt;&gt;""",'DRE Financeira'!$B$2))))</f>
        <v/>
      </c>
      <c r="T320" s="26" t="str">
        <f>IF($B320="","",ABS(
SUMIFS(BaseFinanceira[Valor Realizado],
IF('DRE Financeira'!$B$3=Configurações!$D$7,BaseFinanceira[Mês Caixa],BaseFinanceira[Mês Comp.]),T$6,
BaseFinanceira[Plano Contas],'DRE Financeira'!$C320,
BaseFinanceira[Centro Custo],IF($B$2=Configurações!$B$7,"&lt;&gt;""",'DRE Financeira'!$B$2))))</f>
        <v/>
      </c>
      <c r="U320" s="24" t="str">
        <f>IF($B320="","",ABS(
SUMIFS(BaseFinanceira[Valor Previsto],
IF('DRE Financeira'!$B$3=Configurações!$D$7,BaseFinanceira[Mês Caixa],BaseFinanceira[Mês Comp.]),U$6,
BaseFinanceira[Plano Contas],'DRE Financeira'!$C320,
BaseFinanceira[Centro Custo],IF($B$2=Configurações!$B$7,"&lt;&gt;""",'DRE Financeira'!$B$2))))</f>
        <v/>
      </c>
      <c r="V320" s="26" t="str">
        <f>IF($B320="","",ABS(
SUMIFS(BaseFinanceira[Valor Realizado],
IF('DRE Financeira'!$B$3=Configurações!$D$7,BaseFinanceira[Mês Caixa],BaseFinanceira[Mês Comp.]),V$6,
BaseFinanceira[Plano Contas],'DRE Financeira'!$C320,
BaseFinanceira[Centro Custo],IF($B$2=Configurações!$B$7,"&lt;&gt;""",'DRE Financeira'!$B$2))))</f>
        <v/>
      </c>
      <c r="W320" s="24" t="str">
        <f>IF($B320="","",ABS(
SUMIFS(BaseFinanceira[Valor Previsto],
IF('DRE Financeira'!$B$3=Configurações!$D$7,BaseFinanceira[Mês Caixa],BaseFinanceira[Mês Comp.]),W$6,
BaseFinanceira[Plano Contas],'DRE Financeira'!$C320,
BaseFinanceira[Centro Custo],IF($B$2=Configurações!$B$7,"&lt;&gt;""",'DRE Financeira'!$B$2))))</f>
        <v/>
      </c>
      <c r="X320" s="26" t="str">
        <f>IF($B320="","",ABS(
SUMIFS(BaseFinanceira[Valor Realizado],
IF('DRE Financeira'!$B$3=Configurações!$D$7,BaseFinanceira[Mês Caixa],BaseFinanceira[Mês Comp.]),X$6,
BaseFinanceira[Plano Contas],'DRE Financeira'!$C320,
BaseFinanceira[Centro Custo],IF($B$2=Configurações!$B$7,"&lt;&gt;""",'DRE Financeira'!$B$2))))</f>
        <v/>
      </c>
      <c r="Y320" s="24" t="str">
        <f>IF($B320="","",ABS(
SUMIFS(BaseFinanceira[Valor Previsto],
IF('DRE Financeira'!$B$3=Configurações!$D$7,BaseFinanceira[Mês Caixa],BaseFinanceira[Mês Comp.]),Y$6,
BaseFinanceira[Plano Contas],'DRE Financeira'!$C320,
BaseFinanceira[Centro Custo],IF($B$2=Configurações!$B$7,"&lt;&gt;""",'DRE Financeira'!$B$2))))</f>
        <v/>
      </c>
      <c r="Z320" s="26" t="str">
        <f>IF($B320="","",ABS(
SUMIFS(BaseFinanceira[Valor Realizado],
IF('DRE Financeira'!$B$3=Configurações!$D$7,BaseFinanceira[Mês Caixa],BaseFinanceira[Mês Comp.]),Z$6,
BaseFinanceira[Plano Contas],'DRE Financeira'!$C320,
BaseFinanceira[Centro Custo],IF($B$2=Configurações!$B$7,"&lt;&gt;""",'DRE Financeira'!$B$2))))</f>
        <v/>
      </c>
      <c r="AA320" s="24" t="str">
        <f>IF($B320="","",ABS(
SUMIFS(BaseFinanceira[Valor Previsto],
IF('DRE Financeira'!$B$3=Configurações!$D$7,BaseFinanceira[Mês Caixa],BaseFinanceira[Mês Comp.]),AA$6,
BaseFinanceira[Plano Contas],'DRE Financeira'!$C320,
BaseFinanceira[Centro Custo],IF($B$2=Configurações!$B$7,"&lt;&gt;""",'DRE Financeira'!$B$2))))</f>
        <v/>
      </c>
      <c r="AB320" s="26" t="str">
        <f>IF($B320="","",ABS(
SUMIFS(BaseFinanceira[Valor Realizado],
IF('DRE Financeira'!$B$3=Configurações!$D$7,BaseFinanceira[Mês Caixa],BaseFinanceira[Mês Comp.]),AB$6,
BaseFinanceira[Plano Contas],'DRE Financeira'!$C320,
BaseFinanceira[Centro Custo],IF($B$2=Configurações!$B$7,"&lt;&gt;""",'DRE Financeira'!$B$2))))</f>
        <v/>
      </c>
      <c r="AD320" s="24">
        <f t="shared" si="487"/>
        <v>0</v>
      </c>
      <c r="AE320" s="26">
        <f t="shared" si="487"/>
        <v>0</v>
      </c>
      <c r="AF320" s="39">
        <f t="shared" si="458"/>
        <v>0</v>
      </c>
      <c r="AH320" s="24">
        <f t="shared" si="488"/>
        <v>0</v>
      </c>
      <c r="AI320" s="26">
        <f t="shared" si="488"/>
        <v>0</v>
      </c>
    </row>
    <row r="321" spans="2:35" s="2" customFormat="1" ht="20.100000000000001" hidden="1" customHeight="1" x14ac:dyDescent="0.25">
      <c r="B321" s="23" t="str">
        <f>IF('Plano Contas'!S22="","",'Plano Contas'!S22)</f>
        <v/>
      </c>
      <c r="C321" s="46" t="str">
        <f t="shared" si="489"/>
        <v>Outras DespesasDívidas e Dividendos</v>
      </c>
      <c r="D321" s="20"/>
      <c r="E321" s="24" t="str">
        <f>IF($B321="","",ABS(
SUMIFS(BaseFinanceira[Valor Previsto],
IF('DRE Financeira'!$B$3=Configurações!$D$7,BaseFinanceira[Mês Caixa],BaseFinanceira[Mês Comp.]),E$6,
BaseFinanceira[Plano Contas],'DRE Financeira'!$C321,
BaseFinanceira[Centro Custo],IF($B$2=Configurações!$B$7,"&lt;&gt;""",'DRE Financeira'!$B$2))))</f>
        <v/>
      </c>
      <c r="F321" s="26" t="str">
        <f>IF($B321="","",ABS(
SUMIFS(BaseFinanceira[Valor Realizado],
IF('DRE Financeira'!$B$3=Configurações!$D$7,BaseFinanceira[Mês Caixa],BaseFinanceira[Mês Comp.]),F$6,
BaseFinanceira[Plano Contas],'DRE Financeira'!$C321,
BaseFinanceira[Centro Custo],IF($B$2=Configurações!$B$7,"&lt;&gt;""",'DRE Financeira'!$B$2))))</f>
        <v/>
      </c>
      <c r="G321" s="24" t="str">
        <f>IF($B321="","",ABS(
SUMIFS(BaseFinanceira[Valor Previsto],
IF('DRE Financeira'!$B$3=Configurações!$D$7,BaseFinanceira[Mês Caixa],BaseFinanceira[Mês Comp.]),G$6,
BaseFinanceira[Plano Contas],'DRE Financeira'!$C321,
BaseFinanceira[Centro Custo],IF($B$2=Configurações!$B$7,"&lt;&gt;""",'DRE Financeira'!$B$2))))</f>
        <v/>
      </c>
      <c r="H321" s="26" t="str">
        <f>IF($B321="","",ABS(
SUMIFS(BaseFinanceira[Valor Realizado],
IF('DRE Financeira'!$B$3=Configurações!$D$7,BaseFinanceira[Mês Caixa],BaseFinanceira[Mês Comp.]),H$6,
BaseFinanceira[Plano Contas],'DRE Financeira'!$C321,
BaseFinanceira[Centro Custo],IF($B$2=Configurações!$B$7,"&lt;&gt;""",'DRE Financeira'!$B$2))))</f>
        <v/>
      </c>
      <c r="I321" s="24" t="str">
        <f>IF($B321="","",ABS(
SUMIFS(BaseFinanceira[Valor Previsto],
IF('DRE Financeira'!$B$3=Configurações!$D$7,BaseFinanceira[Mês Caixa],BaseFinanceira[Mês Comp.]),I$6,
BaseFinanceira[Plano Contas],'DRE Financeira'!$C321,
BaseFinanceira[Centro Custo],IF($B$2=Configurações!$B$7,"&lt;&gt;""",'DRE Financeira'!$B$2))))</f>
        <v/>
      </c>
      <c r="J321" s="26" t="str">
        <f>IF($B321="","",ABS(
SUMIFS(BaseFinanceira[Valor Realizado],
IF('DRE Financeira'!$B$3=Configurações!$D$7,BaseFinanceira[Mês Caixa],BaseFinanceira[Mês Comp.]),J$6,
BaseFinanceira[Plano Contas],'DRE Financeira'!$C321,
BaseFinanceira[Centro Custo],IF($B$2=Configurações!$B$7,"&lt;&gt;""",'DRE Financeira'!$B$2))))</f>
        <v/>
      </c>
      <c r="K321" s="24" t="str">
        <f>IF($B321="","",ABS(
SUMIFS(BaseFinanceira[Valor Previsto],
IF('DRE Financeira'!$B$3=Configurações!$D$7,BaseFinanceira[Mês Caixa],BaseFinanceira[Mês Comp.]),K$6,
BaseFinanceira[Plano Contas],'DRE Financeira'!$C321,
BaseFinanceira[Centro Custo],IF($B$2=Configurações!$B$7,"&lt;&gt;""",'DRE Financeira'!$B$2))))</f>
        <v/>
      </c>
      <c r="L321" s="26" t="str">
        <f>IF($B321="","",ABS(
SUMIFS(BaseFinanceira[Valor Realizado],
IF('DRE Financeira'!$B$3=Configurações!$D$7,BaseFinanceira[Mês Caixa],BaseFinanceira[Mês Comp.]),L$6,
BaseFinanceira[Plano Contas],'DRE Financeira'!$C321,
BaseFinanceira[Centro Custo],IF($B$2=Configurações!$B$7,"&lt;&gt;""",'DRE Financeira'!$B$2))))</f>
        <v/>
      </c>
      <c r="M321" s="24" t="str">
        <f>IF($B321="","",ABS(
SUMIFS(BaseFinanceira[Valor Previsto],
IF('DRE Financeira'!$B$3=Configurações!$D$7,BaseFinanceira[Mês Caixa],BaseFinanceira[Mês Comp.]),M$6,
BaseFinanceira[Plano Contas],'DRE Financeira'!$C321,
BaseFinanceira[Centro Custo],IF($B$2=Configurações!$B$7,"&lt;&gt;""",'DRE Financeira'!$B$2))))</f>
        <v/>
      </c>
      <c r="N321" s="26" t="str">
        <f>IF($B321="","",ABS(
SUMIFS(BaseFinanceira[Valor Realizado],
IF('DRE Financeira'!$B$3=Configurações!$D$7,BaseFinanceira[Mês Caixa],BaseFinanceira[Mês Comp.]),N$6,
BaseFinanceira[Plano Contas],'DRE Financeira'!$C321,
BaseFinanceira[Centro Custo],IF($B$2=Configurações!$B$7,"&lt;&gt;""",'DRE Financeira'!$B$2))))</f>
        <v/>
      </c>
      <c r="O321" s="24" t="str">
        <f>IF($B321="","",ABS(
SUMIFS(BaseFinanceira[Valor Previsto],
IF('DRE Financeira'!$B$3=Configurações!$D$7,BaseFinanceira[Mês Caixa],BaseFinanceira[Mês Comp.]),O$6,
BaseFinanceira[Plano Contas],'DRE Financeira'!$C321,
BaseFinanceira[Centro Custo],IF($B$2=Configurações!$B$7,"&lt;&gt;""",'DRE Financeira'!$B$2))))</f>
        <v/>
      </c>
      <c r="P321" s="26" t="str">
        <f>IF($B321="","",ABS(
SUMIFS(BaseFinanceira[Valor Realizado],
IF('DRE Financeira'!$B$3=Configurações!$D$7,BaseFinanceira[Mês Caixa],BaseFinanceira[Mês Comp.]),P$6,
BaseFinanceira[Plano Contas],'DRE Financeira'!$C321,
BaseFinanceira[Centro Custo],IF($B$2=Configurações!$B$7,"&lt;&gt;""",'DRE Financeira'!$B$2))))</f>
        <v/>
      </c>
      <c r="Q321" s="24" t="str">
        <f>IF($B321="","",ABS(
SUMIFS(BaseFinanceira[Valor Previsto],
IF('DRE Financeira'!$B$3=Configurações!$D$7,BaseFinanceira[Mês Caixa],BaseFinanceira[Mês Comp.]),Q$6,
BaseFinanceira[Plano Contas],'DRE Financeira'!$C321,
BaseFinanceira[Centro Custo],IF($B$2=Configurações!$B$7,"&lt;&gt;""",'DRE Financeira'!$B$2))))</f>
        <v/>
      </c>
      <c r="R321" s="26" t="str">
        <f>IF($B321="","",ABS(
SUMIFS(BaseFinanceira[Valor Realizado],
IF('DRE Financeira'!$B$3=Configurações!$D$7,BaseFinanceira[Mês Caixa],BaseFinanceira[Mês Comp.]),R$6,
BaseFinanceira[Plano Contas],'DRE Financeira'!$C321,
BaseFinanceira[Centro Custo],IF($B$2=Configurações!$B$7,"&lt;&gt;""",'DRE Financeira'!$B$2))))</f>
        <v/>
      </c>
      <c r="S321" s="24" t="str">
        <f>IF($B321="","",ABS(
SUMIFS(BaseFinanceira[Valor Previsto],
IF('DRE Financeira'!$B$3=Configurações!$D$7,BaseFinanceira[Mês Caixa],BaseFinanceira[Mês Comp.]),S$6,
BaseFinanceira[Plano Contas],'DRE Financeira'!$C321,
BaseFinanceira[Centro Custo],IF($B$2=Configurações!$B$7,"&lt;&gt;""",'DRE Financeira'!$B$2))))</f>
        <v/>
      </c>
      <c r="T321" s="26" t="str">
        <f>IF($B321="","",ABS(
SUMIFS(BaseFinanceira[Valor Realizado],
IF('DRE Financeira'!$B$3=Configurações!$D$7,BaseFinanceira[Mês Caixa],BaseFinanceira[Mês Comp.]),T$6,
BaseFinanceira[Plano Contas],'DRE Financeira'!$C321,
BaseFinanceira[Centro Custo],IF($B$2=Configurações!$B$7,"&lt;&gt;""",'DRE Financeira'!$B$2))))</f>
        <v/>
      </c>
      <c r="U321" s="24" t="str">
        <f>IF($B321="","",ABS(
SUMIFS(BaseFinanceira[Valor Previsto],
IF('DRE Financeira'!$B$3=Configurações!$D$7,BaseFinanceira[Mês Caixa],BaseFinanceira[Mês Comp.]),U$6,
BaseFinanceira[Plano Contas],'DRE Financeira'!$C321,
BaseFinanceira[Centro Custo],IF($B$2=Configurações!$B$7,"&lt;&gt;""",'DRE Financeira'!$B$2))))</f>
        <v/>
      </c>
      <c r="V321" s="26" t="str">
        <f>IF($B321="","",ABS(
SUMIFS(BaseFinanceira[Valor Realizado],
IF('DRE Financeira'!$B$3=Configurações!$D$7,BaseFinanceira[Mês Caixa],BaseFinanceira[Mês Comp.]),V$6,
BaseFinanceira[Plano Contas],'DRE Financeira'!$C321,
BaseFinanceira[Centro Custo],IF($B$2=Configurações!$B$7,"&lt;&gt;""",'DRE Financeira'!$B$2))))</f>
        <v/>
      </c>
      <c r="W321" s="24" t="str">
        <f>IF($B321="","",ABS(
SUMIFS(BaseFinanceira[Valor Previsto],
IF('DRE Financeira'!$B$3=Configurações!$D$7,BaseFinanceira[Mês Caixa],BaseFinanceira[Mês Comp.]),W$6,
BaseFinanceira[Plano Contas],'DRE Financeira'!$C321,
BaseFinanceira[Centro Custo],IF($B$2=Configurações!$B$7,"&lt;&gt;""",'DRE Financeira'!$B$2))))</f>
        <v/>
      </c>
      <c r="X321" s="26" t="str">
        <f>IF($B321="","",ABS(
SUMIFS(BaseFinanceira[Valor Realizado],
IF('DRE Financeira'!$B$3=Configurações!$D$7,BaseFinanceira[Mês Caixa],BaseFinanceira[Mês Comp.]),X$6,
BaseFinanceira[Plano Contas],'DRE Financeira'!$C321,
BaseFinanceira[Centro Custo],IF($B$2=Configurações!$B$7,"&lt;&gt;""",'DRE Financeira'!$B$2))))</f>
        <v/>
      </c>
      <c r="Y321" s="24" t="str">
        <f>IF($B321="","",ABS(
SUMIFS(BaseFinanceira[Valor Previsto],
IF('DRE Financeira'!$B$3=Configurações!$D$7,BaseFinanceira[Mês Caixa],BaseFinanceira[Mês Comp.]),Y$6,
BaseFinanceira[Plano Contas],'DRE Financeira'!$C321,
BaseFinanceira[Centro Custo],IF($B$2=Configurações!$B$7,"&lt;&gt;""",'DRE Financeira'!$B$2))))</f>
        <v/>
      </c>
      <c r="Z321" s="26" t="str">
        <f>IF($B321="","",ABS(
SUMIFS(BaseFinanceira[Valor Realizado],
IF('DRE Financeira'!$B$3=Configurações!$D$7,BaseFinanceira[Mês Caixa],BaseFinanceira[Mês Comp.]),Z$6,
BaseFinanceira[Plano Contas],'DRE Financeira'!$C321,
BaseFinanceira[Centro Custo],IF($B$2=Configurações!$B$7,"&lt;&gt;""",'DRE Financeira'!$B$2))))</f>
        <v/>
      </c>
      <c r="AA321" s="24" t="str">
        <f>IF($B321="","",ABS(
SUMIFS(BaseFinanceira[Valor Previsto],
IF('DRE Financeira'!$B$3=Configurações!$D$7,BaseFinanceira[Mês Caixa],BaseFinanceira[Mês Comp.]),AA$6,
BaseFinanceira[Plano Contas],'DRE Financeira'!$C321,
BaseFinanceira[Centro Custo],IF($B$2=Configurações!$B$7,"&lt;&gt;""",'DRE Financeira'!$B$2))))</f>
        <v/>
      </c>
      <c r="AB321" s="26" t="str">
        <f>IF($B321="","",ABS(
SUMIFS(BaseFinanceira[Valor Realizado],
IF('DRE Financeira'!$B$3=Configurações!$D$7,BaseFinanceira[Mês Caixa],BaseFinanceira[Mês Comp.]),AB$6,
BaseFinanceira[Plano Contas],'DRE Financeira'!$C321,
BaseFinanceira[Centro Custo],IF($B$2=Configurações!$B$7,"&lt;&gt;""",'DRE Financeira'!$B$2))))</f>
        <v/>
      </c>
      <c r="AD321" s="24">
        <f t="shared" si="487"/>
        <v>0</v>
      </c>
      <c r="AE321" s="26">
        <f t="shared" si="487"/>
        <v>0</v>
      </c>
      <c r="AF321" s="39">
        <f t="shared" si="458"/>
        <v>0</v>
      </c>
      <c r="AH321" s="24">
        <f t="shared" si="488"/>
        <v>0</v>
      </c>
      <c r="AI321" s="26">
        <f t="shared" si="488"/>
        <v>0</v>
      </c>
    </row>
    <row r="322" spans="2:35" s="2" customFormat="1" ht="20.100000000000001" hidden="1" customHeight="1" x14ac:dyDescent="0.25">
      <c r="B322" s="23" t="str">
        <f>IF('Plano Contas'!S23="","",'Plano Contas'!S23)</f>
        <v/>
      </c>
      <c r="C322" s="46" t="str">
        <f t="shared" si="489"/>
        <v>Outras DespesasDívidas e Dividendos</v>
      </c>
      <c r="D322" s="20"/>
      <c r="E322" s="24" t="str">
        <f>IF($B322="","",ABS(
SUMIFS(BaseFinanceira[Valor Previsto],
IF('DRE Financeira'!$B$3=Configurações!$D$7,BaseFinanceira[Mês Caixa],BaseFinanceira[Mês Comp.]),E$6,
BaseFinanceira[Plano Contas],'DRE Financeira'!$C322,
BaseFinanceira[Centro Custo],IF($B$2=Configurações!$B$7,"&lt;&gt;""",'DRE Financeira'!$B$2))))</f>
        <v/>
      </c>
      <c r="F322" s="26" t="str">
        <f>IF($B322="","",ABS(
SUMIFS(BaseFinanceira[Valor Realizado],
IF('DRE Financeira'!$B$3=Configurações!$D$7,BaseFinanceira[Mês Caixa],BaseFinanceira[Mês Comp.]),F$6,
BaseFinanceira[Plano Contas],'DRE Financeira'!$C322,
BaseFinanceira[Centro Custo],IF($B$2=Configurações!$B$7,"&lt;&gt;""",'DRE Financeira'!$B$2))))</f>
        <v/>
      </c>
      <c r="G322" s="24" t="str">
        <f>IF($B322="","",ABS(
SUMIFS(BaseFinanceira[Valor Previsto],
IF('DRE Financeira'!$B$3=Configurações!$D$7,BaseFinanceira[Mês Caixa],BaseFinanceira[Mês Comp.]),G$6,
BaseFinanceira[Plano Contas],'DRE Financeira'!$C322,
BaseFinanceira[Centro Custo],IF($B$2=Configurações!$B$7,"&lt;&gt;""",'DRE Financeira'!$B$2))))</f>
        <v/>
      </c>
      <c r="H322" s="26" t="str">
        <f>IF($B322="","",ABS(
SUMIFS(BaseFinanceira[Valor Realizado],
IF('DRE Financeira'!$B$3=Configurações!$D$7,BaseFinanceira[Mês Caixa],BaseFinanceira[Mês Comp.]),H$6,
BaseFinanceira[Plano Contas],'DRE Financeira'!$C322,
BaseFinanceira[Centro Custo],IF($B$2=Configurações!$B$7,"&lt;&gt;""",'DRE Financeira'!$B$2))))</f>
        <v/>
      </c>
      <c r="I322" s="24" t="str">
        <f>IF($B322="","",ABS(
SUMIFS(BaseFinanceira[Valor Previsto],
IF('DRE Financeira'!$B$3=Configurações!$D$7,BaseFinanceira[Mês Caixa],BaseFinanceira[Mês Comp.]),I$6,
BaseFinanceira[Plano Contas],'DRE Financeira'!$C322,
BaseFinanceira[Centro Custo],IF($B$2=Configurações!$B$7,"&lt;&gt;""",'DRE Financeira'!$B$2))))</f>
        <v/>
      </c>
      <c r="J322" s="26" t="str">
        <f>IF($B322="","",ABS(
SUMIFS(BaseFinanceira[Valor Realizado],
IF('DRE Financeira'!$B$3=Configurações!$D$7,BaseFinanceira[Mês Caixa],BaseFinanceira[Mês Comp.]),J$6,
BaseFinanceira[Plano Contas],'DRE Financeira'!$C322,
BaseFinanceira[Centro Custo],IF($B$2=Configurações!$B$7,"&lt;&gt;""",'DRE Financeira'!$B$2))))</f>
        <v/>
      </c>
      <c r="K322" s="24" t="str">
        <f>IF($B322="","",ABS(
SUMIFS(BaseFinanceira[Valor Previsto],
IF('DRE Financeira'!$B$3=Configurações!$D$7,BaseFinanceira[Mês Caixa],BaseFinanceira[Mês Comp.]),K$6,
BaseFinanceira[Plano Contas],'DRE Financeira'!$C322,
BaseFinanceira[Centro Custo],IF($B$2=Configurações!$B$7,"&lt;&gt;""",'DRE Financeira'!$B$2))))</f>
        <v/>
      </c>
      <c r="L322" s="26" t="str">
        <f>IF($B322="","",ABS(
SUMIFS(BaseFinanceira[Valor Realizado],
IF('DRE Financeira'!$B$3=Configurações!$D$7,BaseFinanceira[Mês Caixa],BaseFinanceira[Mês Comp.]),L$6,
BaseFinanceira[Plano Contas],'DRE Financeira'!$C322,
BaseFinanceira[Centro Custo],IF($B$2=Configurações!$B$7,"&lt;&gt;""",'DRE Financeira'!$B$2))))</f>
        <v/>
      </c>
      <c r="M322" s="24" t="str">
        <f>IF($B322="","",ABS(
SUMIFS(BaseFinanceira[Valor Previsto],
IF('DRE Financeira'!$B$3=Configurações!$D$7,BaseFinanceira[Mês Caixa],BaseFinanceira[Mês Comp.]),M$6,
BaseFinanceira[Plano Contas],'DRE Financeira'!$C322,
BaseFinanceira[Centro Custo],IF($B$2=Configurações!$B$7,"&lt;&gt;""",'DRE Financeira'!$B$2))))</f>
        <v/>
      </c>
      <c r="N322" s="26" t="str">
        <f>IF($B322="","",ABS(
SUMIFS(BaseFinanceira[Valor Realizado],
IF('DRE Financeira'!$B$3=Configurações!$D$7,BaseFinanceira[Mês Caixa],BaseFinanceira[Mês Comp.]),N$6,
BaseFinanceira[Plano Contas],'DRE Financeira'!$C322,
BaseFinanceira[Centro Custo],IF($B$2=Configurações!$B$7,"&lt;&gt;""",'DRE Financeira'!$B$2))))</f>
        <v/>
      </c>
      <c r="O322" s="24" t="str">
        <f>IF($B322="","",ABS(
SUMIFS(BaseFinanceira[Valor Previsto],
IF('DRE Financeira'!$B$3=Configurações!$D$7,BaseFinanceira[Mês Caixa],BaseFinanceira[Mês Comp.]),O$6,
BaseFinanceira[Plano Contas],'DRE Financeira'!$C322,
BaseFinanceira[Centro Custo],IF($B$2=Configurações!$B$7,"&lt;&gt;""",'DRE Financeira'!$B$2))))</f>
        <v/>
      </c>
      <c r="P322" s="26" t="str">
        <f>IF($B322="","",ABS(
SUMIFS(BaseFinanceira[Valor Realizado],
IF('DRE Financeira'!$B$3=Configurações!$D$7,BaseFinanceira[Mês Caixa],BaseFinanceira[Mês Comp.]),P$6,
BaseFinanceira[Plano Contas],'DRE Financeira'!$C322,
BaseFinanceira[Centro Custo],IF($B$2=Configurações!$B$7,"&lt;&gt;""",'DRE Financeira'!$B$2))))</f>
        <v/>
      </c>
      <c r="Q322" s="24" t="str">
        <f>IF($B322="","",ABS(
SUMIFS(BaseFinanceira[Valor Previsto],
IF('DRE Financeira'!$B$3=Configurações!$D$7,BaseFinanceira[Mês Caixa],BaseFinanceira[Mês Comp.]),Q$6,
BaseFinanceira[Plano Contas],'DRE Financeira'!$C322,
BaseFinanceira[Centro Custo],IF($B$2=Configurações!$B$7,"&lt;&gt;""",'DRE Financeira'!$B$2))))</f>
        <v/>
      </c>
      <c r="R322" s="26" t="str">
        <f>IF($B322="","",ABS(
SUMIFS(BaseFinanceira[Valor Realizado],
IF('DRE Financeira'!$B$3=Configurações!$D$7,BaseFinanceira[Mês Caixa],BaseFinanceira[Mês Comp.]),R$6,
BaseFinanceira[Plano Contas],'DRE Financeira'!$C322,
BaseFinanceira[Centro Custo],IF($B$2=Configurações!$B$7,"&lt;&gt;""",'DRE Financeira'!$B$2))))</f>
        <v/>
      </c>
      <c r="S322" s="24" t="str">
        <f>IF($B322="","",ABS(
SUMIFS(BaseFinanceira[Valor Previsto],
IF('DRE Financeira'!$B$3=Configurações!$D$7,BaseFinanceira[Mês Caixa],BaseFinanceira[Mês Comp.]),S$6,
BaseFinanceira[Plano Contas],'DRE Financeira'!$C322,
BaseFinanceira[Centro Custo],IF($B$2=Configurações!$B$7,"&lt;&gt;""",'DRE Financeira'!$B$2))))</f>
        <v/>
      </c>
      <c r="T322" s="26" t="str">
        <f>IF($B322="","",ABS(
SUMIFS(BaseFinanceira[Valor Realizado],
IF('DRE Financeira'!$B$3=Configurações!$D$7,BaseFinanceira[Mês Caixa],BaseFinanceira[Mês Comp.]),T$6,
BaseFinanceira[Plano Contas],'DRE Financeira'!$C322,
BaseFinanceira[Centro Custo],IF($B$2=Configurações!$B$7,"&lt;&gt;""",'DRE Financeira'!$B$2))))</f>
        <v/>
      </c>
      <c r="U322" s="24" t="str">
        <f>IF($B322="","",ABS(
SUMIFS(BaseFinanceira[Valor Previsto],
IF('DRE Financeira'!$B$3=Configurações!$D$7,BaseFinanceira[Mês Caixa],BaseFinanceira[Mês Comp.]),U$6,
BaseFinanceira[Plano Contas],'DRE Financeira'!$C322,
BaseFinanceira[Centro Custo],IF($B$2=Configurações!$B$7,"&lt;&gt;""",'DRE Financeira'!$B$2))))</f>
        <v/>
      </c>
      <c r="V322" s="26" t="str">
        <f>IF($B322="","",ABS(
SUMIFS(BaseFinanceira[Valor Realizado],
IF('DRE Financeira'!$B$3=Configurações!$D$7,BaseFinanceira[Mês Caixa],BaseFinanceira[Mês Comp.]),V$6,
BaseFinanceira[Plano Contas],'DRE Financeira'!$C322,
BaseFinanceira[Centro Custo],IF($B$2=Configurações!$B$7,"&lt;&gt;""",'DRE Financeira'!$B$2))))</f>
        <v/>
      </c>
      <c r="W322" s="24" t="str">
        <f>IF($B322="","",ABS(
SUMIFS(BaseFinanceira[Valor Previsto],
IF('DRE Financeira'!$B$3=Configurações!$D$7,BaseFinanceira[Mês Caixa],BaseFinanceira[Mês Comp.]),W$6,
BaseFinanceira[Plano Contas],'DRE Financeira'!$C322,
BaseFinanceira[Centro Custo],IF($B$2=Configurações!$B$7,"&lt;&gt;""",'DRE Financeira'!$B$2))))</f>
        <v/>
      </c>
      <c r="X322" s="26" t="str">
        <f>IF($B322="","",ABS(
SUMIFS(BaseFinanceira[Valor Realizado],
IF('DRE Financeira'!$B$3=Configurações!$D$7,BaseFinanceira[Mês Caixa],BaseFinanceira[Mês Comp.]),X$6,
BaseFinanceira[Plano Contas],'DRE Financeira'!$C322,
BaseFinanceira[Centro Custo],IF($B$2=Configurações!$B$7,"&lt;&gt;""",'DRE Financeira'!$B$2))))</f>
        <v/>
      </c>
      <c r="Y322" s="24" t="str">
        <f>IF($B322="","",ABS(
SUMIFS(BaseFinanceira[Valor Previsto],
IF('DRE Financeira'!$B$3=Configurações!$D$7,BaseFinanceira[Mês Caixa],BaseFinanceira[Mês Comp.]),Y$6,
BaseFinanceira[Plano Contas],'DRE Financeira'!$C322,
BaseFinanceira[Centro Custo],IF($B$2=Configurações!$B$7,"&lt;&gt;""",'DRE Financeira'!$B$2))))</f>
        <v/>
      </c>
      <c r="Z322" s="26" t="str">
        <f>IF($B322="","",ABS(
SUMIFS(BaseFinanceira[Valor Realizado],
IF('DRE Financeira'!$B$3=Configurações!$D$7,BaseFinanceira[Mês Caixa],BaseFinanceira[Mês Comp.]),Z$6,
BaseFinanceira[Plano Contas],'DRE Financeira'!$C322,
BaseFinanceira[Centro Custo],IF($B$2=Configurações!$B$7,"&lt;&gt;""",'DRE Financeira'!$B$2))))</f>
        <v/>
      </c>
      <c r="AA322" s="24" t="str">
        <f>IF($B322="","",ABS(
SUMIFS(BaseFinanceira[Valor Previsto],
IF('DRE Financeira'!$B$3=Configurações!$D$7,BaseFinanceira[Mês Caixa],BaseFinanceira[Mês Comp.]),AA$6,
BaseFinanceira[Plano Contas],'DRE Financeira'!$C322,
BaseFinanceira[Centro Custo],IF($B$2=Configurações!$B$7,"&lt;&gt;""",'DRE Financeira'!$B$2))))</f>
        <v/>
      </c>
      <c r="AB322" s="26" t="str">
        <f>IF($B322="","",ABS(
SUMIFS(BaseFinanceira[Valor Realizado],
IF('DRE Financeira'!$B$3=Configurações!$D$7,BaseFinanceira[Mês Caixa],BaseFinanceira[Mês Comp.]),AB$6,
BaseFinanceira[Plano Contas],'DRE Financeira'!$C322,
BaseFinanceira[Centro Custo],IF($B$2=Configurações!$B$7,"&lt;&gt;""",'DRE Financeira'!$B$2))))</f>
        <v/>
      </c>
      <c r="AD322" s="24">
        <f t="shared" si="487"/>
        <v>0</v>
      </c>
      <c r="AE322" s="26">
        <f t="shared" si="487"/>
        <v>0</v>
      </c>
      <c r="AF322" s="39">
        <f t="shared" si="458"/>
        <v>0</v>
      </c>
      <c r="AH322" s="24">
        <f t="shared" si="488"/>
        <v>0</v>
      </c>
      <c r="AI322" s="26">
        <f t="shared" si="488"/>
        <v>0</v>
      </c>
    </row>
    <row r="323" spans="2:35" s="2" customFormat="1" ht="20.100000000000001" hidden="1" customHeight="1" x14ac:dyDescent="0.25">
      <c r="B323" s="23" t="str">
        <f>IF('Plano Contas'!S24="","",'Plano Contas'!S24)</f>
        <v/>
      </c>
      <c r="C323" s="46" t="str">
        <f t="shared" si="489"/>
        <v>Outras DespesasDívidas e Dividendos</v>
      </c>
      <c r="D323" s="20"/>
      <c r="E323" s="24" t="str">
        <f>IF($B323="","",ABS(
SUMIFS(BaseFinanceira[Valor Previsto],
IF('DRE Financeira'!$B$3=Configurações!$D$7,BaseFinanceira[Mês Caixa],BaseFinanceira[Mês Comp.]),E$6,
BaseFinanceira[Plano Contas],'DRE Financeira'!$C323,
BaseFinanceira[Centro Custo],IF($B$2=Configurações!$B$7,"&lt;&gt;""",'DRE Financeira'!$B$2))))</f>
        <v/>
      </c>
      <c r="F323" s="26" t="str">
        <f>IF($B323="","",ABS(
SUMIFS(BaseFinanceira[Valor Realizado],
IF('DRE Financeira'!$B$3=Configurações!$D$7,BaseFinanceira[Mês Caixa],BaseFinanceira[Mês Comp.]),F$6,
BaseFinanceira[Plano Contas],'DRE Financeira'!$C323,
BaseFinanceira[Centro Custo],IF($B$2=Configurações!$B$7,"&lt;&gt;""",'DRE Financeira'!$B$2))))</f>
        <v/>
      </c>
      <c r="G323" s="24" t="str">
        <f>IF($B323="","",ABS(
SUMIFS(BaseFinanceira[Valor Previsto],
IF('DRE Financeira'!$B$3=Configurações!$D$7,BaseFinanceira[Mês Caixa],BaseFinanceira[Mês Comp.]),G$6,
BaseFinanceira[Plano Contas],'DRE Financeira'!$C323,
BaseFinanceira[Centro Custo],IF($B$2=Configurações!$B$7,"&lt;&gt;""",'DRE Financeira'!$B$2))))</f>
        <v/>
      </c>
      <c r="H323" s="26" t="str">
        <f>IF($B323="","",ABS(
SUMIFS(BaseFinanceira[Valor Realizado],
IF('DRE Financeira'!$B$3=Configurações!$D$7,BaseFinanceira[Mês Caixa],BaseFinanceira[Mês Comp.]),H$6,
BaseFinanceira[Plano Contas],'DRE Financeira'!$C323,
BaseFinanceira[Centro Custo],IF($B$2=Configurações!$B$7,"&lt;&gt;""",'DRE Financeira'!$B$2))))</f>
        <v/>
      </c>
      <c r="I323" s="24" t="str">
        <f>IF($B323="","",ABS(
SUMIFS(BaseFinanceira[Valor Previsto],
IF('DRE Financeira'!$B$3=Configurações!$D$7,BaseFinanceira[Mês Caixa],BaseFinanceira[Mês Comp.]),I$6,
BaseFinanceira[Plano Contas],'DRE Financeira'!$C323,
BaseFinanceira[Centro Custo],IF($B$2=Configurações!$B$7,"&lt;&gt;""",'DRE Financeira'!$B$2))))</f>
        <v/>
      </c>
      <c r="J323" s="26" t="str">
        <f>IF($B323="","",ABS(
SUMIFS(BaseFinanceira[Valor Realizado],
IF('DRE Financeira'!$B$3=Configurações!$D$7,BaseFinanceira[Mês Caixa],BaseFinanceira[Mês Comp.]),J$6,
BaseFinanceira[Plano Contas],'DRE Financeira'!$C323,
BaseFinanceira[Centro Custo],IF($B$2=Configurações!$B$7,"&lt;&gt;""",'DRE Financeira'!$B$2))))</f>
        <v/>
      </c>
      <c r="K323" s="24" t="str">
        <f>IF($B323="","",ABS(
SUMIFS(BaseFinanceira[Valor Previsto],
IF('DRE Financeira'!$B$3=Configurações!$D$7,BaseFinanceira[Mês Caixa],BaseFinanceira[Mês Comp.]),K$6,
BaseFinanceira[Plano Contas],'DRE Financeira'!$C323,
BaseFinanceira[Centro Custo],IF($B$2=Configurações!$B$7,"&lt;&gt;""",'DRE Financeira'!$B$2))))</f>
        <v/>
      </c>
      <c r="L323" s="26" t="str">
        <f>IF($B323="","",ABS(
SUMIFS(BaseFinanceira[Valor Realizado],
IF('DRE Financeira'!$B$3=Configurações!$D$7,BaseFinanceira[Mês Caixa],BaseFinanceira[Mês Comp.]),L$6,
BaseFinanceira[Plano Contas],'DRE Financeira'!$C323,
BaseFinanceira[Centro Custo],IF($B$2=Configurações!$B$7,"&lt;&gt;""",'DRE Financeira'!$B$2))))</f>
        <v/>
      </c>
      <c r="M323" s="24" t="str">
        <f>IF($B323="","",ABS(
SUMIFS(BaseFinanceira[Valor Previsto],
IF('DRE Financeira'!$B$3=Configurações!$D$7,BaseFinanceira[Mês Caixa],BaseFinanceira[Mês Comp.]),M$6,
BaseFinanceira[Plano Contas],'DRE Financeira'!$C323,
BaseFinanceira[Centro Custo],IF($B$2=Configurações!$B$7,"&lt;&gt;""",'DRE Financeira'!$B$2))))</f>
        <v/>
      </c>
      <c r="N323" s="26" t="str">
        <f>IF($B323="","",ABS(
SUMIFS(BaseFinanceira[Valor Realizado],
IF('DRE Financeira'!$B$3=Configurações!$D$7,BaseFinanceira[Mês Caixa],BaseFinanceira[Mês Comp.]),N$6,
BaseFinanceira[Plano Contas],'DRE Financeira'!$C323,
BaseFinanceira[Centro Custo],IF($B$2=Configurações!$B$7,"&lt;&gt;""",'DRE Financeira'!$B$2))))</f>
        <v/>
      </c>
      <c r="O323" s="24" t="str">
        <f>IF($B323="","",ABS(
SUMIFS(BaseFinanceira[Valor Previsto],
IF('DRE Financeira'!$B$3=Configurações!$D$7,BaseFinanceira[Mês Caixa],BaseFinanceira[Mês Comp.]),O$6,
BaseFinanceira[Plano Contas],'DRE Financeira'!$C323,
BaseFinanceira[Centro Custo],IF($B$2=Configurações!$B$7,"&lt;&gt;""",'DRE Financeira'!$B$2))))</f>
        <v/>
      </c>
      <c r="P323" s="26" t="str">
        <f>IF($B323="","",ABS(
SUMIFS(BaseFinanceira[Valor Realizado],
IF('DRE Financeira'!$B$3=Configurações!$D$7,BaseFinanceira[Mês Caixa],BaseFinanceira[Mês Comp.]),P$6,
BaseFinanceira[Plano Contas],'DRE Financeira'!$C323,
BaseFinanceira[Centro Custo],IF($B$2=Configurações!$B$7,"&lt;&gt;""",'DRE Financeira'!$B$2))))</f>
        <v/>
      </c>
      <c r="Q323" s="24" t="str">
        <f>IF($B323="","",ABS(
SUMIFS(BaseFinanceira[Valor Previsto],
IF('DRE Financeira'!$B$3=Configurações!$D$7,BaseFinanceira[Mês Caixa],BaseFinanceira[Mês Comp.]),Q$6,
BaseFinanceira[Plano Contas],'DRE Financeira'!$C323,
BaseFinanceira[Centro Custo],IF($B$2=Configurações!$B$7,"&lt;&gt;""",'DRE Financeira'!$B$2))))</f>
        <v/>
      </c>
      <c r="R323" s="26" t="str">
        <f>IF($B323="","",ABS(
SUMIFS(BaseFinanceira[Valor Realizado],
IF('DRE Financeira'!$B$3=Configurações!$D$7,BaseFinanceira[Mês Caixa],BaseFinanceira[Mês Comp.]),R$6,
BaseFinanceira[Plano Contas],'DRE Financeira'!$C323,
BaseFinanceira[Centro Custo],IF($B$2=Configurações!$B$7,"&lt;&gt;""",'DRE Financeira'!$B$2))))</f>
        <v/>
      </c>
      <c r="S323" s="24" t="str">
        <f>IF($B323="","",ABS(
SUMIFS(BaseFinanceira[Valor Previsto],
IF('DRE Financeira'!$B$3=Configurações!$D$7,BaseFinanceira[Mês Caixa],BaseFinanceira[Mês Comp.]),S$6,
BaseFinanceira[Plano Contas],'DRE Financeira'!$C323,
BaseFinanceira[Centro Custo],IF($B$2=Configurações!$B$7,"&lt;&gt;""",'DRE Financeira'!$B$2))))</f>
        <v/>
      </c>
      <c r="T323" s="26" t="str">
        <f>IF($B323="","",ABS(
SUMIFS(BaseFinanceira[Valor Realizado],
IF('DRE Financeira'!$B$3=Configurações!$D$7,BaseFinanceira[Mês Caixa],BaseFinanceira[Mês Comp.]),T$6,
BaseFinanceira[Plano Contas],'DRE Financeira'!$C323,
BaseFinanceira[Centro Custo],IF($B$2=Configurações!$B$7,"&lt;&gt;""",'DRE Financeira'!$B$2))))</f>
        <v/>
      </c>
      <c r="U323" s="24" t="str">
        <f>IF($B323="","",ABS(
SUMIFS(BaseFinanceira[Valor Previsto],
IF('DRE Financeira'!$B$3=Configurações!$D$7,BaseFinanceira[Mês Caixa],BaseFinanceira[Mês Comp.]),U$6,
BaseFinanceira[Plano Contas],'DRE Financeira'!$C323,
BaseFinanceira[Centro Custo],IF($B$2=Configurações!$B$7,"&lt;&gt;""",'DRE Financeira'!$B$2))))</f>
        <v/>
      </c>
      <c r="V323" s="26" t="str">
        <f>IF($B323="","",ABS(
SUMIFS(BaseFinanceira[Valor Realizado],
IF('DRE Financeira'!$B$3=Configurações!$D$7,BaseFinanceira[Mês Caixa],BaseFinanceira[Mês Comp.]),V$6,
BaseFinanceira[Plano Contas],'DRE Financeira'!$C323,
BaseFinanceira[Centro Custo],IF($B$2=Configurações!$B$7,"&lt;&gt;""",'DRE Financeira'!$B$2))))</f>
        <v/>
      </c>
      <c r="W323" s="24" t="str">
        <f>IF($B323="","",ABS(
SUMIFS(BaseFinanceira[Valor Previsto],
IF('DRE Financeira'!$B$3=Configurações!$D$7,BaseFinanceira[Mês Caixa],BaseFinanceira[Mês Comp.]),W$6,
BaseFinanceira[Plano Contas],'DRE Financeira'!$C323,
BaseFinanceira[Centro Custo],IF($B$2=Configurações!$B$7,"&lt;&gt;""",'DRE Financeira'!$B$2))))</f>
        <v/>
      </c>
      <c r="X323" s="26" t="str">
        <f>IF($B323="","",ABS(
SUMIFS(BaseFinanceira[Valor Realizado],
IF('DRE Financeira'!$B$3=Configurações!$D$7,BaseFinanceira[Mês Caixa],BaseFinanceira[Mês Comp.]),X$6,
BaseFinanceira[Plano Contas],'DRE Financeira'!$C323,
BaseFinanceira[Centro Custo],IF($B$2=Configurações!$B$7,"&lt;&gt;""",'DRE Financeira'!$B$2))))</f>
        <v/>
      </c>
      <c r="Y323" s="24" t="str">
        <f>IF($B323="","",ABS(
SUMIFS(BaseFinanceira[Valor Previsto],
IF('DRE Financeira'!$B$3=Configurações!$D$7,BaseFinanceira[Mês Caixa],BaseFinanceira[Mês Comp.]),Y$6,
BaseFinanceira[Plano Contas],'DRE Financeira'!$C323,
BaseFinanceira[Centro Custo],IF($B$2=Configurações!$B$7,"&lt;&gt;""",'DRE Financeira'!$B$2))))</f>
        <v/>
      </c>
      <c r="Z323" s="26" t="str">
        <f>IF($B323="","",ABS(
SUMIFS(BaseFinanceira[Valor Realizado],
IF('DRE Financeira'!$B$3=Configurações!$D$7,BaseFinanceira[Mês Caixa],BaseFinanceira[Mês Comp.]),Z$6,
BaseFinanceira[Plano Contas],'DRE Financeira'!$C323,
BaseFinanceira[Centro Custo],IF($B$2=Configurações!$B$7,"&lt;&gt;""",'DRE Financeira'!$B$2))))</f>
        <v/>
      </c>
      <c r="AA323" s="24" t="str">
        <f>IF($B323="","",ABS(
SUMIFS(BaseFinanceira[Valor Previsto],
IF('DRE Financeira'!$B$3=Configurações!$D$7,BaseFinanceira[Mês Caixa],BaseFinanceira[Mês Comp.]),AA$6,
BaseFinanceira[Plano Contas],'DRE Financeira'!$C323,
BaseFinanceira[Centro Custo],IF($B$2=Configurações!$B$7,"&lt;&gt;""",'DRE Financeira'!$B$2))))</f>
        <v/>
      </c>
      <c r="AB323" s="26" t="str">
        <f>IF($B323="","",ABS(
SUMIFS(BaseFinanceira[Valor Realizado],
IF('DRE Financeira'!$B$3=Configurações!$D$7,BaseFinanceira[Mês Caixa],BaseFinanceira[Mês Comp.]),AB$6,
BaseFinanceira[Plano Contas],'DRE Financeira'!$C323,
BaseFinanceira[Centro Custo],IF($B$2=Configurações!$B$7,"&lt;&gt;""",'DRE Financeira'!$B$2))))</f>
        <v/>
      </c>
      <c r="AD323" s="24">
        <f t="shared" si="487"/>
        <v>0</v>
      </c>
      <c r="AE323" s="26">
        <f t="shared" si="487"/>
        <v>0</v>
      </c>
      <c r="AF323" s="39">
        <f t="shared" si="458"/>
        <v>0</v>
      </c>
      <c r="AH323" s="24">
        <f t="shared" si="488"/>
        <v>0</v>
      </c>
      <c r="AI323" s="26">
        <f t="shared" si="488"/>
        <v>0</v>
      </c>
    </row>
    <row r="324" spans="2:35" s="2" customFormat="1" ht="20.100000000000001" hidden="1" customHeight="1" x14ac:dyDescent="0.25">
      <c r="B324" s="23" t="str">
        <f>IF('Plano Contas'!S25="","",'Plano Contas'!S25)</f>
        <v/>
      </c>
      <c r="C324" s="46" t="str">
        <f t="shared" si="489"/>
        <v>Outras DespesasDívidas e Dividendos</v>
      </c>
      <c r="D324" s="20"/>
      <c r="E324" s="24" t="str">
        <f>IF($B324="","",ABS(
SUMIFS(BaseFinanceira[Valor Previsto],
IF('DRE Financeira'!$B$3=Configurações!$D$7,BaseFinanceira[Mês Caixa],BaseFinanceira[Mês Comp.]),E$6,
BaseFinanceira[Plano Contas],'DRE Financeira'!$C324,
BaseFinanceira[Centro Custo],IF($B$2=Configurações!$B$7,"&lt;&gt;""",'DRE Financeira'!$B$2))))</f>
        <v/>
      </c>
      <c r="F324" s="26" t="str">
        <f>IF($B324="","",ABS(
SUMIFS(BaseFinanceira[Valor Realizado],
IF('DRE Financeira'!$B$3=Configurações!$D$7,BaseFinanceira[Mês Caixa],BaseFinanceira[Mês Comp.]),F$6,
BaseFinanceira[Plano Contas],'DRE Financeira'!$C324,
BaseFinanceira[Centro Custo],IF($B$2=Configurações!$B$7,"&lt;&gt;""",'DRE Financeira'!$B$2))))</f>
        <v/>
      </c>
      <c r="G324" s="24" t="str">
        <f>IF($B324="","",ABS(
SUMIFS(BaseFinanceira[Valor Previsto],
IF('DRE Financeira'!$B$3=Configurações!$D$7,BaseFinanceira[Mês Caixa],BaseFinanceira[Mês Comp.]),G$6,
BaseFinanceira[Plano Contas],'DRE Financeira'!$C324,
BaseFinanceira[Centro Custo],IF($B$2=Configurações!$B$7,"&lt;&gt;""",'DRE Financeira'!$B$2))))</f>
        <v/>
      </c>
      <c r="H324" s="26" t="str">
        <f>IF($B324="","",ABS(
SUMIFS(BaseFinanceira[Valor Realizado],
IF('DRE Financeira'!$B$3=Configurações!$D$7,BaseFinanceira[Mês Caixa],BaseFinanceira[Mês Comp.]),H$6,
BaseFinanceira[Plano Contas],'DRE Financeira'!$C324,
BaseFinanceira[Centro Custo],IF($B$2=Configurações!$B$7,"&lt;&gt;""",'DRE Financeira'!$B$2))))</f>
        <v/>
      </c>
      <c r="I324" s="24" t="str">
        <f>IF($B324="","",ABS(
SUMIFS(BaseFinanceira[Valor Previsto],
IF('DRE Financeira'!$B$3=Configurações!$D$7,BaseFinanceira[Mês Caixa],BaseFinanceira[Mês Comp.]),I$6,
BaseFinanceira[Plano Contas],'DRE Financeira'!$C324,
BaseFinanceira[Centro Custo],IF($B$2=Configurações!$B$7,"&lt;&gt;""",'DRE Financeira'!$B$2))))</f>
        <v/>
      </c>
      <c r="J324" s="26" t="str">
        <f>IF($B324="","",ABS(
SUMIFS(BaseFinanceira[Valor Realizado],
IF('DRE Financeira'!$B$3=Configurações!$D$7,BaseFinanceira[Mês Caixa],BaseFinanceira[Mês Comp.]),J$6,
BaseFinanceira[Plano Contas],'DRE Financeira'!$C324,
BaseFinanceira[Centro Custo],IF($B$2=Configurações!$B$7,"&lt;&gt;""",'DRE Financeira'!$B$2))))</f>
        <v/>
      </c>
      <c r="K324" s="24" t="str">
        <f>IF($B324="","",ABS(
SUMIFS(BaseFinanceira[Valor Previsto],
IF('DRE Financeira'!$B$3=Configurações!$D$7,BaseFinanceira[Mês Caixa],BaseFinanceira[Mês Comp.]),K$6,
BaseFinanceira[Plano Contas],'DRE Financeira'!$C324,
BaseFinanceira[Centro Custo],IF($B$2=Configurações!$B$7,"&lt;&gt;""",'DRE Financeira'!$B$2))))</f>
        <v/>
      </c>
      <c r="L324" s="26" t="str">
        <f>IF($B324="","",ABS(
SUMIFS(BaseFinanceira[Valor Realizado],
IF('DRE Financeira'!$B$3=Configurações!$D$7,BaseFinanceira[Mês Caixa],BaseFinanceira[Mês Comp.]),L$6,
BaseFinanceira[Plano Contas],'DRE Financeira'!$C324,
BaseFinanceira[Centro Custo],IF($B$2=Configurações!$B$7,"&lt;&gt;""",'DRE Financeira'!$B$2))))</f>
        <v/>
      </c>
      <c r="M324" s="24" t="str">
        <f>IF($B324="","",ABS(
SUMIFS(BaseFinanceira[Valor Previsto],
IF('DRE Financeira'!$B$3=Configurações!$D$7,BaseFinanceira[Mês Caixa],BaseFinanceira[Mês Comp.]),M$6,
BaseFinanceira[Plano Contas],'DRE Financeira'!$C324,
BaseFinanceira[Centro Custo],IF($B$2=Configurações!$B$7,"&lt;&gt;""",'DRE Financeira'!$B$2))))</f>
        <v/>
      </c>
      <c r="N324" s="26" t="str">
        <f>IF($B324="","",ABS(
SUMIFS(BaseFinanceira[Valor Realizado],
IF('DRE Financeira'!$B$3=Configurações!$D$7,BaseFinanceira[Mês Caixa],BaseFinanceira[Mês Comp.]),N$6,
BaseFinanceira[Plano Contas],'DRE Financeira'!$C324,
BaseFinanceira[Centro Custo],IF($B$2=Configurações!$B$7,"&lt;&gt;""",'DRE Financeira'!$B$2))))</f>
        <v/>
      </c>
      <c r="O324" s="24" t="str">
        <f>IF($B324="","",ABS(
SUMIFS(BaseFinanceira[Valor Previsto],
IF('DRE Financeira'!$B$3=Configurações!$D$7,BaseFinanceira[Mês Caixa],BaseFinanceira[Mês Comp.]),O$6,
BaseFinanceira[Plano Contas],'DRE Financeira'!$C324,
BaseFinanceira[Centro Custo],IF($B$2=Configurações!$B$7,"&lt;&gt;""",'DRE Financeira'!$B$2))))</f>
        <v/>
      </c>
      <c r="P324" s="26" t="str">
        <f>IF($B324="","",ABS(
SUMIFS(BaseFinanceira[Valor Realizado],
IF('DRE Financeira'!$B$3=Configurações!$D$7,BaseFinanceira[Mês Caixa],BaseFinanceira[Mês Comp.]),P$6,
BaseFinanceira[Plano Contas],'DRE Financeira'!$C324,
BaseFinanceira[Centro Custo],IF($B$2=Configurações!$B$7,"&lt;&gt;""",'DRE Financeira'!$B$2))))</f>
        <v/>
      </c>
      <c r="Q324" s="24" t="str">
        <f>IF($B324="","",ABS(
SUMIFS(BaseFinanceira[Valor Previsto],
IF('DRE Financeira'!$B$3=Configurações!$D$7,BaseFinanceira[Mês Caixa],BaseFinanceira[Mês Comp.]),Q$6,
BaseFinanceira[Plano Contas],'DRE Financeira'!$C324,
BaseFinanceira[Centro Custo],IF($B$2=Configurações!$B$7,"&lt;&gt;""",'DRE Financeira'!$B$2))))</f>
        <v/>
      </c>
      <c r="R324" s="26" t="str">
        <f>IF($B324="","",ABS(
SUMIFS(BaseFinanceira[Valor Realizado],
IF('DRE Financeira'!$B$3=Configurações!$D$7,BaseFinanceira[Mês Caixa],BaseFinanceira[Mês Comp.]),R$6,
BaseFinanceira[Plano Contas],'DRE Financeira'!$C324,
BaseFinanceira[Centro Custo],IF($B$2=Configurações!$B$7,"&lt;&gt;""",'DRE Financeira'!$B$2))))</f>
        <v/>
      </c>
      <c r="S324" s="24" t="str">
        <f>IF($B324="","",ABS(
SUMIFS(BaseFinanceira[Valor Previsto],
IF('DRE Financeira'!$B$3=Configurações!$D$7,BaseFinanceira[Mês Caixa],BaseFinanceira[Mês Comp.]),S$6,
BaseFinanceira[Plano Contas],'DRE Financeira'!$C324,
BaseFinanceira[Centro Custo],IF($B$2=Configurações!$B$7,"&lt;&gt;""",'DRE Financeira'!$B$2))))</f>
        <v/>
      </c>
      <c r="T324" s="26" t="str">
        <f>IF($B324="","",ABS(
SUMIFS(BaseFinanceira[Valor Realizado],
IF('DRE Financeira'!$B$3=Configurações!$D$7,BaseFinanceira[Mês Caixa],BaseFinanceira[Mês Comp.]),T$6,
BaseFinanceira[Plano Contas],'DRE Financeira'!$C324,
BaseFinanceira[Centro Custo],IF($B$2=Configurações!$B$7,"&lt;&gt;""",'DRE Financeira'!$B$2))))</f>
        <v/>
      </c>
      <c r="U324" s="24" t="str">
        <f>IF($B324="","",ABS(
SUMIFS(BaseFinanceira[Valor Previsto],
IF('DRE Financeira'!$B$3=Configurações!$D$7,BaseFinanceira[Mês Caixa],BaseFinanceira[Mês Comp.]),U$6,
BaseFinanceira[Plano Contas],'DRE Financeira'!$C324,
BaseFinanceira[Centro Custo],IF($B$2=Configurações!$B$7,"&lt;&gt;""",'DRE Financeira'!$B$2))))</f>
        <v/>
      </c>
      <c r="V324" s="26" t="str">
        <f>IF($B324="","",ABS(
SUMIFS(BaseFinanceira[Valor Realizado],
IF('DRE Financeira'!$B$3=Configurações!$D$7,BaseFinanceira[Mês Caixa],BaseFinanceira[Mês Comp.]),V$6,
BaseFinanceira[Plano Contas],'DRE Financeira'!$C324,
BaseFinanceira[Centro Custo],IF($B$2=Configurações!$B$7,"&lt;&gt;""",'DRE Financeira'!$B$2))))</f>
        <v/>
      </c>
      <c r="W324" s="24" t="str">
        <f>IF($B324="","",ABS(
SUMIFS(BaseFinanceira[Valor Previsto],
IF('DRE Financeira'!$B$3=Configurações!$D$7,BaseFinanceira[Mês Caixa],BaseFinanceira[Mês Comp.]),W$6,
BaseFinanceira[Plano Contas],'DRE Financeira'!$C324,
BaseFinanceira[Centro Custo],IF($B$2=Configurações!$B$7,"&lt;&gt;""",'DRE Financeira'!$B$2))))</f>
        <v/>
      </c>
      <c r="X324" s="26" t="str">
        <f>IF($B324="","",ABS(
SUMIFS(BaseFinanceira[Valor Realizado],
IF('DRE Financeira'!$B$3=Configurações!$D$7,BaseFinanceira[Mês Caixa],BaseFinanceira[Mês Comp.]),X$6,
BaseFinanceira[Plano Contas],'DRE Financeira'!$C324,
BaseFinanceira[Centro Custo],IF($B$2=Configurações!$B$7,"&lt;&gt;""",'DRE Financeira'!$B$2))))</f>
        <v/>
      </c>
      <c r="Y324" s="24" t="str">
        <f>IF($B324="","",ABS(
SUMIFS(BaseFinanceira[Valor Previsto],
IF('DRE Financeira'!$B$3=Configurações!$D$7,BaseFinanceira[Mês Caixa],BaseFinanceira[Mês Comp.]),Y$6,
BaseFinanceira[Plano Contas],'DRE Financeira'!$C324,
BaseFinanceira[Centro Custo],IF($B$2=Configurações!$B$7,"&lt;&gt;""",'DRE Financeira'!$B$2))))</f>
        <v/>
      </c>
      <c r="Z324" s="26" t="str">
        <f>IF($B324="","",ABS(
SUMIFS(BaseFinanceira[Valor Realizado],
IF('DRE Financeira'!$B$3=Configurações!$D$7,BaseFinanceira[Mês Caixa],BaseFinanceira[Mês Comp.]),Z$6,
BaseFinanceira[Plano Contas],'DRE Financeira'!$C324,
BaseFinanceira[Centro Custo],IF($B$2=Configurações!$B$7,"&lt;&gt;""",'DRE Financeira'!$B$2))))</f>
        <v/>
      </c>
      <c r="AA324" s="24" t="str">
        <f>IF($B324="","",ABS(
SUMIFS(BaseFinanceira[Valor Previsto],
IF('DRE Financeira'!$B$3=Configurações!$D$7,BaseFinanceira[Mês Caixa],BaseFinanceira[Mês Comp.]),AA$6,
BaseFinanceira[Plano Contas],'DRE Financeira'!$C324,
BaseFinanceira[Centro Custo],IF($B$2=Configurações!$B$7,"&lt;&gt;""",'DRE Financeira'!$B$2))))</f>
        <v/>
      </c>
      <c r="AB324" s="26" t="str">
        <f>IF($B324="","",ABS(
SUMIFS(BaseFinanceira[Valor Realizado],
IF('DRE Financeira'!$B$3=Configurações!$D$7,BaseFinanceira[Mês Caixa],BaseFinanceira[Mês Comp.]),AB$6,
BaseFinanceira[Plano Contas],'DRE Financeira'!$C324,
BaseFinanceira[Centro Custo],IF($B$2=Configurações!$B$7,"&lt;&gt;""",'DRE Financeira'!$B$2))))</f>
        <v/>
      </c>
      <c r="AD324" s="24">
        <f t="shared" ref="AD324:AE327" si="490">SUMIF($E$3:$AB$3,AD$3,$E324:$AB324)</f>
        <v>0</v>
      </c>
      <c r="AE324" s="26">
        <f t="shared" si="490"/>
        <v>0</v>
      </c>
      <c r="AF324" s="39">
        <f t="shared" si="458"/>
        <v>0</v>
      </c>
      <c r="AH324" s="24">
        <f t="shared" ref="AH324:AI327" si="491">IFERROR(SUMIF($E$3:$AB$3,AH$3,$E324:$AB324)/COUNTIFS($E324:$AB324,"&gt;0",$E$3:$AB$3,AH$3),0)</f>
        <v>0</v>
      </c>
      <c r="AI324" s="26">
        <f t="shared" si="491"/>
        <v>0</v>
      </c>
    </row>
    <row r="325" spans="2:35" s="2" customFormat="1" ht="20.100000000000001" hidden="1" customHeight="1" x14ac:dyDescent="0.25">
      <c r="B325" s="23" t="str">
        <f>IF('Plano Contas'!S26="","",'Plano Contas'!S26)</f>
        <v/>
      </c>
      <c r="C325" s="46" t="str">
        <f t="shared" si="489"/>
        <v>Outras DespesasDívidas e Dividendos</v>
      </c>
      <c r="D325" s="20"/>
      <c r="E325" s="24" t="str">
        <f>IF($B325="","",ABS(
SUMIFS(BaseFinanceira[Valor Previsto],
IF('DRE Financeira'!$B$3=Configurações!$D$7,BaseFinanceira[Mês Caixa],BaseFinanceira[Mês Comp.]),E$6,
BaseFinanceira[Plano Contas],'DRE Financeira'!$C325,
BaseFinanceira[Centro Custo],IF($B$2=Configurações!$B$7,"&lt;&gt;""",'DRE Financeira'!$B$2))))</f>
        <v/>
      </c>
      <c r="F325" s="26" t="str">
        <f>IF($B325="","",ABS(
SUMIFS(BaseFinanceira[Valor Realizado],
IF('DRE Financeira'!$B$3=Configurações!$D$7,BaseFinanceira[Mês Caixa],BaseFinanceira[Mês Comp.]),F$6,
BaseFinanceira[Plano Contas],'DRE Financeira'!$C325,
BaseFinanceira[Centro Custo],IF($B$2=Configurações!$B$7,"&lt;&gt;""",'DRE Financeira'!$B$2))))</f>
        <v/>
      </c>
      <c r="G325" s="24" t="str">
        <f>IF($B325="","",ABS(
SUMIFS(BaseFinanceira[Valor Previsto],
IF('DRE Financeira'!$B$3=Configurações!$D$7,BaseFinanceira[Mês Caixa],BaseFinanceira[Mês Comp.]),G$6,
BaseFinanceira[Plano Contas],'DRE Financeira'!$C325,
BaseFinanceira[Centro Custo],IF($B$2=Configurações!$B$7,"&lt;&gt;""",'DRE Financeira'!$B$2))))</f>
        <v/>
      </c>
      <c r="H325" s="26" t="str">
        <f>IF($B325="","",ABS(
SUMIFS(BaseFinanceira[Valor Realizado],
IF('DRE Financeira'!$B$3=Configurações!$D$7,BaseFinanceira[Mês Caixa],BaseFinanceira[Mês Comp.]),H$6,
BaseFinanceira[Plano Contas],'DRE Financeira'!$C325,
BaseFinanceira[Centro Custo],IF($B$2=Configurações!$B$7,"&lt;&gt;""",'DRE Financeira'!$B$2))))</f>
        <v/>
      </c>
      <c r="I325" s="24" t="str">
        <f>IF($B325="","",ABS(
SUMIFS(BaseFinanceira[Valor Previsto],
IF('DRE Financeira'!$B$3=Configurações!$D$7,BaseFinanceira[Mês Caixa],BaseFinanceira[Mês Comp.]),I$6,
BaseFinanceira[Plano Contas],'DRE Financeira'!$C325,
BaseFinanceira[Centro Custo],IF($B$2=Configurações!$B$7,"&lt;&gt;""",'DRE Financeira'!$B$2))))</f>
        <v/>
      </c>
      <c r="J325" s="26" t="str">
        <f>IF($B325="","",ABS(
SUMIFS(BaseFinanceira[Valor Realizado],
IF('DRE Financeira'!$B$3=Configurações!$D$7,BaseFinanceira[Mês Caixa],BaseFinanceira[Mês Comp.]),J$6,
BaseFinanceira[Plano Contas],'DRE Financeira'!$C325,
BaseFinanceira[Centro Custo],IF($B$2=Configurações!$B$7,"&lt;&gt;""",'DRE Financeira'!$B$2))))</f>
        <v/>
      </c>
      <c r="K325" s="24" t="str">
        <f>IF($B325="","",ABS(
SUMIFS(BaseFinanceira[Valor Previsto],
IF('DRE Financeira'!$B$3=Configurações!$D$7,BaseFinanceira[Mês Caixa],BaseFinanceira[Mês Comp.]),K$6,
BaseFinanceira[Plano Contas],'DRE Financeira'!$C325,
BaseFinanceira[Centro Custo],IF($B$2=Configurações!$B$7,"&lt;&gt;""",'DRE Financeira'!$B$2))))</f>
        <v/>
      </c>
      <c r="L325" s="26" t="str">
        <f>IF($B325="","",ABS(
SUMIFS(BaseFinanceira[Valor Realizado],
IF('DRE Financeira'!$B$3=Configurações!$D$7,BaseFinanceira[Mês Caixa],BaseFinanceira[Mês Comp.]),L$6,
BaseFinanceira[Plano Contas],'DRE Financeira'!$C325,
BaseFinanceira[Centro Custo],IF($B$2=Configurações!$B$7,"&lt;&gt;""",'DRE Financeira'!$B$2))))</f>
        <v/>
      </c>
      <c r="M325" s="24" t="str">
        <f>IF($B325="","",ABS(
SUMIFS(BaseFinanceira[Valor Previsto],
IF('DRE Financeira'!$B$3=Configurações!$D$7,BaseFinanceira[Mês Caixa],BaseFinanceira[Mês Comp.]),M$6,
BaseFinanceira[Plano Contas],'DRE Financeira'!$C325,
BaseFinanceira[Centro Custo],IF($B$2=Configurações!$B$7,"&lt;&gt;""",'DRE Financeira'!$B$2))))</f>
        <v/>
      </c>
      <c r="N325" s="26" t="str">
        <f>IF($B325="","",ABS(
SUMIFS(BaseFinanceira[Valor Realizado],
IF('DRE Financeira'!$B$3=Configurações!$D$7,BaseFinanceira[Mês Caixa],BaseFinanceira[Mês Comp.]),N$6,
BaseFinanceira[Plano Contas],'DRE Financeira'!$C325,
BaseFinanceira[Centro Custo],IF($B$2=Configurações!$B$7,"&lt;&gt;""",'DRE Financeira'!$B$2))))</f>
        <v/>
      </c>
      <c r="O325" s="24" t="str">
        <f>IF($B325="","",ABS(
SUMIFS(BaseFinanceira[Valor Previsto],
IF('DRE Financeira'!$B$3=Configurações!$D$7,BaseFinanceira[Mês Caixa],BaseFinanceira[Mês Comp.]),O$6,
BaseFinanceira[Plano Contas],'DRE Financeira'!$C325,
BaseFinanceira[Centro Custo],IF($B$2=Configurações!$B$7,"&lt;&gt;""",'DRE Financeira'!$B$2))))</f>
        <v/>
      </c>
      <c r="P325" s="26" t="str">
        <f>IF($B325="","",ABS(
SUMIFS(BaseFinanceira[Valor Realizado],
IF('DRE Financeira'!$B$3=Configurações!$D$7,BaseFinanceira[Mês Caixa],BaseFinanceira[Mês Comp.]),P$6,
BaseFinanceira[Plano Contas],'DRE Financeira'!$C325,
BaseFinanceira[Centro Custo],IF($B$2=Configurações!$B$7,"&lt;&gt;""",'DRE Financeira'!$B$2))))</f>
        <v/>
      </c>
      <c r="Q325" s="24" t="str">
        <f>IF($B325="","",ABS(
SUMIFS(BaseFinanceira[Valor Previsto],
IF('DRE Financeira'!$B$3=Configurações!$D$7,BaseFinanceira[Mês Caixa],BaseFinanceira[Mês Comp.]),Q$6,
BaseFinanceira[Plano Contas],'DRE Financeira'!$C325,
BaseFinanceira[Centro Custo],IF($B$2=Configurações!$B$7,"&lt;&gt;""",'DRE Financeira'!$B$2))))</f>
        <v/>
      </c>
      <c r="R325" s="26" t="str">
        <f>IF($B325="","",ABS(
SUMIFS(BaseFinanceira[Valor Realizado],
IF('DRE Financeira'!$B$3=Configurações!$D$7,BaseFinanceira[Mês Caixa],BaseFinanceira[Mês Comp.]),R$6,
BaseFinanceira[Plano Contas],'DRE Financeira'!$C325,
BaseFinanceira[Centro Custo],IF($B$2=Configurações!$B$7,"&lt;&gt;""",'DRE Financeira'!$B$2))))</f>
        <v/>
      </c>
      <c r="S325" s="24" t="str">
        <f>IF($B325="","",ABS(
SUMIFS(BaseFinanceira[Valor Previsto],
IF('DRE Financeira'!$B$3=Configurações!$D$7,BaseFinanceira[Mês Caixa],BaseFinanceira[Mês Comp.]),S$6,
BaseFinanceira[Plano Contas],'DRE Financeira'!$C325,
BaseFinanceira[Centro Custo],IF($B$2=Configurações!$B$7,"&lt;&gt;""",'DRE Financeira'!$B$2))))</f>
        <v/>
      </c>
      <c r="T325" s="26" t="str">
        <f>IF($B325="","",ABS(
SUMIFS(BaseFinanceira[Valor Realizado],
IF('DRE Financeira'!$B$3=Configurações!$D$7,BaseFinanceira[Mês Caixa],BaseFinanceira[Mês Comp.]),T$6,
BaseFinanceira[Plano Contas],'DRE Financeira'!$C325,
BaseFinanceira[Centro Custo],IF($B$2=Configurações!$B$7,"&lt;&gt;""",'DRE Financeira'!$B$2))))</f>
        <v/>
      </c>
      <c r="U325" s="24" t="str">
        <f>IF($B325="","",ABS(
SUMIFS(BaseFinanceira[Valor Previsto],
IF('DRE Financeira'!$B$3=Configurações!$D$7,BaseFinanceira[Mês Caixa],BaseFinanceira[Mês Comp.]),U$6,
BaseFinanceira[Plano Contas],'DRE Financeira'!$C325,
BaseFinanceira[Centro Custo],IF($B$2=Configurações!$B$7,"&lt;&gt;""",'DRE Financeira'!$B$2))))</f>
        <v/>
      </c>
      <c r="V325" s="26" t="str">
        <f>IF($B325="","",ABS(
SUMIFS(BaseFinanceira[Valor Realizado],
IF('DRE Financeira'!$B$3=Configurações!$D$7,BaseFinanceira[Mês Caixa],BaseFinanceira[Mês Comp.]),V$6,
BaseFinanceira[Plano Contas],'DRE Financeira'!$C325,
BaseFinanceira[Centro Custo],IF($B$2=Configurações!$B$7,"&lt;&gt;""",'DRE Financeira'!$B$2))))</f>
        <v/>
      </c>
      <c r="W325" s="24" t="str">
        <f>IF($B325="","",ABS(
SUMIFS(BaseFinanceira[Valor Previsto],
IF('DRE Financeira'!$B$3=Configurações!$D$7,BaseFinanceira[Mês Caixa],BaseFinanceira[Mês Comp.]),W$6,
BaseFinanceira[Plano Contas],'DRE Financeira'!$C325,
BaseFinanceira[Centro Custo],IF($B$2=Configurações!$B$7,"&lt;&gt;""",'DRE Financeira'!$B$2))))</f>
        <v/>
      </c>
      <c r="X325" s="26" t="str">
        <f>IF($B325="","",ABS(
SUMIFS(BaseFinanceira[Valor Realizado],
IF('DRE Financeira'!$B$3=Configurações!$D$7,BaseFinanceira[Mês Caixa],BaseFinanceira[Mês Comp.]),X$6,
BaseFinanceira[Plano Contas],'DRE Financeira'!$C325,
BaseFinanceira[Centro Custo],IF($B$2=Configurações!$B$7,"&lt;&gt;""",'DRE Financeira'!$B$2))))</f>
        <v/>
      </c>
      <c r="Y325" s="24" t="str">
        <f>IF($B325="","",ABS(
SUMIFS(BaseFinanceira[Valor Previsto],
IF('DRE Financeira'!$B$3=Configurações!$D$7,BaseFinanceira[Mês Caixa],BaseFinanceira[Mês Comp.]),Y$6,
BaseFinanceira[Plano Contas],'DRE Financeira'!$C325,
BaseFinanceira[Centro Custo],IF($B$2=Configurações!$B$7,"&lt;&gt;""",'DRE Financeira'!$B$2))))</f>
        <v/>
      </c>
      <c r="Z325" s="26" t="str">
        <f>IF($B325="","",ABS(
SUMIFS(BaseFinanceira[Valor Realizado],
IF('DRE Financeira'!$B$3=Configurações!$D$7,BaseFinanceira[Mês Caixa],BaseFinanceira[Mês Comp.]),Z$6,
BaseFinanceira[Plano Contas],'DRE Financeira'!$C325,
BaseFinanceira[Centro Custo],IF($B$2=Configurações!$B$7,"&lt;&gt;""",'DRE Financeira'!$B$2))))</f>
        <v/>
      </c>
      <c r="AA325" s="24" t="str">
        <f>IF($B325="","",ABS(
SUMIFS(BaseFinanceira[Valor Previsto],
IF('DRE Financeira'!$B$3=Configurações!$D$7,BaseFinanceira[Mês Caixa],BaseFinanceira[Mês Comp.]),AA$6,
BaseFinanceira[Plano Contas],'DRE Financeira'!$C325,
BaseFinanceira[Centro Custo],IF($B$2=Configurações!$B$7,"&lt;&gt;""",'DRE Financeira'!$B$2))))</f>
        <v/>
      </c>
      <c r="AB325" s="26" t="str">
        <f>IF($B325="","",ABS(
SUMIFS(BaseFinanceira[Valor Realizado],
IF('DRE Financeira'!$B$3=Configurações!$D$7,BaseFinanceira[Mês Caixa],BaseFinanceira[Mês Comp.]),AB$6,
BaseFinanceira[Plano Contas],'DRE Financeira'!$C325,
BaseFinanceira[Centro Custo],IF($B$2=Configurações!$B$7,"&lt;&gt;""",'DRE Financeira'!$B$2))))</f>
        <v/>
      </c>
      <c r="AD325" s="24">
        <f t="shared" si="490"/>
        <v>0</v>
      </c>
      <c r="AE325" s="26">
        <f t="shared" si="490"/>
        <v>0</v>
      </c>
      <c r="AF325" s="39">
        <f t="shared" si="458"/>
        <v>0</v>
      </c>
      <c r="AH325" s="24">
        <f t="shared" si="491"/>
        <v>0</v>
      </c>
      <c r="AI325" s="26">
        <f t="shared" si="491"/>
        <v>0</v>
      </c>
    </row>
    <row r="326" spans="2:35" s="2" customFormat="1" ht="20.100000000000001" hidden="1" customHeight="1" x14ac:dyDescent="0.25">
      <c r="B326" s="23" t="str">
        <f>IF('Plano Contas'!S27="","",'Plano Contas'!S27)</f>
        <v/>
      </c>
      <c r="C326" s="46" t="str">
        <f t="shared" si="489"/>
        <v>Outras DespesasDívidas e Dividendos</v>
      </c>
      <c r="D326" s="20"/>
      <c r="E326" s="24" t="str">
        <f>IF($B326="","",ABS(
SUMIFS(BaseFinanceira[Valor Previsto],
IF('DRE Financeira'!$B$3=Configurações!$D$7,BaseFinanceira[Mês Caixa],BaseFinanceira[Mês Comp.]),E$6,
BaseFinanceira[Plano Contas],'DRE Financeira'!$C326,
BaseFinanceira[Centro Custo],IF($B$2=Configurações!$B$7,"&lt;&gt;""",'DRE Financeira'!$B$2))))</f>
        <v/>
      </c>
      <c r="F326" s="26" t="str">
        <f>IF($B326="","",ABS(
SUMIFS(BaseFinanceira[Valor Realizado],
IF('DRE Financeira'!$B$3=Configurações!$D$7,BaseFinanceira[Mês Caixa],BaseFinanceira[Mês Comp.]),F$6,
BaseFinanceira[Plano Contas],'DRE Financeira'!$C326,
BaseFinanceira[Centro Custo],IF($B$2=Configurações!$B$7,"&lt;&gt;""",'DRE Financeira'!$B$2))))</f>
        <v/>
      </c>
      <c r="G326" s="24" t="str">
        <f>IF($B326="","",ABS(
SUMIFS(BaseFinanceira[Valor Previsto],
IF('DRE Financeira'!$B$3=Configurações!$D$7,BaseFinanceira[Mês Caixa],BaseFinanceira[Mês Comp.]),G$6,
BaseFinanceira[Plano Contas],'DRE Financeira'!$C326,
BaseFinanceira[Centro Custo],IF($B$2=Configurações!$B$7,"&lt;&gt;""",'DRE Financeira'!$B$2))))</f>
        <v/>
      </c>
      <c r="H326" s="26" t="str">
        <f>IF($B326="","",ABS(
SUMIFS(BaseFinanceira[Valor Realizado],
IF('DRE Financeira'!$B$3=Configurações!$D$7,BaseFinanceira[Mês Caixa],BaseFinanceira[Mês Comp.]),H$6,
BaseFinanceira[Plano Contas],'DRE Financeira'!$C326,
BaseFinanceira[Centro Custo],IF($B$2=Configurações!$B$7,"&lt;&gt;""",'DRE Financeira'!$B$2))))</f>
        <v/>
      </c>
      <c r="I326" s="24" t="str">
        <f>IF($B326="","",ABS(
SUMIFS(BaseFinanceira[Valor Previsto],
IF('DRE Financeira'!$B$3=Configurações!$D$7,BaseFinanceira[Mês Caixa],BaseFinanceira[Mês Comp.]),I$6,
BaseFinanceira[Plano Contas],'DRE Financeira'!$C326,
BaseFinanceira[Centro Custo],IF($B$2=Configurações!$B$7,"&lt;&gt;""",'DRE Financeira'!$B$2))))</f>
        <v/>
      </c>
      <c r="J326" s="26" t="str">
        <f>IF($B326="","",ABS(
SUMIFS(BaseFinanceira[Valor Realizado],
IF('DRE Financeira'!$B$3=Configurações!$D$7,BaseFinanceira[Mês Caixa],BaseFinanceira[Mês Comp.]),J$6,
BaseFinanceira[Plano Contas],'DRE Financeira'!$C326,
BaseFinanceira[Centro Custo],IF($B$2=Configurações!$B$7,"&lt;&gt;""",'DRE Financeira'!$B$2))))</f>
        <v/>
      </c>
      <c r="K326" s="24" t="str">
        <f>IF($B326="","",ABS(
SUMIFS(BaseFinanceira[Valor Previsto],
IF('DRE Financeira'!$B$3=Configurações!$D$7,BaseFinanceira[Mês Caixa],BaseFinanceira[Mês Comp.]),K$6,
BaseFinanceira[Plano Contas],'DRE Financeira'!$C326,
BaseFinanceira[Centro Custo],IF($B$2=Configurações!$B$7,"&lt;&gt;""",'DRE Financeira'!$B$2))))</f>
        <v/>
      </c>
      <c r="L326" s="26" t="str">
        <f>IF($B326="","",ABS(
SUMIFS(BaseFinanceira[Valor Realizado],
IF('DRE Financeira'!$B$3=Configurações!$D$7,BaseFinanceira[Mês Caixa],BaseFinanceira[Mês Comp.]),L$6,
BaseFinanceira[Plano Contas],'DRE Financeira'!$C326,
BaseFinanceira[Centro Custo],IF($B$2=Configurações!$B$7,"&lt;&gt;""",'DRE Financeira'!$B$2))))</f>
        <v/>
      </c>
      <c r="M326" s="24" t="str">
        <f>IF($B326="","",ABS(
SUMIFS(BaseFinanceira[Valor Previsto],
IF('DRE Financeira'!$B$3=Configurações!$D$7,BaseFinanceira[Mês Caixa],BaseFinanceira[Mês Comp.]),M$6,
BaseFinanceira[Plano Contas],'DRE Financeira'!$C326,
BaseFinanceira[Centro Custo],IF($B$2=Configurações!$B$7,"&lt;&gt;""",'DRE Financeira'!$B$2))))</f>
        <v/>
      </c>
      <c r="N326" s="26" t="str">
        <f>IF($B326="","",ABS(
SUMIFS(BaseFinanceira[Valor Realizado],
IF('DRE Financeira'!$B$3=Configurações!$D$7,BaseFinanceira[Mês Caixa],BaseFinanceira[Mês Comp.]),N$6,
BaseFinanceira[Plano Contas],'DRE Financeira'!$C326,
BaseFinanceira[Centro Custo],IF($B$2=Configurações!$B$7,"&lt;&gt;""",'DRE Financeira'!$B$2))))</f>
        <v/>
      </c>
      <c r="O326" s="24" t="str">
        <f>IF($B326="","",ABS(
SUMIFS(BaseFinanceira[Valor Previsto],
IF('DRE Financeira'!$B$3=Configurações!$D$7,BaseFinanceira[Mês Caixa],BaseFinanceira[Mês Comp.]),O$6,
BaseFinanceira[Plano Contas],'DRE Financeira'!$C326,
BaseFinanceira[Centro Custo],IF($B$2=Configurações!$B$7,"&lt;&gt;""",'DRE Financeira'!$B$2))))</f>
        <v/>
      </c>
      <c r="P326" s="26" t="str">
        <f>IF($B326="","",ABS(
SUMIFS(BaseFinanceira[Valor Realizado],
IF('DRE Financeira'!$B$3=Configurações!$D$7,BaseFinanceira[Mês Caixa],BaseFinanceira[Mês Comp.]),P$6,
BaseFinanceira[Plano Contas],'DRE Financeira'!$C326,
BaseFinanceira[Centro Custo],IF($B$2=Configurações!$B$7,"&lt;&gt;""",'DRE Financeira'!$B$2))))</f>
        <v/>
      </c>
      <c r="Q326" s="24" t="str">
        <f>IF($B326="","",ABS(
SUMIFS(BaseFinanceira[Valor Previsto],
IF('DRE Financeira'!$B$3=Configurações!$D$7,BaseFinanceira[Mês Caixa],BaseFinanceira[Mês Comp.]),Q$6,
BaseFinanceira[Plano Contas],'DRE Financeira'!$C326,
BaseFinanceira[Centro Custo],IF($B$2=Configurações!$B$7,"&lt;&gt;""",'DRE Financeira'!$B$2))))</f>
        <v/>
      </c>
      <c r="R326" s="26" t="str">
        <f>IF($B326="","",ABS(
SUMIFS(BaseFinanceira[Valor Realizado],
IF('DRE Financeira'!$B$3=Configurações!$D$7,BaseFinanceira[Mês Caixa],BaseFinanceira[Mês Comp.]),R$6,
BaseFinanceira[Plano Contas],'DRE Financeira'!$C326,
BaseFinanceira[Centro Custo],IF($B$2=Configurações!$B$7,"&lt;&gt;""",'DRE Financeira'!$B$2))))</f>
        <v/>
      </c>
      <c r="S326" s="24" t="str">
        <f>IF($B326="","",ABS(
SUMIFS(BaseFinanceira[Valor Previsto],
IF('DRE Financeira'!$B$3=Configurações!$D$7,BaseFinanceira[Mês Caixa],BaseFinanceira[Mês Comp.]),S$6,
BaseFinanceira[Plano Contas],'DRE Financeira'!$C326,
BaseFinanceira[Centro Custo],IF($B$2=Configurações!$B$7,"&lt;&gt;""",'DRE Financeira'!$B$2))))</f>
        <v/>
      </c>
      <c r="T326" s="26" t="str">
        <f>IF($B326="","",ABS(
SUMIFS(BaseFinanceira[Valor Realizado],
IF('DRE Financeira'!$B$3=Configurações!$D$7,BaseFinanceira[Mês Caixa],BaseFinanceira[Mês Comp.]),T$6,
BaseFinanceira[Plano Contas],'DRE Financeira'!$C326,
BaseFinanceira[Centro Custo],IF($B$2=Configurações!$B$7,"&lt;&gt;""",'DRE Financeira'!$B$2))))</f>
        <v/>
      </c>
      <c r="U326" s="24" t="str">
        <f>IF($B326="","",ABS(
SUMIFS(BaseFinanceira[Valor Previsto],
IF('DRE Financeira'!$B$3=Configurações!$D$7,BaseFinanceira[Mês Caixa],BaseFinanceira[Mês Comp.]),U$6,
BaseFinanceira[Plano Contas],'DRE Financeira'!$C326,
BaseFinanceira[Centro Custo],IF($B$2=Configurações!$B$7,"&lt;&gt;""",'DRE Financeira'!$B$2))))</f>
        <v/>
      </c>
      <c r="V326" s="26" t="str">
        <f>IF($B326="","",ABS(
SUMIFS(BaseFinanceira[Valor Realizado],
IF('DRE Financeira'!$B$3=Configurações!$D$7,BaseFinanceira[Mês Caixa],BaseFinanceira[Mês Comp.]),V$6,
BaseFinanceira[Plano Contas],'DRE Financeira'!$C326,
BaseFinanceira[Centro Custo],IF($B$2=Configurações!$B$7,"&lt;&gt;""",'DRE Financeira'!$B$2))))</f>
        <v/>
      </c>
      <c r="W326" s="24" t="str">
        <f>IF($B326="","",ABS(
SUMIFS(BaseFinanceira[Valor Previsto],
IF('DRE Financeira'!$B$3=Configurações!$D$7,BaseFinanceira[Mês Caixa],BaseFinanceira[Mês Comp.]),W$6,
BaseFinanceira[Plano Contas],'DRE Financeira'!$C326,
BaseFinanceira[Centro Custo],IF($B$2=Configurações!$B$7,"&lt;&gt;""",'DRE Financeira'!$B$2))))</f>
        <v/>
      </c>
      <c r="X326" s="26" t="str">
        <f>IF($B326="","",ABS(
SUMIFS(BaseFinanceira[Valor Realizado],
IF('DRE Financeira'!$B$3=Configurações!$D$7,BaseFinanceira[Mês Caixa],BaseFinanceira[Mês Comp.]),X$6,
BaseFinanceira[Plano Contas],'DRE Financeira'!$C326,
BaseFinanceira[Centro Custo],IF($B$2=Configurações!$B$7,"&lt;&gt;""",'DRE Financeira'!$B$2))))</f>
        <v/>
      </c>
      <c r="Y326" s="24" t="str">
        <f>IF($B326="","",ABS(
SUMIFS(BaseFinanceira[Valor Previsto],
IF('DRE Financeira'!$B$3=Configurações!$D$7,BaseFinanceira[Mês Caixa],BaseFinanceira[Mês Comp.]),Y$6,
BaseFinanceira[Plano Contas],'DRE Financeira'!$C326,
BaseFinanceira[Centro Custo],IF($B$2=Configurações!$B$7,"&lt;&gt;""",'DRE Financeira'!$B$2))))</f>
        <v/>
      </c>
      <c r="Z326" s="26" t="str">
        <f>IF($B326="","",ABS(
SUMIFS(BaseFinanceira[Valor Realizado],
IF('DRE Financeira'!$B$3=Configurações!$D$7,BaseFinanceira[Mês Caixa],BaseFinanceira[Mês Comp.]),Z$6,
BaseFinanceira[Plano Contas],'DRE Financeira'!$C326,
BaseFinanceira[Centro Custo],IF($B$2=Configurações!$B$7,"&lt;&gt;""",'DRE Financeira'!$B$2))))</f>
        <v/>
      </c>
      <c r="AA326" s="24" t="str">
        <f>IF($B326="","",ABS(
SUMIFS(BaseFinanceira[Valor Previsto],
IF('DRE Financeira'!$B$3=Configurações!$D$7,BaseFinanceira[Mês Caixa],BaseFinanceira[Mês Comp.]),AA$6,
BaseFinanceira[Plano Contas],'DRE Financeira'!$C326,
BaseFinanceira[Centro Custo],IF($B$2=Configurações!$B$7,"&lt;&gt;""",'DRE Financeira'!$B$2))))</f>
        <v/>
      </c>
      <c r="AB326" s="26" t="str">
        <f>IF($B326="","",ABS(
SUMIFS(BaseFinanceira[Valor Realizado],
IF('DRE Financeira'!$B$3=Configurações!$D$7,BaseFinanceira[Mês Caixa],BaseFinanceira[Mês Comp.]),AB$6,
BaseFinanceira[Plano Contas],'DRE Financeira'!$C326,
BaseFinanceira[Centro Custo],IF($B$2=Configurações!$B$7,"&lt;&gt;""",'DRE Financeira'!$B$2))))</f>
        <v/>
      </c>
      <c r="AD326" s="24">
        <f t="shared" si="490"/>
        <v>0</v>
      </c>
      <c r="AE326" s="26">
        <f t="shared" si="490"/>
        <v>0</v>
      </c>
      <c r="AF326" s="39">
        <f t="shared" si="458"/>
        <v>0</v>
      </c>
      <c r="AH326" s="24">
        <f t="shared" si="491"/>
        <v>0</v>
      </c>
      <c r="AI326" s="26">
        <f t="shared" si="491"/>
        <v>0</v>
      </c>
    </row>
    <row r="327" spans="2:35" s="2" customFormat="1" ht="20.100000000000001" hidden="1" customHeight="1" x14ac:dyDescent="0.25">
      <c r="B327" s="23" t="str">
        <f>IF('Plano Contas'!S28="","",'Plano Contas'!S28)</f>
        <v/>
      </c>
      <c r="C327" s="46" t="str">
        <f t="shared" si="489"/>
        <v>Outras DespesasDívidas e Dividendos</v>
      </c>
      <c r="D327" s="20"/>
      <c r="E327" s="24" t="str">
        <f>IF($B327="","",ABS(
SUMIFS(BaseFinanceira[Valor Previsto],
IF('DRE Financeira'!$B$3=Configurações!$D$7,BaseFinanceira[Mês Caixa],BaseFinanceira[Mês Comp.]),E$6,
BaseFinanceira[Plano Contas],'DRE Financeira'!$C327,
BaseFinanceira[Centro Custo],IF($B$2=Configurações!$B$7,"&lt;&gt;""",'DRE Financeira'!$B$2))))</f>
        <v/>
      </c>
      <c r="F327" s="26" t="str">
        <f>IF($B327="","",ABS(
SUMIFS(BaseFinanceira[Valor Realizado],
IF('DRE Financeira'!$B$3=Configurações!$D$7,BaseFinanceira[Mês Caixa],BaseFinanceira[Mês Comp.]),F$6,
BaseFinanceira[Plano Contas],'DRE Financeira'!$C327,
BaseFinanceira[Centro Custo],IF($B$2=Configurações!$B$7,"&lt;&gt;""",'DRE Financeira'!$B$2))))</f>
        <v/>
      </c>
      <c r="G327" s="24" t="str">
        <f>IF($B327="","",ABS(
SUMIFS(BaseFinanceira[Valor Previsto],
IF('DRE Financeira'!$B$3=Configurações!$D$7,BaseFinanceira[Mês Caixa],BaseFinanceira[Mês Comp.]),G$6,
BaseFinanceira[Plano Contas],'DRE Financeira'!$C327,
BaseFinanceira[Centro Custo],IF($B$2=Configurações!$B$7,"&lt;&gt;""",'DRE Financeira'!$B$2))))</f>
        <v/>
      </c>
      <c r="H327" s="26" t="str">
        <f>IF($B327="","",ABS(
SUMIFS(BaseFinanceira[Valor Realizado],
IF('DRE Financeira'!$B$3=Configurações!$D$7,BaseFinanceira[Mês Caixa],BaseFinanceira[Mês Comp.]),H$6,
BaseFinanceira[Plano Contas],'DRE Financeira'!$C327,
BaseFinanceira[Centro Custo],IF($B$2=Configurações!$B$7,"&lt;&gt;""",'DRE Financeira'!$B$2))))</f>
        <v/>
      </c>
      <c r="I327" s="24" t="str">
        <f>IF($B327="","",ABS(
SUMIFS(BaseFinanceira[Valor Previsto],
IF('DRE Financeira'!$B$3=Configurações!$D$7,BaseFinanceira[Mês Caixa],BaseFinanceira[Mês Comp.]),I$6,
BaseFinanceira[Plano Contas],'DRE Financeira'!$C327,
BaseFinanceira[Centro Custo],IF($B$2=Configurações!$B$7,"&lt;&gt;""",'DRE Financeira'!$B$2))))</f>
        <v/>
      </c>
      <c r="J327" s="26" t="str">
        <f>IF($B327="","",ABS(
SUMIFS(BaseFinanceira[Valor Realizado],
IF('DRE Financeira'!$B$3=Configurações!$D$7,BaseFinanceira[Mês Caixa],BaseFinanceira[Mês Comp.]),J$6,
BaseFinanceira[Plano Contas],'DRE Financeira'!$C327,
BaseFinanceira[Centro Custo],IF($B$2=Configurações!$B$7,"&lt;&gt;""",'DRE Financeira'!$B$2))))</f>
        <v/>
      </c>
      <c r="K327" s="24" t="str">
        <f>IF($B327="","",ABS(
SUMIFS(BaseFinanceira[Valor Previsto],
IF('DRE Financeira'!$B$3=Configurações!$D$7,BaseFinanceira[Mês Caixa],BaseFinanceira[Mês Comp.]),K$6,
BaseFinanceira[Plano Contas],'DRE Financeira'!$C327,
BaseFinanceira[Centro Custo],IF($B$2=Configurações!$B$7,"&lt;&gt;""",'DRE Financeira'!$B$2))))</f>
        <v/>
      </c>
      <c r="L327" s="26" t="str">
        <f>IF($B327="","",ABS(
SUMIFS(BaseFinanceira[Valor Realizado],
IF('DRE Financeira'!$B$3=Configurações!$D$7,BaseFinanceira[Mês Caixa],BaseFinanceira[Mês Comp.]),L$6,
BaseFinanceira[Plano Contas],'DRE Financeira'!$C327,
BaseFinanceira[Centro Custo],IF($B$2=Configurações!$B$7,"&lt;&gt;""",'DRE Financeira'!$B$2))))</f>
        <v/>
      </c>
      <c r="M327" s="24" t="str">
        <f>IF($B327="","",ABS(
SUMIFS(BaseFinanceira[Valor Previsto],
IF('DRE Financeira'!$B$3=Configurações!$D$7,BaseFinanceira[Mês Caixa],BaseFinanceira[Mês Comp.]),M$6,
BaseFinanceira[Plano Contas],'DRE Financeira'!$C327,
BaseFinanceira[Centro Custo],IF($B$2=Configurações!$B$7,"&lt;&gt;""",'DRE Financeira'!$B$2))))</f>
        <v/>
      </c>
      <c r="N327" s="26" t="str">
        <f>IF($B327="","",ABS(
SUMIFS(BaseFinanceira[Valor Realizado],
IF('DRE Financeira'!$B$3=Configurações!$D$7,BaseFinanceira[Mês Caixa],BaseFinanceira[Mês Comp.]),N$6,
BaseFinanceira[Plano Contas],'DRE Financeira'!$C327,
BaseFinanceira[Centro Custo],IF($B$2=Configurações!$B$7,"&lt;&gt;""",'DRE Financeira'!$B$2))))</f>
        <v/>
      </c>
      <c r="O327" s="24" t="str">
        <f>IF($B327="","",ABS(
SUMIFS(BaseFinanceira[Valor Previsto],
IF('DRE Financeira'!$B$3=Configurações!$D$7,BaseFinanceira[Mês Caixa],BaseFinanceira[Mês Comp.]),O$6,
BaseFinanceira[Plano Contas],'DRE Financeira'!$C327,
BaseFinanceira[Centro Custo],IF($B$2=Configurações!$B$7,"&lt;&gt;""",'DRE Financeira'!$B$2))))</f>
        <v/>
      </c>
      <c r="P327" s="26" t="str">
        <f>IF($B327="","",ABS(
SUMIFS(BaseFinanceira[Valor Realizado],
IF('DRE Financeira'!$B$3=Configurações!$D$7,BaseFinanceira[Mês Caixa],BaseFinanceira[Mês Comp.]),P$6,
BaseFinanceira[Plano Contas],'DRE Financeira'!$C327,
BaseFinanceira[Centro Custo],IF($B$2=Configurações!$B$7,"&lt;&gt;""",'DRE Financeira'!$B$2))))</f>
        <v/>
      </c>
      <c r="Q327" s="24" t="str">
        <f>IF($B327="","",ABS(
SUMIFS(BaseFinanceira[Valor Previsto],
IF('DRE Financeira'!$B$3=Configurações!$D$7,BaseFinanceira[Mês Caixa],BaseFinanceira[Mês Comp.]),Q$6,
BaseFinanceira[Plano Contas],'DRE Financeira'!$C327,
BaseFinanceira[Centro Custo],IF($B$2=Configurações!$B$7,"&lt;&gt;""",'DRE Financeira'!$B$2))))</f>
        <v/>
      </c>
      <c r="R327" s="26" t="str">
        <f>IF($B327="","",ABS(
SUMIFS(BaseFinanceira[Valor Realizado],
IF('DRE Financeira'!$B$3=Configurações!$D$7,BaseFinanceira[Mês Caixa],BaseFinanceira[Mês Comp.]),R$6,
BaseFinanceira[Plano Contas],'DRE Financeira'!$C327,
BaseFinanceira[Centro Custo],IF($B$2=Configurações!$B$7,"&lt;&gt;""",'DRE Financeira'!$B$2))))</f>
        <v/>
      </c>
      <c r="S327" s="24" t="str">
        <f>IF($B327="","",ABS(
SUMIFS(BaseFinanceira[Valor Previsto],
IF('DRE Financeira'!$B$3=Configurações!$D$7,BaseFinanceira[Mês Caixa],BaseFinanceira[Mês Comp.]),S$6,
BaseFinanceira[Plano Contas],'DRE Financeira'!$C327,
BaseFinanceira[Centro Custo],IF($B$2=Configurações!$B$7,"&lt;&gt;""",'DRE Financeira'!$B$2))))</f>
        <v/>
      </c>
      <c r="T327" s="26" t="str">
        <f>IF($B327="","",ABS(
SUMIFS(BaseFinanceira[Valor Realizado],
IF('DRE Financeira'!$B$3=Configurações!$D$7,BaseFinanceira[Mês Caixa],BaseFinanceira[Mês Comp.]),T$6,
BaseFinanceira[Plano Contas],'DRE Financeira'!$C327,
BaseFinanceira[Centro Custo],IF($B$2=Configurações!$B$7,"&lt;&gt;""",'DRE Financeira'!$B$2))))</f>
        <v/>
      </c>
      <c r="U327" s="24" t="str">
        <f>IF($B327="","",ABS(
SUMIFS(BaseFinanceira[Valor Previsto],
IF('DRE Financeira'!$B$3=Configurações!$D$7,BaseFinanceira[Mês Caixa],BaseFinanceira[Mês Comp.]),U$6,
BaseFinanceira[Plano Contas],'DRE Financeira'!$C327,
BaseFinanceira[Centro Custo],IF($B$2=Configurações!$B$7,"&lt;&gt;""",'DRE Financeira'!$B$2))))</f>
        <v/>
      </c>
      <c r="V327" s="26" t="str">
        <f>IF($B327="","",ABS(
SUMIFS(BaseFinanceira[Valor Realizado],
IF('DRE Financeira'!$B$3=Configurações!$D$7,BaseFinanceira[Mês Caixa],BaseFinanceira[Mês Comp.]),V$6,
BaseFinanceira[Plano Contas],'DRE Financeira'!$C327,
BaseFinanceira[Centro Custo],IF($B$2=Configurações!$B$7,"&lt;&gt;""",'DRE Financeira'!$B$2))))</f>
        <v/>
      </c>
      <c r="W327" s="24" t="str">
        <f>IF($B327="","",ABS(
SUMIFS(BaseFinanceira[Valor Previsto],
IF('DRE Financeira'!$B$3=Configurações!$D$7,BaseFinanceira[Mês Caixa],BaseFinanceira[Mês Comp.]),W$6,
BaseFinanceira[Plano Contas],'DRE Financeira'!$C327,
BaseFinanceira[Centro Custo],IF($B$2=Configurações!$B$7,"&lt;&gt;""",'DRE Financeira'!$B$2))))</f>
        <v/>
      </c>
      <c r="X327" s="26" t="str">
        <f>IF($B327="","",ABS(
SUMIFS(BaseFinanceira[Valor Realizado],
IF('DRE Financeira'!$B$3=Configurações!$D$7,BaseFinanceira[Mês Caixa],BaseFinanceira[Mês Comp.]),X$6,
BaseFinanceira[Plano Contas],'DRE Financeira'!$C327,
BaseFinanceira[Centro Custo],IF($B$2=Configurações!$B$7,"&lt;&gt;""",'DRE Financeira'!$B$2))))</f>
        <v/>
      </c>
      <c r="Y327" s="24" t="str">
        <f>IF($B327="","",ABS(
SUMIFS(BaseFinanceira[Valor Previsto],
IF('DRE Financeira'!$B$3=Configurações!$D$7,BaseFinanceira[Mês Caixa],BaseFinanceira[Mês Comp.]),Y$6,
BaseFinanceira[Plano Contas],'DRE Financeira'!$C327,
BaseFinanceira[Centro Custo],IF($B$2=Configurações!$B$7,"&lt;&gt;""",'DRE Financeira'!$B$2))))</f>
        <v/>
      </c>
      <c r="Z327" s="26" t="str">
        <f>IF($B327="","",ABS(
SUMIFS(BaseFinanceira[Valor Realizado],
IF('DRE Financeira'!$B$3=Configurações!$D$7,BaseFinanceira[Mês Caixa],BaseFinanceira[Mês Comp.]),Z$6,
BaseFinanceira[Plano Contas],'DRE Financeira'!$C327,
BaseFinanceira[Centro Custo],IF($B$2=Configurações!$B$7,"&lt;&gt;""",'DRE Financeira'!$B$2))))</f>
        <v/>
      </c>
      <c r="AA327" s="24" t="str">
        <f>IF($B327="","",ABS(
SUMIFS(BaseFinanceira[Valor Previsto],
IF('DRE Financeira'!$B$3=Configurações!$D$7,BaseFinanceira[Mês Caixa],BaseFinanceira[Mês Comp.]),AA$6,
BaseFinanceira[Plano Contas],'DRE Financeira'!$C327,
BaseFinanceira[Centro Custo],IF($B$2=Configurações!$B$7,"&lt;&gt;""",'DRE Financeira'!$B$2))))</f>
        <v/>
      </c>
      <c r="AB327" s="26" t="str">
        <f>IF($B327="","",ABS(
SUMIFS(BaseFinanceira[Valor Realizado],
IF('DRE Financeira'!$B$3=Configurações!$D$7,BaseFinanceira[Mês Caixa],BaseFinanceira[Mês Comp.]),AB$6,
BaseFinanceira[Plano Contas],'DRE Financeira'!$C327,
BaseFinanceira[Centro Custo],IF($B$2=Configurações!$B$7,"&lt;&gt;""",'DRE Financeira'!$B$2))))</f>
        <v/>
      </c>
      <c r="AD327" s="24">
        <f t="shared" si="490"/>
        <v>0</v>
      </c>
      <c r="AE327" s="26">
        <f t="shared" si="490"/>
        <v>0</v>
      </c>
      <c r="AF327" s="39">
        <f t="shared" si="458"/>
        <v>0</v>
      </c>
      <c r="AH327" s="24">
        <f t="shared" si="491"/>
        <v>0</v>
      </c>
      <c r="AI327" s="26">
        <f t="shared" si="491"/>
        <v>0</v>
      </c>
    </row>
    <row r="328" spans="2:35" s="2" customFormat="1" ht="20.100000000000001" customHeight="1" x14ac:dyDescent="0.25">
      <c r="B328" s="53" t="str">
        <f>'Plano Contas'!T8</f>
        <v>Grupo Extra 3</v>
      </c>
      <c r="C328" s="54"/>
      <c r="D328" s="20"/>
      <c r="E328" s="55">
        <f>SUM(E329:E348)</f>
        <v>0</v>
      </c>
      <c r="F328" s="55">
        <f t="shared" ref="F328" si="492">SUM(F329:F348)</f>
        <v>0</v>
      </c>
      <c r="G328" s="55">
        <f t="shared" ref="G328" si="493">SUM(G329:G348)</f>
        <v>0</v>
      </c>
      <c r="H328" s="55">
        <f t="shared" ref="H328" si="494">SUM(H329:H348)</f>
        <v>0</v>
      </c>
      <c r="I328" s="55">
        <f t="shared" ref="I328" si="495">SUM(I329:I348)</f>
        <v>0</v>
      </c>
      <c r="J328" s="55">
        <f t="shared" ref="J328" si="496">SUM(J329:J348)</f>
        <v>0</v>
      </c>
      <c r="K328" s="55">
        <f t="shared" ref="K328" si="497">SUM(K329:K348)</f>
        <v>0</v>
      </c>
      <c r="L328" s="55">
        <f t="shared" ref="L328" si="498">SUM(L329:L348)</f>
        <v>0</v>
      </c>
      <c r="M328" s="55">
        <f t="shared" ref="M328" si="499">SUM(M329:M348)</f>
        <v>0</v>
      </c>
      <c r="N328" s="55">
        <f t="shared" ref="N328" si="500">SUM(N329:N348)</f>
        <v>0</v>
      </c>
      <c r="O328" s="55">
        <f t="shared" ref="O328" si="501">SUM(O329:O348)</f>
        <v>500</v>
      </c>
      <c r="P328" s="55">
        <f t="shared" ref="P328" si="502">SUM(P329:P348)</f>
        <v>600</v>
      </c>
      <c r="Q328" s="55">
        <f t="shared" ref="Q328" si="503">SUM(Q329:Q348)</f>
        <v>0</v>
      </c>
      <c r="R328" s="55">
        <f t="shared" ref="R328" si="504">SUM(R329:R348)</f>
        <v>0</v>
      </c>
      <c r="S328" s="55">
        <f t="shared" ref="S328" si="505">SUM(S329:S348)</f>
        <v>0</v>
      </c>
      <c r="T328" s="55">
        <f t="shared" ref="T328" si="506">SUM(T329:T348)</f>
        <v>0</v>
      </c>
      <c r="U328" s="55">
        <f t="shared" ref="U328" si="507">SUM(U329:U348)</f>
        <v>0</v>
      </c>
      <c r="V328" s="55">
        <f t="shared" ref="V328" si="508">SUM(V329:V348)</f>
        <v>0</v>
      </c>
      <c r="W328" s="55">
        <f t="shared" ref="W328" si="509">SUM(W329:W348)</f>
        <v>0</v>
      </c>
      <c r="X328" s="55">
        <f t="shared" ref="X328" si="510">SUM(X329:X348)</f>
        <v>0</v>
      </c>
      <c r="Y328" s="55">
        <f t="shared" ref="Y328" si="511">SUM(Y329:Y348)</f>
        <v>0</v>
      </c>
      <c r="Z328" s="55">
        <f t="shared" ref="Z328" si="512">SUM(Z329:Z348)</f>
        <v>0</v>
      </c>
      <c r="AA328" s="55">
        <f t="shared" ref="AA328" si="513">SUM(AA329:AA348)</f>
        <v>0</v>
      </c>
      <c r="AB328" s="55">
        <f t="shared" ref="AB328" si="514">SUM(AB329:AB348)</f>
        <v>0</v>
      </c>
      <c r="AD328" s="55">
        <f>SUMIF($E$3:$AB$3,AD$3,$E328:$AB328)</f>
        <v>500</v>
      </c>
      <c r="AE328" s="55">
        <f>SUMIF($E$3:$AB$3,AE$3,$E328:$AB328)</f>
        <v>600</v>
      </c>
      <c r="AF328" s="65">
        <f t="shared" si="458"/>
        <v>6.4102564102564106</v>
      </c>
      <c r="AH328" s="55">
        <f>IFERROR(SUMIF($E$3:$AB$3,AH$3,$E328:$AB328)/COUNTIFS($E328:$AB328,"&gt;0",$E$3:$AB$3,AH$3),0)</f>
        <v>500</v>
      </c>
      <c r="AI328" s="55">
        <f>IFERROR(SUMIF($E$3:$AB$3,AI$3,$E328:$AB328)/COUNTIFS($E328:$AB328,"&gt;0",$E$3:$AB$3,AI$3),0)</f>
        <v>600</v>
      </c>
    </row>
    <row r="329" spans="2:35" s="2" customFormat="1" ht="20.100000000000001" customHeight="1" x14ac:dyDescent="0.25">
      <c r="B329" s="23" t="str">
        <f>IF('Plano Contas'!T9="","",'Plano Contas'!T9)</f>
        <v>Item Extra 1</v>
      </c>
      <c r="C329" s="46" t="str">
        <f>$B$285&amp;$B$328&amp;B329</f>
        <v>Outras DespesasGrupo Extra 3Item Extra 1</v>
      </c>
      <c r="D329" s="20"/>
      <c r="E329" s="24">
        <f>IF($B329="","",ABS(
SUMIFS(BaseFinanceira[Valor Previsto],
IF('DRE Financeira'!$B$3=Configurações!$D$7,BaseFinanceira[Mês Caixa],BaseFinanceira[Mês Comp.]),E$6,
BaseFinanceira[Plano Contas],'DRE Financeira'!$C329,
BaseFinanceira[Centro Custo],IF($B$2=Configurações!$B$7,"&lt;&gt;""",'DRE Financeira'!$B$2))))</f>
        <v>0</v>
      </c>
      <c r="F329" s="26">
        <f>IF($B329="","",ABS(
SUMIFS(BaseFinanceira[Valor Realizado],
IF('DRE Financeira'!$B$3=Configurações!$D$7,BaseFinanceira[Mês Caixa],BaseFinanceira[Mês Comp.]),F$6,
BaseFinanceira[Plano Contas],'DRE Financeira'!$C329,
BaseFinanceira[Centro Custo],IF($B$2=Configurações!$B$7,"&lt;&gt;""",'DRE Financeira'!$B$2))))</f>
        <v>0</v>
      </c>
      <c r="G329" s="24">
        <f>IF($B329="","",ABS(
SUMIFS(BaseFinanceira[Valor Previsto],
IF('DRE Financeira'!$B$3=Configurações!$D$7,BaseFinanceira[Mês Caixa],BaseFinanceira[Mês Comp.]),G$6,
BaseFinanceira[Plano Contas],'DRE Financeira'!$C329,
BaseFinanceira[Centro Custo],IF($B$2=Configurações!$B$7,"&lt;&gt;""",'DRE Financeira'!$B$2))))</f>
        <v>0</v>
      </c>
      <c r="H329" s="26">
        <f>IF($B329="","",ABS(
SUMIFS(BaseFinanceira[Valor Realizado],
IF('DRE Financeira'!$B$3=Configurações!$D$7,BaseFinanceira[Mês Caixa],BaseFinanceira[Mês Comp.]),H$6,
BaseFinanceira[Plano Contas],'DRE Financeira'!$C329,
BaseFinanceira[Centro Custo],IF($B$2=Configurações!$B$7,"&lt;&gt;""",'DRE Financeira'!$B$2))))</f>
        <v>0</v>
      </c>
      <c r="I329" s="24">
        <f>IF($B329="","",ABS(
SUMIFS(BaseFinanceira[Valor Previsto],
IF('DRE Financeira'!$B$3=Configurações!$D$7,BaseFinanceira[Mês Caixa],BaseFinanceira[Mês Comp.]),I$6,
BaseFinanceira[Plano Contas],'DRE Financeira'!$C329,
BaseFinanceira[Centro Custo],IF($B$2=Configurações!$B$7,"&lt;&gt;""",'DRE Financeira'!$B$2))))</f>
        <v>0</v>
      </c>
      <c r="J329" s="26">
        <f>IF($B329="","",ABS(
SUMIFS(BaseFinanceira[Valor Realizado],
IF('DRE Financeira'!$B$3=Configurações!$D$7,BaseFinanceira[Mês Caixa],BaseFinanceira[Mês Comp.]),J$6,
BaseFinanceira[Plano Contas],'DRE Financeira'!$C329,
BaseFinanceira[Centro Custo],IF($B$2=Configurações!$B$7,"&lt;&gt;""",'DRE Financeira'!$B$2))))</f>
        <v>0</v>
      </c>
      <c r="K329" s="24">
        <f>IF($B329="","",ABS(
SUMIFS(BaseFinanceira[Valor Previsto],
IF('DRE Financeira'!$B$3=Configurações!$D$7,BaseFinanceira[Mês Caixa],BaseFinanceira[Mês Comp.]),K$6,
BaseFinanceira[Plano Contas],'DRE Financeira'!$C329,
BaseFinanceira[Centro Custo],IF($B$2=Configurações!$B$7,"&lt;&gt;""",'DRE Financeira'!$B$2))))</f>
        <v>0</v>
      </c>
      <c r="L329" s="26">
        <f>IF($B329="","",ABS(
SUMIFS(BaseFinanceira[Valor Realizado],
IF('DRE Financeira'!$B$3=Configurações!$D$7,BaseFinanceira[Mês Caixa],BaseFinanceira[Mês Comp.]),L$6,
BaseFinanceira[Plano Contas],'DRE Financeira'!$C329,
BaseFinanceira[Centro Custo],IF($B$2=Configurações!$B$7,"&lt;&gt;""",'DRE Financeira'!$B$2))))</f>
        <v>0</v>
      </c>
      <c r="M329" s="24">
        <f>IF($B329="","",ABS(
SUMIFS(BaseFinanceira[Valor Previsto],
IF('DRE Financeira'!$B$3=Configurações!$D$7,BaseFinanceira[Mês Caixa],BaseFinanceira[Mês Comp.]),M$6,
BaseFinanceira[Plano Contas],'DRE Financeira'!$C329,
BaseFinanceira[Centro Custo],IF($B$2=Configurações!$B$7,"&lt;&gt;""",'DRE Financeira'!$B$2))))</f>
        <v>0</v>
      </c>
      <c r="N329" s="26">
        <f>IF($B329="","",ABS(
SUMIFS(BaseFinanceira[Valor Realizado],
IF('DRE Financeira'!$B$3=Configurações!$D$7,BaseFinanceira[Mês Caixa],BaseFinanceira[Mês Comp.]),N$6,
BaseFinanceira[Plano Contas],'DRE Financeira'!$C329,
BaseFinanceira[Centro Custo],IF($B$2=Configurações!$B$7,"&lt;&gt;""",'DRE Financeira'!$B$2))))</f>
        <v>0</v>
      </c>
      <c r="O329" s="24">
        <f>IF($B329="","",ABS(
SUMIFS(BaseFinanceira[Valor Previsto],
IF('DRE Financeira'!$B$3=Configurações!$D$7,BaseFinanceira[Mês Caixa],BaseFinanceira[Mês Comp.]),O$6,
BaseFinanceira[Plano Contas],'DRE Financeira'!$C329,
BaseFinanceira[Centro Custo],IF($B$2=Configurações!$B$7,"&lt;&gt;""",'DRE Financeira'!$B$2))))</f>
        <v>500</v>
      </c>
      <c r="P329" s="26">
        <f>IF($B329="","",ABS(
SUMIFS(BaseFinanceira[Valor Realizado],
IF('DRE Financeira'!$B$3=Configurações!$D$7,BaseFinanceira[Mês Caixa],BaseFinanceira[Mês Comp.]),P$6,
BaseFinanceira[Plano Contas],'DRE Financeira'!$C329,
BaseFinanceira[Centro Custo],IF($B$2=Configurações!$B$7,"&lt;&gt;""",'DRE Financeira'!$B$2))))</f>
        <v>600</v>
      </c>
      <c r="Q329" s="24">
        <f>IF($B329="","",ABS(
SUMIFS(BaseFinanceira[Valor Previsto],
IF('DRE Financeira'!$B$3=Configurações!$D$7,BaseFinanceira[Mês Caixa],BaseFinanceira[Mês Comp.]),Q$6,
BaseFinanceira[Plano Contas],'DRE Financeira'!$C329,
BaseFinanceira[Centro Custo],IF($B$2=Configurações!$B$7,"&lt;&gt;""",'DRE Financeira'!$B$2))))</f>
        <v>0</v>
      </c>
      <c r="R329" s="26">
        <f>IF($B329="","",ABS(
SUMIFS(BaseFinanceira[Valor Realizado],
IF('DRE Financeira'!$B$3=Configurações!$D$7,BaseFinanceira[Mês Caixa],BaseFinanceira[Mês Comp.]),R$6,
BaseFinanceira[Plano Contas],'DRE Financeira'!$C329,
BaseFinanceira[Centro Custo],IF($B$2=Configurações!$B$7,"&lt;&gt;""",'DRE Financeira'!$B$2))))</f>
        <v>0</v>
      </c>
      <c r="S329" s="24">
        <f>IF($B329="","",ABS(
SUMIFS(BaseFinanceira[Valor Previsto],
IF('DRE Financeira'!$B$3=Configurações!$D$7,BaseFinanceira[Mês Caixa],BaseFinanceira[Mês Comp.]),S$6,
BaseFinanceira[Plano Contas],'DRE Financeira'!$C329,
BaseFinanceira[Centro Custo],IF($B$2=Configurações!$B$7,"&lt;&gt;""",'DRE Financeira'!$B$2))))</f>
        <v>0</v>
      </c>
      <c r="T329" s="26">
        <f>IF($B329="","",ABS(
SUMIFS(BaseFinanceira[Valor Realizado],
IF('DRE Financeira'!$B$3=Configurações!$D$7,BaseFinanceira[Mês Caixa],BaseFinanceira[Mês Comp.]),T$6,
BaseFinanceira[Plano Contas],'DRE Financeira'!$C329,
BaseFinanceira[Centro Custo],IF($B$2=Configurações!$B$7,"&lt;&gt;""",'DRE Financeira'!$B$2))))</f>
        <v>0</v>
      </c>
      <c r="U329" s="24">
        <f>IF($B329="","",ABS(
SUMIFS(BaseFinanceira[Valor Previsto],
IF('DRE Financeira'!$B$3=Configurações!$D$7,BaseFinanceira[Mês Caixa],BaseFinanceira[Mês Comp.]),U$6,
BaseFinanceira[Plano Contas],'DRE Financeira'!$C329,
BaseFinanceira[Centro Custo],IF($B$2=Configurações!$B$7,"&lt;&gt;""",'DRE Financeira'!$B$2))))</f>
        <v>0</v>
      </c>
      <c r="V329" s="26">
        <f>IF($B329="","",ABS(
SUMIFS(BaseFinanceira[Valor Realizado],
IF('DRE Financeira'!$B$3=Configurações!$D$7,BaseFinanceira[Mês Caixa],BaseFinanceira[Mês Comp.]),V$6,
BaseFinanceira[Plano Contas],'DRE Financeira'!$C329,
BaseFinanceira[Centro Custo],IF($B$2=Configurações!$B$7,"&lt;&gt;""",'DRE Financeira'!$B$2))))</f>
        <v>0</v>
      </c>
      <c r="W329" s="24">
        <f>IF($B329="","",ABS(
SUMIFS(BaseFinanceira[Valor Previsto],
IF('DRE Financeira'!$B$3=Configurações!$D$7,BaseFinanceira[Mês Caixa],BaseFinanceira[Mês Comp.]),W$6,
BaseFinanceira[Plano Contas],'DRE Financeira'!$C329,
BaseFinanceira[Centro Custo],IF($B$2=Configurações!$B$7,"&lt;&gt;""",'DRE Financeira'!$B$2))))</f>
        <v>0</v>
      </c>
      <c r="X329" s="26">
        <f>IF($B329="","",ABS(
SUMIFS(BaseFinanceira[Valor Realizado],
IF('DRE Financeira'!$B$3=Configurações!$D$7,BaseFinanceira[Mês Caixa],BaseFinanceira[Mês Comp.]),X$6,
BaseFinanceira[Plano Contas],'DRE Financeira'!$C329,
BaseFinanceira[Centro Custo],IF($B$2=Configurações!$B$7,"&lt;&gt;""",'DRE Financeira'!$B$2))))</f>
        <v>0</v>
      </c>
      <c r="Y329" s="24">
        <f>IF($B329="","",ABS(
SUMIFS(BaseFinanceira[Valor Previsto],
IF('DRE Financeira'!$B$3=Configurações!$D$7,BaseFinanceira[Mês Caixa],BaseFinanceira[Mês Comp.]),Y$6,
BaseFinanceira[Plano Contas],'DRE Financeira'!$C329,
BaseFinanceira[Centro Custo],IF($B$2=Configurações!$B$7,"&lt;&gt;""",'DRE Financeira'!$B$2))))</f>
        <v>0</v>
      </c>
      <c r="Z329" s="26">
        <f>IF($B329="","",ABS(
SUMIFS(BaseFinanceira[Valor Realizado],
IF('DRE Financeira'!$B$3=Configurações!$D$7,BaseFinanceira[Mês Caixa],BaseFinanceira[Mês Comp.]),Z$6,
BaseFinanceira[Plano Contas],'DRE Financeira'!$C329,
BaseFinanceira[Centro Custo],IF($B$2=Configurações!$B$7,"&lt;&gt;""",'DRE Financeira'!$B$2))))</f>
        <v>0</v>
      </c>
      <c r="AA329" s="24">
        <f>IF($B329="","",ABS(
SUMIFS(BaseFinanceira[Valor Previsto],
IF('DRE Financeira'!$B$3=Configurações!$D$7,BaseFinanceira[Mês Caixa],BaseFinanceira[Mês Comp.]),AA$6,
BaseFinanceira[Plano Contas],'DRE Financeira'!$C329,
BaseFinanceira[Centro Custo],IF($B$2=Configurações!$B$7,"&lt;&gt;""",'DRE Financeira'!$B$2))))</f>
        <v>0</v>
      </c>
      <c r="AB329" s="26">
        <f>IF($B329="","",ABS(
SUMIFS(BaseFinanceira[Valor Realizado],
IF('DRE Financeira'!$B$3=Configurações!$D$7,BaseFinanceira[Mês Caixa],BaseFinanceira[Mês Comp.]),AB$6,
BaseFinanceira[Plano Contas],'DRE Financeira'!$C329,
BaseFinanceira[Centro Custo],IF($B$2=Configurações!$B$7,"&lt;&gt;""",'DRE Financeira'!$B$2))))</f>
        <v>0</v>
      </c>
      <c r="AD329" s="24">
        <f t="shared" ref="AD329:AE344" si="515">SUMIF($E$3:$AB$3,AD$3,$E329:$AB329)</f>
        <v>500</v>
      </c>
      <c r="AE329" s="26">
        <f t="shared" si="515"/>
        <v>600</v>
      </c>
      <c r="AF329" s="39">
        <f t="shared" si="458"/>
        <v>6.4102564102564106</v>
      </c>
      <c r="AH329" s="24">
        <f t="shared" ref="AH329:AI344" si="516">IFERROR(SUMIF($E$3:$AB$3,AH$3,$E329:$AB329)/COUNTIFS($E329:$AB329,"&gt;0",$E$3:$AB$3,AH$3),0)</f>
        <v>500</v>
      </c>
      <c r="AI329" s="26">
        <f t="shared" si="516"/>
        <v>600</v>
      </c>
    </row>
    <row r="330" spans="2:35" s="2" customFormat="1" ht="20.100000000000001" customHeight="1" x14ac:dyDescent="0.25">
      <c r="B330" s="23" t="str">
        <f>IF('Plano Contas'!T10="","",'Plano Contas'!T10)</f>
        <v>Item Extra 2</v>
      </c>
      <c r="C330" s="46" t="str">
        <f t="shared" ref="C330:C348" si="517">$B$285&amp;$B$328&amp;B330</f>
        <v>Outras DespesasGrupo Extra 3Item Extra 2</v>
      </c>
      <c r="D330" s="20"/>
      <c r="E330" s="24">
        <f>IF($B330="","",ABS(
SUMIFS(BaseFinanceira[Valor Previsto],
IF('DRE Financeira'!$B$3=Configurações!$D$7,BaseFinanceira[Mês Caixa],BaseFinanceira[Mês Comp.]),E$6,
BaseFinanceira[Plano Contas],'DRE Financeira'!$C330,
BaseFinanceira[Centro Custo],IF($B$2=Configurações!$B$7,"&lt;&gt;""",'DRE Financeira'!$B$2))))</f>
        <v>0</v>
      </c>
      <c r="F330" s="26">
        <f>IF($B330="","",ABS(
SUMIFS(BaseFinanceira[Valor Realizado],
IF('DRE Financeira'!$B$3=Configurações!$D$7,BaseFinanceira[Mês Caixa],BaseFinanceira[Mês Comp.]),F$6,
BaseFinanceira[Plano Contas],'DRE Financeira'!$C330,
BaseFinanceira[Centro Custo],IF($B$2=Configurações!$B$7,"&lt;&gt;""",'DRE Financeira'!$B$2))))</f>
        <v>0</v>
      </c>
      <c r="G330" s="24">
        <f>IF($B330="","",ABS(
SUMIFS(BaseFinanceira[Valor Previsto],
IF('DRE Financeira'!$B$3=Configurações!$D$7,BaseFinanceira[Mês Caixa],BaseFinanceira[Mês Comp.]),G$6,
BaseFinanceira[Plano Contas],'DRE Financeira'!$C330,
BaseFinanceira[Centro Custo],IF($B$2=Configurações!$B$7,"&lt;&gt;""",'DRE Financeira'!$B$2))))</f>
        <v>0</v>
      </c>
      <c r="H330" s="26">
        <f>IF($B330="","",ABS(
SUMIFS(BaseFinanceira[Valor Realizado],
IF('DRE Financeira'!$B$3=Configurações!$D$7,BaseFinanceira[Mês Caixa],BaseFinanceira[Mês Comp.]),H$6,
BaseFinanceira[Plano Contas],'DRE Financeira'!$C330,
BaseFinanceira[Centro Custo],IF($B$2=Configurações!$B$7,"&lt;&gt;""",'DRE Financeira'!$B$2))))</f>
        <v>0</v>
      </c>
      <c r="I330" s="24">
        <f>IF($B330="","",ABS(
SUMIFS(BaseFinanceira[Valor Previsto],
IF('DRE Financeira'!$B$3=Configurações!$D$7,BaseFinanceira[Mês Caixa],BaseFinanceira[Mês Comp.]),I$6,
BaseFinanceira[Plano Contas],'DRE Financeira'!$C330,
BaseFinanceira[Centro Custo],IF($B$2=Configurações!$B$7,"&lt;&gt;""",'DRE Financeira'!$B$2))))</f>
        <v>0</v>
      </c>
      <c r="J330" s="26">
        <f>IF($B330="","",ABS(
SUMIFS(BaseFinanceira[Valor Realizado],
IF('DRE Financeira'!$B$3=Configurações!$D$7,BaseFinanceira[Mês Caixa],BaseFinanceira[Mês Comp.]),J$6,
BaseFinanceira[Plano Contas],'DRE Financeira'!$C330,
BaseFinanceira[Centro Custo],IF($B$2=Configurações!$B$7,"&lt;&gt;""",'DRE Financeira'!$B$2))))</f>
        <v>0</v>
      </c>
      <c r="K330" s="24">
        <f>IF($B330="","",ABS(
SUMIFS(BaseFinanceira[Valor Previsto],
IF('DRE Financeira'!$B$3=Configurações!$D$7,BaseFinanceira[Mês Caixa],BaseFinanceira[Mês Comp.]),K$6,
BaseFinanceira[Plano Contas],'DRE Financeira'!$C330,
BaseFinanceira[Centro Custo],IF($B$2=Configurações!$B$7,"&lt;&gt;""",'DRE Financeira'!$B$2))))</f>
        <v>0</v>
      </c>
      <c r="L330" s="26">
        <f>IF($B330="","",ABS(
SUMIFS(BaseFinanceira[Valor Realizado],
IF('DRE Financeira'!$B$3=Configurações!$D$7,BaseFinanceira[Mês Caixa],BaseFinanceira[Mês Comp.]),L$6,
BaseFinanceira[Plano Contas],'DRE Financeira'!$C330,
BaseFinanceira[Centro Custo],IF($B$2=Configurações!$B$7,"&lt;&gt;""",'DRE Financeira'!$B$2))))</f>
        <v>0</v>
      </c>
      <c r="M330" s="24">
        <f>IF($B330="","",ABS(
SUMIFS(BaseFinanceira[Valor Previsto],
IF('DRE Financeira'!$B$3=Configurações!$D$7,BaseFinanceira[Mês Caixa],BaseFinanceira[Mês Comp.]),M$6,
BaseFinanceira[Plano Contas],'DRE Financeira'!$C330,
BaseFinanceira[Centro Custo],IF($B$2=Configurações!$B$7,"&lt;&gt;""",'DRE Financeira'!$B$2))))</f>
        <v>0</v>
      </c>
      <c r="N330" s="26">
        <f>IF($B330="","",ABS(
SUMIFS(BaseFinanceira[Valor Realizado],
IF('DRE Financeira'!$B$3=Configurações!$D$7,BaseFinanceira[Mês Caixa],BaseFinanceira[Mês Comp.]),N$6,
BaseFinanceira[Plano Contas],'DRE Financeira'!$C330,
BaseFinanceira[Centro Custo],IF($B$2=Configurações!$B$7,"&lt;&gt;""",'DRE Financeira'!$B$2))))</f>
        <v>0</v>
      </c>
      <c r="O330" s="24">
        <f>IF($B330="","",ABS(
SUMIFS(BaseFinanceira[Valor Previsto],
IF('DRE Financeira'!$B$3=Configurações!$D$7,BaseFinanceira[Mês Caixa],BaseFinanceira[Mês Comp.]),O$6,
BaseFinanceira[Plano Contas],'DRE Financeira'!$C330,
BaseFinanceira[Centro Custo],IF($B$2=Configurações!$B$7,"&lt;&gt;""",'DRE Financeira'!$B$2))))</f>
        <v>0</v>
      </c>
      <c r="P330" s="26">
        <f>IF($B330="","",ABS(
SUMIFS(BaseFinanceira[Valor Realizado],
IF('DRE Financeira'!$B$3=Configurações!$D$7,BaseFinanceira[Mês Caixa],BaseFinanceira[Mês Comp.]),P$6,
BaseFinanceira[Plano Contas],'DRE Financeira'!$C330,
BaseFinanceira[Centro Custo],IF($B$2=Configurações!$B$7,"&lt;&gt;""",'DRE Financeira'!$B$2))))</f>
        <v>0</v>
      </c>
      <c r="Q330" s="24">
        <f>IF($B330="","",ABS(
SUMIFS(BaseFinanceira[Valor Previsto],
IF('DRE Financeira'!$B$3=Configurações!$D$7,BaseFinanceira[Mês Caixa],BaseFinanceira[Mês Comp.]),Q$6,
BaseFinanceira[Plano Contas],'DRE Financeira'!$C330,
BaseFinanceira[Centro Custo],IF($B$2=Configurações!$B$7,"&lt;&gt;""",'DRE Financeira'!$B$2))))</f>
        <v>0</v>
      </c>
      <c r="R330" s="26">
        <f>IF($B330="","",ABS(
SUMIFS(BaseFinanceira[Valor Realizado],
IF('DRE Financeira'!$B$3=Configurações!$D$7,BaseFinanceira[Mês Caixa],BaseFinanceira[Mês Comp.]),R$6,
BaseFinanceira[Plano Contas],'DRE Financeira'!$C330,
BaseFinanceira[Centro Custo],IF($B$2=Configurações!$B$7,"&lt;&gt;""",'DRE Financeira'!$B$2))))</f>
        <v>0</v>
      </c>
      <c r="S330" s="24">
        <f>IF($B330="","",ABS(
SUMIFS(BaseFinanceira[Valor Previsto],
IF('DRE Financeira'!$B$3=Configurações!$D$7,BaseFinanceira[Mês Caixa],BaseFinanceira[Mês Comp.]),S$6,
BaseFinanceira[Plano Contas],'DRE Financeira'!$C330,
BaseFinanceira[Centro Custo],IF($B$2=Configurações!$B$7,"&lt;&gt;""",'DRE Financeira'!$B$2))))</f>
        <v>0</v>
      </c>
      <c r="T330" s="26">
        <f>IF($B330="","",ABS(
SUMIFS(BaseFinanceira[Valor Realizado],
IF('DRE Financeira'!$B$3=Configurações!$D$7,BaseFinanceira[Mês Caixa],BaseFinanceira[Mês Comp.]),T$6,
BaseFinanceira[Plano Contas],'DRE Financeira'!$C330,
BaseFinanceira[Centro Custo],IF($B$2=Configurações!$B$7,"&lt;&gt;""",'DRE Financeira'!$B$2))))</f>
        <v>0</v>
      </c>
      <c r="U330" s="24">
        <f>IF($B330="","",ABS(
SUMIFS(BaseFinanceira[Valor Previsto],
IF('DRE Financeira'!$B$3=Configurações!$D$7,BaseFinanceira[Mês Caixa],BaseFinanceira[Mês Comp.]),U$6,
BaseFinanceira[Plano Contas],'DRE Financeira'!$C330,
BaseFinanceira[Centro Custo],IF($B$2=Configurações!$B$7,"&lt;&gt;""",'DRE Financeira'!$B$2))))</f>
        <v>0</v>
      </c>
      <c r="V330" s="26">
        <f>IF($B330="","",ABS(
SUMIFS(BaseFinanceira[Valor Realizado],
IF('DRE Financeira'!$B$3=Configurações!$D$7,BaseFinanceira[Mês Caixa],BaseFinanceira[Mês Comp.]),V$6,
BaseFinanceira[Plano Contas],'DRE Financeira'!$C330,
BaseFinanceira[Centro Custo],IF($B$2=Configurações!$B$7,"&lt;&gt;""",'DRE Financeira'!$B$2))))</f>
        <v>0</v>
      </c>
      <c r="W330" s="24">
        <f>IF($B330="","",ABS(
SUMIFS(BaseFinanceira[Valor Previsto],
IF('DRE Financeira'!$B$3=Configurações!$D$7,BaseFinanceira[Mês Caixa],BaseFinanceira[Mês Comp.]),W$6,
BaseFinanceira[Plano Contas],'DRE Financeira'!$C330,
BaseFinanceira[Centro Custo],IF($B$2=Configurações!$B$7,"&lt;&gt;""",'DRE Financeira'!$B$2))))</f>
        <v>0</v>
      </c>
      <c r="X330" s="26">
        <f>IF($B330="","",ABS(
SUMIFS(BaseFinanceira[Valor Realizado],
IF('DRE Financeira'!$B$3=Configurações!$D$7,BaseFinanceira[Mês Caixa],BaseFinanceira[Mês Comp.]),X$6,
BaseFinanceira[Plano Contas],'DRE Financeira'!$C330,
BaseFinanceira[Centro Custo],IF($B$2=Configurações!$B$7,"&lt;&gt;""",'DRE Financeira'!$B$2))))</f>
        <v>0</v>
      </c>
      <c r="Y330" s="24">
        <f>IF($B330="","",ABS(
SUMIFS(BaseFinanceira[Valor Previsto],
IF('DRE Financeira'!$B$3=Configurações!$D$7,BaseFinanceira[Mês Caixa],BaseFinanceira[Mês Comp.]),Y$6,
BaseFinanceira[Plano Contas],'DRE Financeira'!$C330,
BaseFinanceira[Centro Custo],IF($B$2=Configurações!$B$7,"&lt;&gt;""",'DRE Financeira'!$B$2))))</f>
        <v>0</v>
      </c>
      <c r="Z330" s="26">
        <f>IF($B330="","",ABS(
SUMIFS(BaseFinanceira[Valor Realizado],
IF('DRE Financeira'!$B$3=Configurações!$D$7,BaseFinanceira[Mês Caixa],BaseFinanceira[Mês Comp.]),Z$6,
BaseFinanceira[Plano Contas],'DRE Financeira'!$C330,
BaseFinanceira[Centro Custo],IF($B$2=Configurações!$B$7,"&lt;&gt;""",'DRE Financeira'!$B$2))))</f>
        <v>0</v>
      </c>
      <c r="AA330" s="24">
        <f>IF($B330="","",ABS(
SUMIFS(BaseFinanceira[Valor Previsto],
IF('DRE Financeira'!$B$3=Configurações!$D$7,BaseFinanceira[Mês Caixa],BaseFinanceira[Mês Comp.]),AA$6,
BaseFinanceira[Plano Contas],'DRE Financeira'!$C330,
BaseFinanceira[Centro Custo],IF($B$2=Configurações!$B$7,"&lt;&gt;""",'DRE Financeira'!$B$2))))</f>
        <v>0</v>
      </c>
      <c r="AB330" s="26">
        <f>IF($B330="","",ABS(
SUMIFS(BaseFinanceira[Valor Realizado],
IF('DRE Financeira'!$B$3=Configurações!$D$7,BaseFinanceira[Mês Caixa],BaseFinanceira[Mês Comp.]),AB$6,
BaseFinanceira[Plano Contas],'DRE Financeira'!$C330,
BaseFinanceira[Centro Custo],IF($B$2=Configurações!$B$7,"&lt;&gt;""",'DRE Financeira'!$B$2))))</f>
        <v>0</v>
      </c>
      <c r="AD330" s="24">
        <f t="shared" si="515"/>
        <v>0</v>
      </c>
      <c r="AE330" s="26">
        <f t="shared" si="515"/>
        <v>0</v>
      </c>
      <c r="AF330" s="39">
        <f t="shared" si="458"/>
        <v>0</v>
      </c>
      <c r="AH330" s="24">
        <f t="shared" si="516"/>
        <v>0</v>
      </c>
      <c r="AI330" s="26">
        <f t="shared" si="516"/>
        <v>0</v>
      </c>
    </row>
    <row r="331" spans="2:35" s="2" customFormat="1" ht="20.100000000000001" customHeight="1" thickBot="1" x14ac:dyDescent="0.3">
      <c r="B331" s="23" t="str">
        <f>IF('Plano Contas'!T11="","",'Plano Contas'!T11)</f>
        <v>Item Extra 3</v>
      </c>
      <c r="C331" s="46" t="str">
        <f t="shared" si="517"/>
        <v>Outras DespesasGrupo Extra 3Item Extra 3</v>
      </c>
      <c r="D331" s="20"/>
      <c r="E331" s="24">
        <f>IF($B331="","",ABS(
SUMIFS(BaseFinanceira[Valor Previsto],
IF('DRE Financeira'!$B$3=Configurações!$D$7,BaseFinanceira[Mês Caixa],BaseFinanceira[Mês Comp.]),E$6,
BaseFinanceira[Plano Contas],'DRE Financeira'!$C331,
BaseFinanceira[Centro Custo],IF($B$2=Configurações!$B$7,"&lt;&gt;""",'DRE Financeira'!$B$2))))</f>
        <v>0</v>
      </c>
      <c r="F331" s="26">
        <f>IF($B331="","",ABS(
SUMIFS(BaseFinanceira[Valor Realizado],
IF('DRE Financeira'!$B$3=Configurações!$D$7,BaseFinanceira[Mês Caixa],BaseFinanceira[Mês Comp.]),F$6,
BaseFinanceira[Plano Contas],'DRE Financeira'!$C331,
BaseFinanceira[Centro Custo],IF($B$2=Configurações!$B$7,"&lt;&gt;""",'DRE Financeira'!$B$2))))</f>
        <v>0</v>
      </c>
      <c r="G331" s="24">
        <f>IF($B331="","",ABS(
SUMIFS(BaseFinanceira[Valor Previsto],
IF('DRE Financeira'!$B$3=Configurações!$D$7,BaseFinanceira[Mês Caixa],BaseFinanceira[Mês Comp.]),G$6,
BaseFinanceira[Plano Contas],'DRE Financeira'!$C331,
BaseFinanceira[Centro Custo],IF($B$2=Configurações!$B$7,"&lt;&gt;""",'DRE Financeira'!$B$2))))</f>
        <v>0</v>
      </c>
      <c r="H331" s="26">
        <f>IF($B331="","",ABS(
SUMIFS(BaseFinanceira[Valor Realizado],
IF('DRE Financeira'!$B$3=Configurações!$D$7,BaseFinanceira[Mês Caixa],BaseFinanceira[Mês Comp.]),H$6,
BaseFinanceira[Plano Contas],'DRE Financeira'!$C331,
BaseFinanceira[Centro Custo],IF($B$2=Configurações!$B$7,"&lt;&gt;""",'DRE Financeira'!$B$2))))</f>
        <v>0</v>
      </c>
      <c r="I331" s="24">
        <f>IF($B331="","",ABS(
SUMIFS(BaseFinanceira[Valor Previsto],
IF('DRE Financeira'!$B$3=Configurações!$D$7,BaseFinanceira[Mês Caixa],BaseFinanceira[Mês Comp.]),I$6,
BaseFinanceira[Plano Contas],'DRE Financeira'!$C331,
BaseFinanceira[Centro Custo],IF($B$2=Configurações!$B$7,"&lt;&gt;""",'DRE Financeira'!$B$2))))</f>
        <v>0</v>
      </c>
      <c r="J331" s="26">
        <f>IF($B331="","",ABS(
SUMIFS(BaseFinanceira[Valor Realizado],
IF('DRE Financeira'!$B$3=Configurações!$D$7,BaseFinanceira[Mês Caixa],BaseFinanceira[Mês Comp.]),J$6,
BaseFinanceira[Plano Contas],'DRE Financeira'!$C331,
BaseFinanceira[Centro Custo],IF($B$2=Configurações!$B$7,"&lt;&gt;""",'DRE Financeira'!$B$2))))</f>
        <v>0</v>
      </c>
      <c r="K331" s="24">
        <f>IF($B331="","",ABS(
SUMIFS(BaseFinanceira[Valor Previsto],
IF('DRE Financeira'!$B$3=Configurações!$D$7,BaseFinanceira[Mês Caixa],BaseFinanceira[Mês Comp.]),K$6,
BaseFinanceira[Plano Contas],'DRE Financeira'!$C331,
BaseFinanceira[Centro Custo],IF($B$2=Configurações!$B$7,"&lt;&gt;""",'DRE Financeira'!$B$2))))</f>
        <v>0</v>
      </c>
      <c r="L331" s="26">
        <f>IF($B331="","",ABS(
SUMIFS(BaseFinanceira[Valor Realizado],
IF('DRE Financeira'!$B$3=Configurações!$D$7,BaseFinanceira[Mês Caixa],BaseFinanceira[Mês Comp.]),L$6,
BaseFinanceira[Plano Contas],'DRE Financeira'!$C331,
BaseFinanceira[Centro Custo],IF($B$2=Configurações!$B$7,"&lt;&gt;""",'DRE Financeira'!$B$2))))</f>
        <v>0</v>
      </c>
      <c r="M331" s="24">
        <f>IF($B331="","",ABS(
SUMIFS(BaseFinanceira[Valor Previsto],
IF('DRE Financeira'!$B$3=Configurações!$D$7,BaseFinanceira[Mês Caixa],BaseFinanceira[Mês Comp.]),M$6,
BaseFinanceira[Plano Contas],'DRE Financeira'!$C331,
BaseFinanceira[Centro Custo],IF($B$2=Configurações!$B$7,"&lt;&gt;""",'DRE Financeira'!$B$2))))</f>
        <v>0</v>
      </c>
      <c r="N331" s="26">
        <f>IF($B331="","",ABS(
SUMIFS(BaseFinanceira[Valor Realizado],
IF('DRE Financeira'!$B$3=Configurações!$D$7,BaseFinanceira[Mês Caixa],BaseFinanceira[Mês Comp.]),N$6,
BaseFinanceira[Plano Contas],'DRE Financeira'!$C331,
BaseFinanceira[Centro Custo],IF($B$2=Configurações!$B$7,"&lt;&gt;""",'DRE Financeira'!$B$2))))</f>
        <v>0</v>
      </c>
      <c r="O331" s="24">
        <f>IF($B331="","",ABS(
SUMIFS(BaseFinanceira[Valor Previsto],
IF('DRE Financeira'!$B$3=Configurações!$D$7,BaseFinanceira[Mês Caixa],BaseFinanceira[Mês Comp.]),O$6,
BaseFinanceira[Plano Contas],'DRE Financeira'!$C331,
BaseFinanceira[Centro Custo],IF($B$2=Configurações!$B$7,"&lt;&gt;""",'DRE Financeira'!$B$2))))</f>
        <v>0</v>
      </c>
      <c r="P331" s="26">
        <f>IF($B331="","",ABS(
SUMIFS(BaseFinanceira[Valor Realizado],
IF('DRE Financeira'!$B$3=Configurações!$D$7,BaseFinanceira[Mês Caixa],BaseFinanceira[Mês Comp.]),P$6,
BaseFinanceira[Plano Contas],'DRE Financeira'!$C331,
BaseFinanceira[Centro Custo],IF($B$2=Configurações!$B$7,"&lt;&gt;""",'DRE Financeira'!$B$2))))</f>
        <v>0</v>
      </c>
      <c r="Q331" s="24">
        <f>IF($B331="","",ABS(
SUMIFS(BaseFinanceira[Valor Previsto],
IF('DRE Financeira'!$B$3=Configurações!$D$7,BaseFinanceira[Mês Caixa],BaseFinanceira[Mês Comp.]),Q$6,
BaseFinanceira[Plano Contas],'DRE Financeira'!$C331,
BaseFinanceira[Centro Custo],IF($B$2=Configurações!$B$7,"&lt;&gt;""",'DRE Financeira'!$B$2))))</f>
        <v>0</v>
      </c>
      <c r="R331" s="26">
        <f>IF($B331="","",ABS(
SUMIFS(BaseFinanceira[Valor Realizado],
IF('DRE Financeira'!$B$3=Configurações!$D$7,BaseFinanceira[Mês Caixa],BaseFinanceira[Mês Comp.]),R$6,
BaseFinanceira[Plano Contas],'DRE Financeira'!$C331,
BaseFinanceira[Centro Custo],IF($B$2=Configurações!$B$7,"&lt;&gt;""",'DRE Financeira'!$B$2))))</f>
        <v>0</v>
      </c>
      <c r="S331" s="24">
        <f>IF($B331="","",ABS(
SUMIFS(BaseFinanceira[Valor Previsto],
IF('DRE Financeira'!$B$3=Configurações!$D$7,BaseFinanceira[Mês Caixa],BaseFinanceira[Mês Comp.]),S$6,
BaseFinanceira[Plano Contas],'DRE Financeira'!$C331,
BaseFinanceira[Centro Custo],IF($B$2=Configurações!$B$7,"&lt;&gt;""",'DRE Financeira'!$B$2))))</f>
        <v>0</v>
      </c>
      <c r="T331" s="26">
        <f>IF($B331="","",ABS(
SUMIFS(BaseFinanceira[Valor Realizado],
IF('DRE Financeira'!$B$3=Configurações!$D$7,BaseFinanceira[Mês Caixa],BaseFinanceira[Mês Comp.]),T$6,
BaseFinanceira[Plano Contas],'DRE Financeira'!$C331,
BaseFinanceira[Centro Custo],IF($B$2=Configurações!$B$7,"&lt;&gt;""",'DRE Financeira'!$B$2))))</f>
        <v>0</v>
      </c>
      <c r="U331" s="24">
        <f>IF($B331="","",ABS(
SUMIFS(BaseFinanceira[Valor Previsto],
IF('DRE Financeira'!$B$3=Configurações!$D$7,BaseFinanceira[Mês Caixa],BaseFinanceira[Mês Comp.]),U$6,
BaseFinanceira[Plano Contas],'DRE Financeira'!$C331,
BaseFinanceira[Centro Custo],IF($B$2=Configurações!$B$7,"&lt;&gt;""",'DRE Financeira'!$B$2))))</f>
        <v>0</v>
      </c>
      <c r="V331" s="26">
        <f>IF($B331="","",ABS(
SUMIFS(BaseFinanceira[Valor Realizado],
IF('DRE Financeira'!$B$3=Configurações!$D$7,BaseFinanceira[Mês Caixa],BaseFinanceira[Mês Comp.]),V$6,
BaseFinanceira[Plano Contas],'DRE Financeira'!$C331,
BaseFinanceira[Centro Custo],IF($B$2=Configurações!$B$7,"&lt;&gt;""",'DRE Financeira'!$B$2))))</f>
        <v>0</v>
      </c>
      <c r="W331" s="24">
        <f>IF($B331="","",ABS(
SUMIFS(BaseFinanceira[Valor Previsto],
IF('DRE Financeira'!$B$3=Configurações!$D$7,BaseFinanceira[Mês Caixa],BaseFinanceira[Mês Comp.]),W$6,
BaseFinanceira[Plano Contas],'DRE Financeira'!$C331,
BaseFinanceira[Centro Custo],IF($B$2=Configurações!$B$7,"&lt;&gt;""",'DRE Financeira'!$B$2))))</f>
        <v>0</v>
      </c>
      <c r="X331" s="26">
        <f>IF($B331="","",ABS(
SUMIFS(BaseFinanceira[Valor Realizado],
IF('DRE Financeira'!$B$3=Configurações!$D$7,BaseFinanceira[Mês Caixa],BaseFinanceira[Mês Comp.]),X$6,
BaseFinanceira[Plano Contas],'DRE Financeira'!$C331,
BaseFinanceira[Centro Custo],IF($B$2=Configurações!$B$7,"&lt;&gt;""",'DRE Financeira'!$B$2))))</f>
        <v>0</v>
      </c>
      <c r="Y331" s="24">
        <f>IF($B331="","",ABS(
SUMIFS(BaseFinanceira[Valor Previsto],
IF('DRE Financeira'!$B$3=Configurações!$D$7,BaseFinanceira[Mês Caixa],BaseFinanceira[Mês Comp.]),Y$6,
BaseFinanceira[Plano Contas],'DRE Financeira'!$C331,
BaseFinanceira[Centro Custo],IF($B$2=Configurações!$B$7,"&lt;&gt;""",'DRE Financeira'!$B$2))))</f>
        <v>0</v>
      </c>
      <c r="Z331" s="26">
        <f>IF($B331="","",ABS(
SUMIFS(BaseFinanceira[Valor Realizado],
IF('DRE Financeira'!$B$3=Configurações!$D$7,BaseFinanceira[Mês Caixa],BaseFinanceira[Mês Comp.]),Z$6,
BaseFinanceira[Plano Contas],'DRE Financeira'!$C331,
BaseFinanceira[Centro Custo],IF($B$2=Configurações!$B$7,"&lt;&gt;""",'DRE Financeira'!$B$2))))</f>
        <v>0</v>
      </c>
      <c r="AA331" s="24">
        <f>IF($B331="","",ABS(
SUMIFS(BaseFinanceira[Valor Previsto],
IF('DRE Financeira'!$B$3=Configurações!$D$7,BaseFinanceira[Mês Caixa],BaseFinanceira[Mês Comp.]),AA$6,
BaseFinanceira[Plano Contas],'DRE Financeira'!$C331,
BaseFinanceira[Centro Custo],IF($B$2=Configurações!$B$7,"&lt;&gt;""",'DRE Financeira'!$B$2))))</f>
        <v>0</v>
      </c>
      <c r="AB331" s="26">
        <f>IF($B331="","",ABS(
SUMIFS(BaseFinanceira[Valor Realizado],
IF('DRE Financeira'!$B$3=Configurações!$D$7,BaseFinanceira[Mês Caixa],BaseFinanceira[Mês Comp.]),AB$6,
BaseFinanceira[Plano Contas],'DRE Financeira'!$C331,
BaseFinanceira[Centro Custo],IF($B$2=Configurações!$B$7,"&lt;&gt;""",'DRE Financeira'!$B$2))))</f>
        <v>0</v>
      </c>
      <c r="AD331" s="24">
        <f t="shared" si="515"/>
        <v>0</v>
      </c>
      <c r="AE331" s="26">
        <f t="shared" si="515"/>
        <v>0</v>
      </c>
      <c r="AF331" s="39">
        <f t="shared" si="458"/>
        <v>0</v>
      </c>
      <c r="AH331" s="24">
        <f t="shared" si="516"/>
        <v>0</v>
      </c>
      <c r="AI331" s="26">
        <f t="shared" si="516"/>
        <v>0</v>
      </c>
    </row>
    <row r="332" spans="2:35" s="2" customFormat="1" ht="20.100000000000001" hidden="1" customHeight="1" x14ac:dyDescent="0.25">
      <c r="B332" s="23" t="str">
        <f>IF('Plano Contas'!T12="","",'Plano Contas'!T12)</f>
        <v/>
      </c>
      <c r="C332" s="46" t="str">
        <f t="shared" si="517"/>
        <v>Outras DespesasGrupo Extra 3</v>
      </c>
      <c r="D332" s="20"/>
      <c r="E332" s="24" t="str">
        <f>IF($B332="","",ABS(
SUMIFS(BaseFinanceira[Valor Previsto],
IF('DRE Financeira'!$B$3=Configurações!$D$7,BaseFinanceira[Mês Caixa],BaseFinanceira[Mês Comp.]),E$6,
BaseFinanceira[Plano Contas],'DRE Financeira'!$C332,
BaseFinanceira[Centro Custo],IF($B$2=Configurações!$B$7,"&lt;&gt;""",'DRE Financeira'!$B$2))))</f>
        <v/>
      </c>
      <c r="F332" s="26" t="str">
        <f>IF($B332="","",ABS(
SUMIFS(BaseFinanceira[Valor Realizado],
IF('DRE Financeira'!$B$3=Configurações!$D$7,BaseFinanceira[Mês Caixa],BaseFinanceira[Mês Comp.]),F$6,
BaseFinanceira[Plano Contas],'DRE Financeira'!$C332,
BaseFinanceira[Centro Custo],IF($B$2=Configurações!$B$7,"&lt;&gt;""",'DRE Financeira'!$B$2))))</f>
        <v/>
      </c>
      <c r="G332" s="24" t="str">
        <f>IF($B332="","",ABS(
SUMIFS(BaseFinanceira[Valor Previsto],
IF('DRE Financeira'!$B$3=Configurações!$D$7,BaseFinanceira[Mês Caixa],BaseFinanceira[Mês Comp.]),G$6,
BaseFinanceira[Plano Contas],'DRE Financeira'!$C332,
BaseFinanceira[Centro Custo],IF($B$2=Configurações!$B$7,"&lt;&gt;""",'DRE Financeira'!$B$2))))</f>
        <v/>
      </c>
      <c r="H332" s="26" t="str">
        <f>IF($B332="","",ABS(
SUMIFS(BaseFinanceira[Valor Realizado],
IF('DRE Financeira'!$B$3=Configurações!$D$7,BaseFinanceira[Mês Caixa],BaseFinanceira[Mês Comp.]),H$6,
BaseFinanceira[Plano Contas],'DRE Financeira'!$C332,
BaseFinanceira[Centro Custo],IF($B$2=Configurações!$B$7,"&lt;&gt;""",'DRE Financeira'!$B$2))))</f>
        <v/>
      </c>
      <c r="I332" s="24" t="str">
        <f>IF($B332="","",ABS(
SUMIFS(BaseFinanceira[Valor Previsto],
IF('DRE Financeira'!$B$3=Configurações!$D$7,BaseFinanceira[Mês Caixa],BaseFinanceira[Mês Comp.]),I$6,
BaseFinanceira[Plano Contas],'DRE Financeira'!$C332,
BaseFinanceira[Centro Custo],IF($B$2=Configurações!$B$7,"&lt;&gt;""",'DRE Financeira'!$B$2))))</f>
        <v/>
      </c>
      <c r="J332" s="26" t="str">
        <f>IF($B332="","",ABS(
SUMIFS(BaseFinanceira[Valor Realizado],
IF('DRE Financeira'!$B$3=Configurações!$D$7,BaseFinanceira[Mês Caixa],BaseFinanceira[Mês Comp.]),J$6,
BaseFinanceira[Plano Contas],'DRE Financeira'!$C332,
BaseFinanceira[Centro Custo],IF($B$2=Configurações!$B$7,"&lt;&gt;""",'DRE Financeira'!$B$2))))</f>
        <v/>
      </c>
      <c r="K332" s="24" t="str">
        <f>IF($B332="","",ABS(
SUMIFS(BaseFinanceira[Valor Previsto],
IF('DRE Financeira'!$B$3=Configurações!$D$7,BaseFinanceira[Mês Caixa],BaseFinanceira[Mês Comp.]),K$6,
BaseFinanceira[Plano Contas],'DRE Financeira'!$C332,
BaseFinanceira[Centro Custo],IF($B$2=Configurações!$B$7,"&lt;&gt;""",'DRE Financeira'!$B$2))))</f>
        <v/>
      </c>
      <c r="L332" s="26" t="str">
        <f>IF($B332="","",ABS(
SUMIFS(BaseFinanceira[Valor Realizado],
IF('DRE Financeira'!$B$3=Configurações!$D$7,BaseFinanceira[Mês Caixa],BaseFinanceira[Mês Comp.]),L$6,
BaseFinanceira[Plano Contas],'DRE Financeira'!$C332,
BaseFinanceira[Centro Custo],IF($B$2=Configurações!$B$7,"&lt;&gt;""",'DRE Financeira'!$B$2))))</f>
        <v/>
      </c>
      <c r="M332" s="24" t="str">
        <f>IF($B332="","",ABS(
SUMIFS(BaseFinanceira[Valor Previsto],
IF('DRE Financeira'!$B$3=Configurações!$D$7,BaseFinanceira[Mês Caixa],BaseFinanceira[Mês Comp.]),M$6,
BaseFinanceira[Plano Contas],'DRE Financeira'!$C332,
BaseFinanceira[Centro Custo],IF($B$2=Configurações!$B$7,"&lt;&gt;""",'DRE Financeira'!$B$2))))</f>
        <v/>
      </c>
      <c r="N332" s="26" t="str">
        <f>IF($B332="","",ABS(
SUMIFS(BaseFinanceira[Valor Realizado],
IF('DRE Financeira'!$B$3=Configurações!$D$7,BaseFinanceira[Mês Caixa],BaseFinanceira[Mês Comp.]),N$6,
BaseFinanceira[Plano Contas],'DRE Financeira'!$C332,
BaseFinanceira[Centro Custo],IF($B$2=Configurações!$B$7,"&lt;&gt;""",'DRE Financeira'!$B$2))))</f>
        <v/>
      </c>
      <c r="O332" s="24" t="str">
        <f>IF($B332="","",ABS(
SUMIFS(BaseFinanceira[Valor Previsto],
IF('DRE Financeira'!$B$3=Configurações!$D$7,BaseFinanceira[Mês Caixa],BaseFinanceira[Mês Comp.]),O$6,
BaseFinanceira[Plano Contas],'DRE Financeira'!$C332,
BaseFinanceira[Centro Custo],IF($B$2=Configurações!$B$7,"&lt;&gt;""",'DRE Financeira'!$B$2))))</f>
        <v/>
      </c>
      <c r="P332" s="26" t="str">
        <f>IF($B332="","",ABS(
SUMIFS(BaseFinanceira[Valor Realizado],
IF('DRE Financeira'!$B$3=Configurações!$D$7,BaseFinanceira[Mês Caixa],BaseFinanceira[Mês Comp.]),P$6,
BaseFinanceira[Plano Contas],'DRE Financeira'!$C332,
BaseFinanceira[Centro Custo],IF($B$2=Configurações!$B$7,"&lt;&gt;""",'DRE Financeira'!$B$2))))</f>
        <v/>
      </c>
      <c r="Q332" s="24" t="str">
        <f>IF($B332="","",ABS(
SUMIFS(BaseFinanceira[Valor Previsto],
IF('DRE Financeira'!$B$3=Configurações!$D$7,BaseFinanceira[Mês Caixa],BaseFinanceira[Mês Comp.]),Q$6,
BaseFinanceira[Plano Contas],'DRE Financeira'!$C332,
BaseFinanceira[Centro Custo],IF($B$2=Configurações!$B$7,"&lt;&gt;""",'DRE Financeira'!$B$2))))</f>
        <v/>
      </c>
      <c r="R332" s="26" t="str">
        <f>IF($B332="","",ABS(
SUMIFS(BaseFinanceira[Valor Realizado],
IF('DRE Financeira'!$B$3=Configurações!$D$7,BaseFinanceira[Mês Caixa],BaseFinanceira[Mês Comp.]),R$6,
BaseFinanceira[Plano Contas],'DRE Financeira'!$C332,
BaseFinanceira[Centro Custo],IF($B$2=Configurações!$B$7,"&lt;&gt;""",'DRE Financeira'!$B$2))))</f>
        <v/>
      </c>
      <c r="S332" s="24" t="str">
        <f>IF($B332="","",ABS(
SUMIFS(BaseFinanceira[Valor Previsto],
IF('DRE Financeira'!$B$3=Configurações!$D$7,BaseFinanceira[Mês Caixa],BaseFinanceira[Mês Comp.]),S$6,
BaseFinanceira[Plano Contas],'DRE Financeira'!$C332,
BaseFinanceira[Centro Custo],IF($B$2=Configurações!$B$7,"&lt;&gt;""",'DRE Financeira'!$B$2))))</f>
        <v/>
      </c>
      <c r="T332" s="26" t="str">
        <f>IF($B332="","",ABS(
SUMIFS(BaseFinanceira[Valor Realizado],
IF('DRE Financeira'!$B$3=Configurações!$D$7,BaseFinanceira[Mês Caixa],BaseFinanceira[Mês Comp.]),T$6,
BaseFinanceira[Plano Contas],'DRE Financeira'!$C332,
BaseFinanceira[Centro Custo],IF($B$2=Configurações!$B$7,"&lt;&gt;""",'DRE Financeira'!$B$2))))</f>
        <v/>
      </c>
      <c r="U332" s="24" t="str">
        <f>IF($B332="","",ABS(
SUMIFS(BaseFinanceira[Valor Previsto],
IF('DRE Financeira'!$B$3=Configurações!$D$7,BaseFinanceira[Mês Caixa],BaseFinanceira[Mês Comp.]),U$6,
BaseFinanceira[Plano Contas],'DRE Financeira'!$C332,
BaseFinanceira[Centro Custo],IF($B$2=Configurações!$B$7,"&lt;&gt;""",'DRE Financeira'!$B$2))))</f>
        <v/>
      </c>
      <c r="V332" s="26" t="str">
        <f>IF($B332="","",ABS(
SUMIFS(BaseFinanceira[Valor Realizado],
IF('DRE Financeira'!$B$3=Configurações!$D$7,BaseFinanceira[Mês Caixa],BaseFinanceira[Mês Comp.]),V$6,
BaseFinanceira[Plano Contas],'DRE Financeira'!$C332,
BaseFinanceira[Centro Custo],IF($B$2=Configurações!$B$7,"&lt;&gt;""",'DRE Financeira'!$B$2))))</f>
        <v/>
      </c>
      <c r="W332" s="24" t="str">
        <f>IF($B332="","",ABS(
SUMIFS(BaseFinanceira[Valor Previsto],
IF('DRE Financeira'!$B$3=Configurações!$D$7,BaseFinanceira[Mês Caixa],BaseFinanceira[Mês Comp.]),W$6,
BaseFinanceira[Plano Contas],'DRE Financeira'!$C332,
BaseFinanceira[Centro Custo],IF($B$2=Configurações!$B$7,"&lt;&gt;""",'DRE Financeira'!$B$2))))</f>
        <v/>
      </c>
      <c r="X332" s="26" t="str">
        <f>IF($B332="","",ABS(
SUMIFS(BaseFinanceira[Valor Realizado],
IF('DRE Financeira'!$B$3=Configurações!$D$7,BaseFinanceira[Mês Caixa],BaseFinanceira[Mês Comp.]),X$6,
BaseFinanceira[Plano Contas],'DRE Financeira'!$C332,
BaseFinanceira[Centro Custo],IF($B$2=Configurações!$B$7,"&lt;&gt;""",'DRE Financeira'!$B$2))))</f>
        <v/>
      </c>
      <c r="Y332" s="24" t="str">
        <f>IF($B332="","",ABS(
SUMIFS(BaseFinanceira[Valor Previsto],
IF('DRE Financeira'!$B$3=Configurações!$D$7,BaseFinanceira[Mês Caixa],BaseFinanceira[Mês Comp.]),Y$6,
BaseFinanceira[Plano Contas],'DRE Financeira'!$C332,
BaseFinanceira[Centro Custo],IF($B$2=Configurações!$B$7,"&lt;&gt;""",'DRE Financeira'!$B$2))))</f>
        <v/>
      </c>
      <c r="Z332" s="26" t="str">
        <f>IF($B332="","",ABS(
SUMIFS(BaseFinanceira[Valor Realizado],
IF('DRE Financeira'!$B$3=Configurações!$D$7,BaseFinanceira[Mês Caixa],BaseFinanceira[Mês Comp.]),Z$6,
BaseFinanceira[Plano Contas],'DRE Financeira'!$C332,
BaseFinanceira[Centro Custo],IF($B$2=Configurações!$B$7,"&lt;&gt;""",'DRE Financeira'!$B$2))))</f>
        <v/>
      </c>
      <c r="AA332" s="24" t="str">
        <f>IF($B332="","",ABS(
SUMIFS(BaseFinanceira[Valor Previsto],
IF('DRE Financeira'!$B$3=Configurações!$D$7,BaseFinanceira[Mês Caixa],BaseFinanceira[Mês Comp.]),AA$6,
BaseFinanceira[Plano Contas],'DRE Financeira'!$C332,
BaseFinanceira[Centro Custo],IF($B$2=Configurações!$B$7,"&lt;&gt;""",'DRE Financeira'!$B$2))))</f>
        <v/>
      </c>
      <c r="AB332" s="26" t="str">
        <f>IF($B332="","",ABS(
SUMIFS(BaseFinanceira[Valor Realizado],
IF('DRE Financeira'!$B$3=Configurações!$D$7,BaseFinanceira[Mês Caixa],BaseFinanceira[Mês Comp.]),AB$6,
BaseFinanceira[Plano Contas],'DRE Financeira'!$C332,
BaseFinanceira[Centro Custo],IF($B$2=Configurações!$B$7,"&lt;&gt;""",'DRE Financeira'!$B$2))))</f>
        <v/>
      </c>
      <c r="AD332" s="24">
        <f t="shared" si="515"/>
        <v>0</v>
      </c>
      <c r="AE332" s="26">
        <f t="shared" si="515"/>
        <v>0</v>
      </c>
      <c r="AF332" s="39">
        <f t="shared" si="458"/>
        <v>0</v>
      </c>
      <c r="AH332" s="24">
        <f t="shared" si="516"/>
        <v>0</v>
      </c>
      <c r="AI332" s="26">
        <f t="shared" si="516"/>
        <v>0</v>
      </c>
    </row>
    <row r="333" spans="2:35" s="2" customFormat="1" ht="20.100000000000001" hidden="1" customHeight="1" x14ac:dyDescent="0.25">
      <c r="B333" s="23" t="str">
        <f>IF('Plano Contas'!T13="","",'Plano Contas'!T13)</f>
        <v/>
      </c>
      <c r="C333" s="46" t="str">
        <f t="shared" si="517"/>
        <v>Outras DespesasGrupo Extra 3</v>
      </c>
      <c r="D333" s="20"/>
      <c r="E333" s="24" t="str">
        <f>IF($B333="","",ABS(
SUMIFS(BaseFinanceira[Valor Previsto],
IF('DRE Financeira'!$B$3=Configurações!$D$7,BaseFinanceira[Mês Caixa],BaseFinanceira[Mês Comp.]),E$6,
BaseFinanceira[Plano Contas],'DRE Financeira'!$C333,
BaseFinanceira[Centro Custo],IF($B$2=Configurações!$B$7,"&lt;&gt;""",'DRE Financeira'!$B$2))))</f>
        <v/>
      </c>
      <c r="F333" s="26" t="str">
        <f>IF($B333="","",ABS(
SUMIFS(BaseFinanceira[Valor Realizado],
IF('DRE Financeira'!$B$3=Configurações!$D$7,BaseFinanceira[Mês Caixa],BaseFinanceira[Mês Comp.]),F$6,
BaseFinanceira[Plano Contas],'DRE Financeira'!$C333,
BaseFinanceira[Centro Custo],IF($B$2=Configurações!$B$7,"&lt;&gt;""",'DRE Financeira'!$B$2))))</f>
        <v/>
      </c>
      <c r="G333" s="24" t="str">
        <f>IF($B333="","",ABS(
SUMIFS(BaseFinanceira[Valor Previsto],
IF('DRE Financeira'!$B$3=Configurações!$D$7,BaseFinanceira[Mês Caixa],BaseFinanceira[Mês Comp.]),G$6,
BaseFinanceira[Plano Contas],'DRE Financeira'!$C333,
BaseFinanceira[Centro Custo],IF($B$2=Configurações!$B$7,"&lt;&gt;""",'DRE Financeira'!$B$2))))</f>
        <v/>
      </c>
      <c r="H333" s="26" t="str">
        <f>IF($B333="","",ABS(
SUMIFS(BaseFinanceira[Valor Realizado],
IF('DRE Financeira'!$B$3=Configurações!$D$7,BaseFinanceira[Mês Caixa],BaseFinanceira[Mês Comp.]),H$6,
BaseFinanceira[Plano Contas],'DRE Financeira'!$C333,
BaseFinanceira[Centro Custo],IF($B$2=Configurações!$B$7,"&lt;&gt;""",'DRE Financeira'!$B$2))))</f>
        <v/>
      </c>
      <c r="I333" s="24" t="str">
        <f>IF($B333="","",ABS(
SUMIFS(BaseFinanceira[Valor Previsto],
IF('DRE Financeira'!$B$3=Configurações!$D$7,BaseFinanceira[Mês Caixa],BaseFinanceira[Mês Comp.]),I$6,
BaseFinanceira[Plano Contas],'DRE Financeira'!$C333,
BaseFinanceira[Centro Custo],IF($B$2=Configurações!$B$7,"&lt;&gt;""",'DRE Financeira'!$B$2))))</f>
        <v/>
      </c>
      <c r="J333" s="26" t="str">
        <f>IF($B333="","",ABS(
SUMIFS(BaseFinanceira[Valor Realizado],
IF('DRE Financeira'!$B$3=Configurações!$D$7,BaseFinanceira[Mês Caixa],BaseFinanceira[Mês Comp.]),J$6,
BaseFinanceira[Plano Contas],'DRE Financeira'!$C333,
BaseFinanceira[Centro Custo],IF($B$2=Configurações!$B$7,"&lt;&gt;""",'DRE Financeira'!$B$2))))</f>
        <v/>
      </c>
      <c r="K333" s="24" t="str">
        <f>IF($B333="","",ABS(
SUMIFS(BaseFinanceira[Valor Previsto],
IF('DRE Financeira'!$B$3=Configurações!$D$7,BaseFinanceira[Mês Caixa],BaseFinanceira[Mês Comp.]),K$6,
BaseFinanceira[Plano Contas],'DRE Financeira'!$C333,
BaseFinanceira[Centro Custo],IF($B$2=Configurações!$B$7,"&lt;&gt;""",'DRE Financeira'!$B$2))))</f>
        <v/>
      </c>
      <c r="L333" s="26" t="str">
        <f>IF($B333="","",ABS(
SUMIFS(BaseFinanceira[Valor Realizado],
IF('DRE Financeira'!$B$3=Configurações!$D$7,BaseFinanceira[Mês Caixa],BaseFinanceira[Mês Comp.]),L$6,
BaseFinanceira[Plano Contas],'DRE Financeira'!$C333,
BaseFinanceira[Centro Custo],IF($B$2=Configurações!$B$7,"&lt;&gt;""",'DRE Financeira'!$B$2))))</f>
        <v/>
      </c>
      <c r="M333" s="24" t="str">
        <f>IF($B333="","",ABS(
SUMIFS(BaseFinanceira[Valor Previsto],
IF('DRE Financeira'!$B$3=Configurações!$D$7,BaseFinanceira[Mês Caixa],BaseFinanceira[Mês Comp.]),M$6,
BaseFinanceira[Plano Contas],'DRE Financeira'!$C333,
BaseFinanceira[Centro Custo],IF($B$2=Configurações!$B$7,"&lt;&gt;""",'DRE Financeira'!$B$2))))</f>
        <v/>
      </c>
      <c r="N333" s="26" t="str">
        <f>IF($B333="","",ABS(
SUMIFS(BaseFinanceira[Valor Realizado],
IF('DRE Financeira'!$B$3=Configurações!$D$7,BaseFinanceira[Mês Caixa],BaseFinanceira[Mês Comp.]),N$6,
BaseFinanceira[Plano Contas],'DRE Financeira'!$C333,
BaseFinanceira[Centro Custo],IF($B$2=Configurações!$B$7,"&lt;&gt;""",'DRE Financeira'!$B$2))))</f>
        <v/>
      </c>
      <c r="O333" s="24" t="str">
        <f>IF($B333="","",ABS(
SUMIFS(BaseFinanceira[Valor Previsto],
IF('DRE Financeira'!$B$3=Configurações!$D$7,BaseFinanceira[Mês Caixa],BaseFinanceira[Mês Comp.]),O$6,
BaseFinanceira[Plano Contas],'DRE Financeira'!$C333,
BaseFinanceira[Centro Custo],IF($B$2=Configurações!$B$7,"&lt;&gt;""",'DRE Financeira'!$B$2))))</f>
        <v/>
      </c>
      <c r="P333" s="26" t="str">
        <f>IF($B333="","",ABS(
SUMIFS(BaseFinanceira[Valor Realizado],
IF('DRE Financeira'!$B$3=Configurações!$D$7,BaseFinanceira[Mês Caixa],BaseFinanceira[Mês Comp.]),P$6,
BaseFinanceira[Plano Contas],'DRE Financeira'!$C333,
BaseFinanceira[Centro Custo],IF($B$2=Configurações!$B$7,"&lt;&gt;""",'DRE Financeira'!$B$2))))</f>
        <v/>
      </c>
      <c r="Q333" s="24" t="str">
        <f>IF($B333="","",ABS(
SUMIFS(BaseFinanceira[Valor Previsto],
IF('DRE Financeira'!$B$3=Configurações!$D$7,BaseFinanceira[Mês Caixa],BaseFinanceira[Mês Comp.]),Q$6,
BaseFinanceira[Plano Contas],'DRE Financeira'!$C333,
BaseFinanceira[Centro Custo],IF($B$2=Configurações!$B$7,"&lt;&gt;""",'DRE Financeira'!$B$2))))</f>
        <v/>
      </c>
      <c r="R333" s="26" t="str">
        <f>IF($B333="","",ABS(
SUMIFS(BaseFinanceira[Valor Realizado],
IF('DRE Financeira'!$B$3=Configurações!$D$7,BaseFinanceira[Mês Caixa],BaseFinanceira[Mês Comp.]),R$6,
BaseFinanceira[Plano Contas],'DRE Financeira'!$C333,
BaseFinanceira[Centro Custo],IF($B$2=Configurações!$B$7,"&lt;&gt;""",'DRE Financeira'!$B$2))))</f>
        <v/>
      </c>
      <c r="S333" s="24" t="str">
        <f>IF($B333="","",ABS(
SUMIFS(BaseFinanceira[Valor Previsto],
IF('DRE Financeira'!$B$3=Configurações!$D$7,BaseFinanceira[Mês Caixa],BaseFinanceira[Mês Comp.]),S$6,
BaseFinanceira[Plano Contas],'DRE Financeira'!$C333,
BaseFinanceira[Centro Custo],IF($B$2=Configurações!$B$7,"&lt;&gt;""",'DRE Financeira'!$B$2))))</f>
        <v/>
      </c>
      <c r="T333" s="26" t="str">
        <f>IF($B333="","",ABS(
SUMIFS(BaseFinanceira[Valor Realizado],
IF('DRE Financeira'!$B$3=Configurações!$D$7,BaseFinanceira[Mês Caixa],BaseFinanceira[Mês Comp.]),T$6,
BaseFinanceira[Plano Contas],'DRE Financeira'!$C333,
BaseFinanceira[Centro Custo],IF($B$2=Configurações!$B$7,"&lt;&gt;""",'DRE Financeira'!$B$2))))</f>
        <v/>
      </c>
      <c r="U333" s="24" t="str">
        <f>IF($B333="","",ABS(
SUMIFS(BaseFinanceira[Valor Previsto],
IF('DRE Financeira'!$B$3=Configurações!$D$7,BaseFinanceira[Mês Caixa],BaseFinanceira[Mês Comp.]),U$6,
BaseFinanceira[Plano Contas],'DRE Financeira'!$C333,
BaseFinanceira[Centro Custo],IF($B$2=Configurações!$B$7,"&lt;&gt;""",'DRE Financeira'!$B$2))))</f>
        <v/>
      </c>
      <c r="V333" s="26" t="str">
        <f>IF($B333="","",ABS(
SUMIFS(BaseFinanceira[Valor Realizado],
IF('DRE Financeira'!$B$3=Configurações!$D$7,BaseFinanceira[Mês Caixa],BaseFinanceira[Mês Comp.]),V$6,
BaseFinanceira[Plano Contas],'DRE Financeira'!$C333,
BaseFinanceira[Centro Custo],IF($B$2=Configurações!$B$7,"&lt;&gt;""",'DRE Financeira'!$B$2))))</f>
        <v/>
      </c>
      <c r="W333" s="24" t="str">
        <f>IF($B333="","",ABS(
SUMIFS(BaseFinanceira[Valor Previsto],
IF('DRE Financeira'!$B$3=Configurações!$D$7,BaseFinanceira[Mês Caixa],BaseFinanceira[Mês Comp.]),W$6,
BaseFinanceira[Plano Contas],'DRE Financeira'!$C333,
BaseFinanceira[Centro Custo],IF($B$2=Configurações!$B$7,"&lt;&gt;""",'DRE Financeira'!$B$2))))</f>
        <v/>
      </c>
      <c r="X333" s="26" t="str">
        <f>IF($B333="","",ABS(
SUMIFS(BaseFinanceira[Valor Realizado],
IF('DRE Financeira'!$B$3=Configurações!$D$7,BaseFinanceira[Mês Caixa],BaseFinanceira[Mês Comp.]),X$6,
BaseFinanceira[Plano Contas],'DRE Financeira'!$C333,
BaseFinanceira[Centro Custo],IF($B$2=Configurações!$B$7,"&lt;&gt;""",'DRE Financeira'!$B$2))))</f>
        <v/>
      </c>
      <c r="Y333" s="24" t="str">
        <f>IF($B333="","",ABS(
SUMIFS(BaseFinanceira[Valor Previsto],
IF('DRE Financeira'!$B$3=Configurações!$D$7,BaseFinanceira[Mês Caixa],BaseFinanceira[Mês Comp.]),Y$6,
BaseFinanceira[Plano Contas],'DRE Financeira'!$C333,
BaseFinanceira[Centro Custo],IF($B$2=Configurações!$B$7,"&lt;&gt;""",'DRE Financeira'!$B$2))))</f>
        <v/>
      </c>
      <c r="Z333" s="26" t="str">
        <f>IF($B333="","",ABS(
SUMIFS(BaseFinanceira[Valor Realizado],
IF('DRE Financeira'!$B$3=Configurações!$D$7,BaseFinanceira[Mês Caixa],BaseFinanceira[Mês Comp.]),Z$6,
BaseFinanceira[Plano Contas],'DRE Financeira'!$C333,
BaseFinanceira[Centro Custo],IF($B$2=Configurações!$B$7,"&lt;&gt;""",'DRE Financeira'!$B$2))))</f>
        <v/>
      </c>
      <c r="AA333" s="24" t="str">
        <f>IF($B333="","",ABS(
SUMIFS(BaseFinanceira[Valor Previsto],
IF('DRE Financeira'!$B$3=Configurações!$D$7,BaseFinanceira[Mês Caixa],BaseFinanceira[Mês Comp.]),AA$6,
BaseFinanceira[Plano Contas],'DRE Financeira'!$C333,
BaseFinanceira[Centro Custo],IF($B$2=Configurações!$B$7,"&lt;&gt;""",'DRE Financeira'!$B$2))))</f>
        <v/>
      </c>
      <c r="AB333" s="26" t="str">
        <f>IF($B333="","",ABS(
SUMIFS(BaseFinanceira[Valor Realizado],
IF('DRE Financeira'!$B$3=Configurações!$D$7,BaseFinanceira[Mês Caixa],BaseFinanceira[Mês Comp.]),AB$6,
BaseFinanceira[Plano Contas],'DRE Financeira'!$C333,
BaseFinanceira[Centro Custo],IF($B$2=Configurações!$B$7,"&lt;&gt;""",'DRE Financeira'!$B$2))))</f>
        <v/>
      </c>
      <c r="AD333" s="24">
        <f t="shared" si="515"/>
        <v>0</v>
      </c>
      <c r="AE333" s="26">
        <f t="shared" si="515"/>
        <v>0</v>
      </c>
      <c r="AF333" s="39">
        <f t="shared" si="458"/>
        <v>0</v>
      </c>
      <c r="AH333" s="24">
        <f t="shared" si="516"/>
        <v>0</v>
      </c>
      <c r="AI333" s="26">
        <f t="shared" si="516"/>
        <v>0</v>
      </c>
    </row>
    <row r="334" spans="2:35" s="2" customFormat="1" ht="20.100000000000001" hidden="1" customHeight="1" x14ac:dyDescent="0.25">
      <c r="B334" s="23" t="str">
        <f>IF('Plano Contas'!T14="","",'Plano Contas'!T14)</f>
        <v/>
      </c>
      <c r="C334" s="46" t="str">
        <f t="shared" si="517"/>
        <v>Outras DespesasGrupo Extra 3</v>
      </c>
      <c r="D334" s="20"/>
      <c r="E334" s="24" t="str">
        <f>IF($B334="","",ABS(
SUMIFS(BaseFinanceira[Valor Previsto],
IF('DRE Financeira'!$B$3=Configurações!$D$7,BaseFinanceira[Mês Caixa],BaseFinanceira[Mês Comp.]),E$6,
BaseFinanceira[Plano Contas],'DRE Financeira'!$C334,
BaseFinanceira[Centro Custo],IF($B$2=Configurações!$B$7,"&lt;&gt;""",'DRE Financeira'!$B$2))))</f>
        <v/>
      </c>
      <c r="F334" s="26" t="str">
        <f>IF($B334="","",ABS(
SUMIFS(BaseFinanceira[Valor Realizado],
IF('DRE Financeira'!$B$3=Configurações!$D$7,BaseFinanceira[Mês Caixa],BaseFinanceira[Mês Comp.]),F$6,
BaseFinanceira[Plano Contas],'DRE Financeira'!$C334,
BaseFinanceira[Centro Custo],IF($B$2=Configurações!$B$7,"&lt;&gt;""",'DRE Financeira'!$B$2))))</f>
        <v/>
      </c>
      <c r="G334" s="24" t="str">
        <f>IF($B334="","",ABS(
SUMIFS(BaseFinanceira[Valor Previsto],
IF('DRE Financeira'!$B$3=Configurações!$D$7,BaseFinanceira[Mês Caixa],BaseFinanceira[Mês Comp.]),G$6,
BaseFinanceira[Plano Contas],'DRE Financeira'!$C334,
BaseFinanceira[Centro Custo],IF($B$2=Configurações!$B$7,"&lt;&gt;""",'DRE Financeira'!$B$2))))</f>
        <v/>
      </c>
      <c r="H334" s="26" t="str">
        <f>IF($B334="","",ABS(
SUMIFS(BaseFinanceira[Valor Realizado],
IF('DRE Financeira'!$B$3=Configurações!$D$7,BaseFinanceira[Mês Caixa],BaseFinanceira[Mês Comp.]),H$6,
BaseFinanceira[Plano Contas],'DRE Financeira'!$C334,
BaseFinanceira[Centro Custo],IF($B$2=Configurações!$B$7,"&lt;&gt;""",'DRE Financeira'!$B$2))))</f>
        <v/>
      </c>
      <c r="I334" s="24" t="str">
        <f>IF($B334="","",ABS(
SUMIFS(BaseFinanceira[Valor Previsto],
IF('DRE Financeira'!$B$3=Configurações!$D$7,BaseFinanceira[Mês Caixa],BaseFinanceira[Mês Comp.]),I$6,
BaseFinanceira[Plano Contas],'DRE Financeira'!$C334,
BaseFinanceira[Centro Custo],IF($B$2=Configurações!$B$7,"&lt;&gt;""",'DRE Financeira'!$B$2))))</f>
        <v/>
      </c>
      <c r="J334" s="26" t="str">
        <f>IF($B334="","",ABS(
SUMIFS(BaseFinanceira[Valor Realizado],
IF('DRE Financeira'!$B$3=Configurações!$D$7,BaseFinanceira[Mês Caixa],BaseFinanceira[Mês Comp.]),J$6,
BaseFinanceira[Plano Contas],'DRE Financeira'!$C334,
BaseFinanceira[Centro Custo],IF($B$2=Configurações!$B$7,"&lt;&gt;""",'DRE Financeira'!$B$2))))</f>
        <v/>
      </c>
      <c r="K334" s="24" t="str">
        <f>IF($B334="","",ABS(
SUMIFS(BaseFinanceira[Valor Previsto],
IF('DRE Financeira'!$B$3=Configurações!$D$7,BaseFinanceira[Mês Caixa],BaseFinanceira[Mês Comp.]),K$6,
BaseFinanceira[Plano Contas],'DRE Financeira'!$C334,
BaseFinanceira[Centro Custo],IF($B$2=Configurações!$B$7,"&lt;&gt;""",'DRE Financeira'!$B$2))))</f>
        <v/>
      </c>
      <c r="L334" s="26" t="str">
        <f>IF($B334="","",ABS(
SUMIFS(BaseFinanceira[Valor Realizado],
IF('DRE Financeira'!$B$3=Configurações!$D$7,BaseFinanceira[Mês Caixa],BaseFinanceira[Mês Comp.]),L$6,
BaseFinanceira[Plano Contas],'DRE Financeira'!$C334,
BaseFinanceira[Centro Custo],IF($B$2=Configurações!$B$7,"&lt;&gt;""",'DRE Financeira'!$B$2))))</f>
        <v/>
      </c>
      <c r="M334" s="24" t="str">
        <f>IF($B334="","",ABS(
SUMIFS(BaseFinanceira[Valor Previsto],
IF('DRE Financeira'!$B$3=Configurações!$D$7,BaseFinanceira[Mês Caixa],BaseFinanceira[Mês Comp.]),M$6,
BaseFinanceira[Plano Contas],'DRE Financeira'!$C334,
BaseFinanceira[Centro Custo],IF($B$2=Configurações!$B$7,"&lt;&gt;""",'DRE Financeira'!$B$2))))</f>
        <v/>
      </c>
      <c r="N334" s="26" t="str">
        <f>IF($B334="","",ABS(
SUMIFS(BaseFinanceira[Valor Realizado],
IF('DRE Financeira'!$B$3=Configurações!$D$7,BaseFinanceira[Mês Caixa],BaseFinanceira[Mês Comp.]),N$6,
BaseFinanceira[Plano Contas],'DRE Financeira'!$C334,
BaseFinanceira[Centro Custo],IF($B$2=Configurações!$B$7,"&lt;&gt;""",'DRE Financeira'!$B$2))))</f>
        <v/>
      </c>
      <c r="O334" s="24" t="str">
        <f>IF($B334="","",ABS(
SUMIFS(BaseFinanceira[Valor Previsto],
IF('DRE Financeira'!$B$3=Configurações!$D$7,BaseFinanceira[Mês Caixa],BaseFinanceira[Mês Comp.]),O$6,
BaseFinanceira[Plano Contas],'DRE Financeira'!$C334,
BaseFinanceira[Centro Custo],IF($B$2=Configurações!$B$7,"&lt;&gt;""",'DRE Financeira'!$B$2))))</f>
        <v/>
      </c>
      <c r="P334" s="26" t="str">
        <f>IF($B334="","",ABS(
SUMIFS(BaseFinanceira[Valor Realizado],
IF('DRE Financeira'!$B$3=Configurações!$D$7,BaseFinanceira[Mês Caixa],BaseFinanceira[Mês Comp.]),P$6,
BaseFinanceira[Plano Contas],'DRE Financeira'!$C334,
BaseFinanceira[Centro Custo],IF($B$2=Configurações!$B$7,"&lt;&gt;""",'DRE Financeira'!$B$2))))</f>
        <v/>
      </c>
      <c r="Q334" s="24" t="str">
        <f>IF($B334="","",ABS(
SUMIFS(BaseFinanceira[Valor Previsto],
IF('DRE Financeira'!$B$3=Configurações!$D$7,BaseFinanceira[Mês Caixa],BaseFinanceira[Mês Comp.]),Q$6,
BaseFinanceira[Plano Contas],'DRE Financeira'!$C334,
BaseFinanceira[Centro Custo],IF($B$2=Configurações!$B$7,"&lt;&gt;""",'DRE Financeira'!$B$2))))</f>
        <v/>
      </c>
      <c r="R334" s="26" t="str">
        <f>IF($B334="","",ABS(
SUMIFS(BaseFinanceira[Valor Realizado],
IF('DRE Financeira'!$B$3=Configurações!$D$7,BaseFinanceira[Mês Caixa],BaseFinanceira[Mês Comp.]),R$6,
BaseFinanceira[Plano Contas],'DRE Financeira'!$C334,
BaseFinanceira[Centro Custo],IF($B$2=Configurações!$B$7,"&lt;&gt;""",'DRE Financeira'!$B$2))))</f>
        <v/>
      </c>
      <c r="S334" s="24" t="str">
        <f>IF($B334="","",ABS(
SUMIFS(BaseFinanceira[Valor Previsto],
IF('DRE Financeira'!$B$3=Configurações!$D$7,BaseFinanceira[Mês Caixa],BaseFinanceira[Mês Comp.]),S$6,
BaseFinanceira[Plano Contas],'DRE Financeira'!$C334,
BaseFinanceira[Centro Custo],IF($B$2=Configurações!$B$7,"&lt;&gt;""",'DRE Financeira'!$B$2))))</f>
        <v/>
      </c>
      <c r="T334" s="26" t="str">
        <f>IF($B334="","",ABS(
SUMIFS(BaseFinanceira[Valor Realizado],
IF('DRE Financeira'!$B$3=Configurações!$D$7,BaseFinanceira[Mês Caixa],BaseFinanceira[Mês Comp.]),T$6,
BaseFinanceira[Plano Contas],'DRE Financeira'!$C334,
BaseFinanceira[Centro Custo],IF($B$2=Configurações!$B$7,"&lt;&gt;""",'DRE Financeira'!$B$2))))</f>
        <v/>
      </c>
      <c r="U334" s="24" t="str">
        <f>IF($B334="","",ABS(
SUMIFS(BaseFinanceira[Valor Previsto],
IF('DRE Financeira'!$B$3=Configurações!$D$7,BaseFinanceira[Mês Caixa],BaseFinanceira[Mês Comp.]),U$6,
BaseFinanceira[Plano Contas],'DRE Financeira'!$C334,
BaseFinanceira[Centro Custo],IF($B$2=Configurações!$B$7,"&lt;&gt;""",'DRE Financeira'!$B$2))))</f>
        <v/>
      </c>
      <c r="V334" s="26" t="str">
        <f>IF($B334="","",ABS(
SUMIFS(BaseFinanceira[Valor Realizado],
IF('DRE Financeira'!$B$3=Configurações!$D$7,BaseFinanceira[Mês Caixa],BaseFinanceira[Mês Comp.]),V$6,
BaseFinanceira[Plano Contas],'DRE Financeira'!$C334,
BaseFinanceira[Centro Custo],IF($B$2=Configurações!$B$7,"&lt;&gt;""",'DRE Financeira'!$B$2))))</f>
        <v/>
      </c>
      <c r="W334" s="24" t="str">
        <f>IF($B334="","",ABS(
SUMIFS(BaseFinanceira[Valor Previsto],
IF('DRE Financeira'!$B$3=Configurações!$D$7,BaseFinanceira[Mês Caixa],BaseFinanceira[Mês Comp.]),W$6,
BaseFinanceira[Plano Contas],'DRE Financeira'!$C334,
BaseFinanceira[Centro Custo],IF($B$2=Configurações!$B$7,"&lt;&gt;""",'DRE Financeira'!$B$2))))</f>
        <v/>
      </c>
      <c r="X334" s="26" t="str">
        <f>IF($B334="","",ABS(
SUMIFS(BaseFinanceira[Valor Realizado],
IF('DRE Financeira'!$B$3=Configurações!$D$7,BaseFinanceira[Mês Caixa],BaseFinanceira[Mês Comp.]),X$6,
BaseFinanceira[Plano Contas],'DRE Financeira'!$C334,
BaseFinanceira[Centro Custo],IF($B$2=Configurações!$B$7,"&lt;&gt;""",'DRE Financeira'!$B$2))))</f>
        <v/>
      </c>
      <c r="Y334" s="24" t="str">
        <f>IF($B334="","",ABS(
SUMIFS(BaseFinanceira[Valor Previsto],
IF('DRE Financeira'!$B$3=Configurações!$D$7,BaseFinanceira[Mês Caixa],BaseFinanceira[Mês Comp.]),Y$6,
BaseFinanceira[Plano Contas],'DRE Financeira'!$C334,
BaseFinanceira[Centro Custo],IF($B$2=Configurações!$B$7,"&lt;&gt;""",'DRE Financeira'!$B$2))))</f>
        <v/>
      </c>
      <c r="Z334" s="26" t="str">
        <f>IF($B334="","",ABS(
SUMIFS(BaseFinanceira[Valor Realizado],
IF('DRE Financeira'!$B$3=Configurações!$D$7,BaseFinanceira[Mês Caixa],BaseFinanceira[Mês Comp.]),Z$6,
BaseFinanceira[Plano Contas],'DRE Financeira'!$C334,
BaseFinanceira[Centro Custo],IF($B$2=Configurações!$B$7,"&lt;&gt;""",'DRE Financeira'!$B$2))))</f>
        <v/>
      </c>
      <c r="AA334" s="24" t="str">
        <f>IF($B334="","",ABS(
SUMIFS(BaseFinanceira[Valor Previsto],
IF('DRE Financeira'!$B$3=Configurações!$D$7,BaseFinanceira[Mês Caixa],BaseFinanceira[Mês Comp.]),AA$6,
BaseFinanceira[Plano Contas],'DRE Financeira'!$C334,
BaseFinanceira[Centro Custo],IF($B$2=Configurações!$B$7,"&lt;&gt;""",'DRE Financeira'!$B$2))))</f>
        <v/>
      </c>
      <c r="AB334" s="26" t="str">
        <f>IF($B334="","",ABS(
SUMIFS(BaseFinanceira[Valor Realizado],
IF('DRE Financeira'!$B$3=Configurações!$D$7,BaseFinanceira[Mês Caixa],BaseFinanceira[Mês Comp.]),AB$6,
BaseFinanceira[Plano Contas],'DRE Financeira'!$C334,
BaseFinanceira[Centro Custo],IF($B$2=Configurações!$B$7,"&lt;&gt;""",'DRE Financeira'!$B$2))))</f>
        <v/>
      </c>
      <c r="AD334" s="24">
        <f t="shared" si="515"/>
        <v>0</v>
      </c>
      <c r="AE334" s="26">
        <f t="shared" si="515"/>
        <v>0</v>
      </c>
      <c r="AF334" s="39">
        <f t="shared" si="458"/>
        <v>0</v>
      </c>
      <c r="AH334" s="24">
        <f t="shared" si="516"/>
        <v>0</v>
      </c>
      <c r="AI334" s="26">
        <f t="shared" si="516"/>
        <v>0</v>
      </c>
    </row>
    <row r="335" spans="2:35" s="2" customFormat="1" ht="20.100000000000001" hidden="1" customHeight="1" x14ac:dyDescent="0.25">
      <c r="B335" s="23" t="str">
        <f>IF('Plano Contas'!T15="","",'Plano Contas'!T15)</f>
        <v/>
      </c>
      <c r="C335" s="46" t="str">
        <f t="shared" si="517"/>
        <v>Outras DespesasGrupo Extra 3</v>
      </c>
      <c r="D335" s="20"/>
      <c r="E335" s="24" t="str">
        <f>IF($B335="","",ABS(
SUMIFS(BaseFinanceira[Valor Previsto],
IF('DRE Financeira'!$B$3=Configurações!$D$7,BaseFinanceira[Mês Caixa],BaseFinanceira[Mês Comp.]),E$6,
BaseFinanceira[Plano Contas],'DRE Financeira'!$C335,
BaseFinanceira[Centro Custo],IF($B$2=Configurações!$B$7,"&lt;&gt;""",'DRE Financeira'!$B$2))))</f>
        <v/>
      </c>
      <c r="F335" s="26" t="str">
        <f>IF($B335="","",ABS(
SUMIFS(BaseFinanceira[Valor Realizado],
IF('DRE Financeira'!$B$3=Configurações!$D$7,BaseFinanceira[Mês Caixa],BaseFinanceira[Mês Comp.]),F$6,
BaseFinanceira[Plano Contas],'DRE Financeira'!$C335,
BaseFinanceira[Centro Custo],IF($B$2=Configurações!$B$7,"&lt;&gt;""",'DRE Financeira'!$B$2))))</f>
        <v/>
      </c>
      <c r="G335" s="24" t="str">
        <f>IF($B335="","",ABS(
SUMIFS(BaseFinanceira[Valor Previsto],
IF('DRE Financeira'!$B$3=Configurações!$D$7,BaseFinanceira[Mês Caixa],BaseFinanceira[Mês Comp.]),G$6,
BaseFinanceira[Plano Contas],'DRE Financeira'!$C335,
BaseFinanceira[Centro Custo],IF($B$2=Configurações!$B$7,"&lt;&gt;""",'DRE Financeira'!$B$2))))</f>
        <v/>
      </c>
      <c r="H335" s="26" t="str">
        <f>IF($B335="","",ABS(
SUMIFS(BaseFinanceira[Valor Realizado],
IF('DRE Financeira'!$B$3=Configurações!$D$7,BaseFinanceira[Mês Caixa],BaseFinanceira[Mês Comp.]),H$6,
BaseFinanceira[Plano Contas],'DRE Financeira'!$C335,
BaseFinanceira[Centro Custo],IF($B$2=Configurações!$B$7,"&lt;&gt;""",'DRE Financeira'!$B$2))))</f>
        <v/>
      </c>
      <c r="I335" s="24" t="str">
        <f>IF($B335="","",ABS(
SUMIFS(BaseFinanceira[Valor Previsto],
IF('DRE Financeira'!$B$3=Configurações!$D$7,BaseFinanceira[Mês Caixa],BaseFinanceira[Mês Comp.]),I$6,
BaseFinanceira[Plano Contas],'DRE Financeira'!$C335,
BaseFinanceira[Centro Custo],IF($B$2=Configurações!$B$7,"&lt;&gt;""",'DRE Financeira'!$B$2))))</f>
        <v/>
      </c>
      <c r="J335" s="26" t="str">
        <f>IF($B335="","",ABS(
SUMIFS(BaseFinanceira[Valor Realizado],
IF('DRE Financeira'!$B$3=Configurações!$D$7,BaseFinanceira[Mês Caixa],BaseFinanceira[Mês Comp.]),J$6,
BaseFinanceira[Plano Contas],'DRE Financeira'!$C335,
BaseFinanceira[Centro Custo],IF($B$2=Configurações!$B$7,"&lt;&gt;""",'DRE Financeira'!$B$2))))</f>
        <v/>
      </c>
      <c r="K335" s="24" t="str">
        <f>IF($B335="","",ABS(
SUMIFS(BaseFinanceira[Valor Previsto],
IF('DRE Financeira'!$B$3=Configurações!$D$7,BaseFinanceira[Mês Caixa],BaseFinanceira[Mês Comp.]),K$6,
BaseFinanceira[Plano Contas],'DRE Financeira'!$C335,
BaseFinanceira[Centro Custo],IF($B$2=Configurações!$B$7,"&lt;&gt;""",'DRE Financeira'!$B$2))))</f>
        <v/>
      </c>
      <c r="L335" s="26" t="str">
        <f>IF($B335="","",ABS(
SUMIFS(BaseFinanceira[Valor Realizado],
IF('DRE Financeira'!$B$3=Configurações!$D$7,BaseFinanceira[Mês Caixa],BaseFinanceira[Mês Comp.]),L$6,
BaseFinanceira[Plano Contas],'DRE Financeira'!$C335,
BaseFinanceira[Centro Custo],IF($B$2=Configurações!$B$7,"&lt;&gt;""",'DRE Financeira'!$B$2))))</f>
        <v/>
      </c>
      <c r="M335" s="24" t="str">
        <f>IF($B335="","",ABS(
SUMIFS(BaseFinanceira[Valor Previsto],
IF('DRE Financeira'!$B$3=Configurações!$D$7,BaseFinanceira[Mês Caixa],BaseFinanceira[Mês Comp.]),M$6,
BaseFinanceira[Plano Contas],'DRE Financeira'!$C335,
BaseFinanceira[Centro Custo],IF($B$2=Configurações!$B$7,"&lt;&gt;""",'DRE Financeira'!$B$2))))</f>
        <v/>
      </c>
      <c r="N335" s="26" t="str">
        <f>IF($B335="","",ABS(
SUMIFS(BaseFinanceira[Valor Realizado],
IF('DRE Financeira'!$B$3=Configurações!$D$7,BaseFinanceira[Mês Caixa],BaseFinanceira[Mês Comp.]),N$6,
BaseFinanceira[Plano Contas],'DRE Financeira'!$C335,
BaseFinanceira[Centro Custo],IF($B$2=Configurações!$B$7,"&lt;&gt;""",'DRE Financeira'!$B$2))))</f>
        <v/>
      </c>
      <c r="O335" s="24" t="str">
        <f>IF($B335="","",ABS(
SUMIFS(BaseFinanceira[Valor Previsto],
IF('DRE Financeira'!$B$3=Configurações!$D$7,BaseFinanceira[Mês Caixa],BaseFinanceira[Mês Comp.]),O$6,
BaseFinanceira[Plano Contas],'DRE Financeira'!$C335,
BaseFinanceira[Centro Custo],IF($B$2=Configurações!$B$7,"&lt;&gt;""",'DRE Financeira'!$B$2))))</f>
        <v/>
      </c>
      <c r="P335" s="26" t="str">
        <f>IF($B335="","",ABS(
SUMIFS(BaseFinanceira[Valor Realizado],
IF('DRE Financeira'!$B$3=Configurações!$D$7,BaseFinanceira[Mês Caixa],BaseFinanceira[Mês Comp.]),P$6,
BaseFinanceira[Plano Contas],'DRE Financeira'!$C335,
BaseFinanceira[Centro Custo],IF($B$2=Configurações!$B$7,"&lt;&gt;""",'DRE Financeira'!$B$2))))</f>
        <v/>
      </c>
      <c r="Q335" s="24" t="str">
        <f>IF($B335="","",ABS(
SUMIFS(BaseFinanceira[Valor Previsto],
IF('DRE Financeira'!$B$3=Configurações!$D$7,BaseFinanceira[Mês Caixa],BaseFinanceira[Mês Comp.]),Q$6,
BaseFinanceira[Plano Contas],'DRE Financeira'!$C335,
BaseFinanceira[Centro Custo],IF($B$2=Configurações!$B$7,"&lt;&gt;""",'DRE Financeira'!$B$2))))</f>
        <v/>
      </c>
      <c r="R335" s="26" t="str">
        <f>IF($B335="","",ABS(
SUMIFS(BaseFinanceira[Valor Realizado],
IF('DRE Financeira'!$B$3=Configurações!$D$7,BaseFinanceira[Mês Caixa],BaseFinanceira[Mês Comp.]),R$6,
BaseFinanceira[Plano Contas],'DRE Financeira'!$C335,
BaseFinanceira[Centro Custo],IF($B$2=Configurações!$B$7,"&lt;&gt;""",'DRE Financeira'!$B$2))))</f>
        <v/>
      </c>
      <c r="S335" s="24" t="str">
        <f>IF($B335="","",ABS(
SUMIFS(BaseFinanceira[Valor Previsto],
IF('DRE Financeira'!$B$3=Configurações!$D$7,BaseFinanceira[Mês Caixa],BaseFinanceira[Mês Comp.]),S$6,
BaseFinanceira[Plano Contas],'DRE Financeira'!$C335,
BaseFinanceira[Centro Custo],IF($B$2=Configurações!$B$7,"&lt;&gt;""",'DRE Financeira'!$B$2))))</f>
        <v/>
      </c>
      <c r="T335" s="26" t="str">
        <f>IF($B335="","",ABS(
SUMIFS(BaseFinanceira[Valor Realizado],
IF('DRE Financeira'!$B$3=Configurações!$D$7,BaseFinanceira[Mês Caixa],BaseFinanceira[Mês Comp.]),T$6,
BaseFinanceira[Plano Contas],'DRE Financeira'!$C335,
BaseFinanceira[Centro Custo],IF($B$2=Configurações!$B$7,"&lt;&gt;""",'DRE Financeira'!$B$2))))</f>
        <v/>
      </c>
      <c r="U335" s="24" t="str">
        <f>IF($B335="","",ABS(
SUMIFS(BaseFinanceira[Valor Previsto],
IF('DRE Financeira'!$B$3=Configurações!$D$7,BaseFinanceira[Mês Caixa],BaseFinanceira[Mês Comp.]),U$6,
BaseFinanceira[Plano Contas],'DRE Financeira'!$C335,
BaseFinanceira[Centro Custo],IF($B$2=Configurações!$B$7,"&lt;&gt;""",'DRE Financeira'!$B$2))))</f>
        <v/>
      </c>
      <c r="V335" s="26" t="str">
        <f>IF($B335="","",ABS(
SUMIFS(BaseFinanceira[Valor Realizado],
IF('DRE Financeira'!$B$3=Configurações!$D$7,BaseFinanceira[Mês Caixa],BaseFinanceira[Mês Comp.]),V$6,
BaseFinanceira[Plano Contas],'DRE Financeira'!$C335,
BaseFinanceira[Centro Custo],IF($B$2=Configurações!$B$7,"&lt;&gt;""",'DRE Financeira'!$B$2))))</f>
        <v/>
      </c>
      <c r="W335" s="24" t="str">
        <f>IF($B335="","",ABS(
SUMIFS(BaseFinanceira[Valor Previsto],
IF('DRE Financeira'!$B$3=Configurações!$D$7,BaseFinanceira[Mês Caixa],BaseFinanceira[Mês Comp.]),W$6,
BaseFinanceira[Plano Contas],'DRE Financeira'!$C335,
BaseFinanceira[Centro Custo],IF($B$2=Configurações!$B$7,"&lt;&gt;""",'DRE Financeira'!$B$2))))</f>
        <v/>
      </c>
      <c r="X335" s="26" t="str">
        <f>IF($B335="","",ABS(
SUMIFS(BaseFinanceira[Valor Realizado],
IF('DRE Financeira'!$B$3=Configurações!$D$7,BaseFinanceira[Mês Caixa],BaseFinanceira[Mês Comp.]),X$6,
BaseFinanceira[Plano Contas],'DRE Financeira'!$C335,
BaseFinanceira[Centro Custo],IF($B$2=Configurações!$B$7,"&lt;&gt;""",'DRE Financeira'!$B$2))))</f>
        <v/>
      </c>
      <c r="Y335" s="24" t="str">
        <f>IF($B335="","",ABS(
SUMIFS(BaseFinanceira[Valor Previsto],
IF('DRE Financeira'!$B$3=Configurações!$D$7,BaseFinanceira[Mês Caixa],BaseFinanceira[Mês Comp.]),Y$6,
BaseFinanceira[Plano Contas],'DRE Financeira'!$C335,
BaseFinanceira[Centro Custo],IF($B$2=Configurações!$B$7,"&lt;&gt;""",'DRE Financeira'!$B$2))))</f>
        <v/>
      </c>
      <c r="Z335" s="26" t="str">
        <f>IF($B335="","",ABS(
SUMIFS(BaseFinanceira[Valor Realizado],
IF('DRE Financeira'!$B$3=Configurações!$D$7,BaseFinanceira[Mês Caixa],BaseFinanceira[Mês Comp.]),Z$6,
BaseFinanceira[Plano Contas],'DRE Financeira'!$C335,
BaseFinanceira[Centro Custo],IF($B$2=Configurações!$B$7,"&lt;&gt;""",'DRE Financeira'!$B$2))))</f>
        <v/>
      </c>
      <c r="AA335" s="24" t="str">
        <f>IF($B335="","",ABS(
SUMIFS(BaseFinanceira[Valor Previsto],
IF('DRE Financeira'!$B$3=Configurações!$D$7,BaseFinanceira[Mês Caixa],BaseFinanceira[Mês Comp.]),AA$6,
BaseFinanceira[Plano Contas],'DRE Financeira'!$C335,
BaseFinanceira[Centro Custo],IF($B$2=Configurações!$B$7,"&lt;&gt;""",'DRE Financeira'!$B$2))))</f>
        <v/>
      </c>
      <c r="AB335" s="26" t="str">
        <f>IF($B335="","",ABS(
SUMIFS(BaseFinanceira[Valor Realizado],
IF('DRE Financeira'!$B$3=Configurações!$D$7,BaseFinanceira[Mês Caixa],BaseFinanceira[Mês Comp.]),AB$6,
BaseFinanceira[Plano Contas],'DRE Financeira'!$C335,
BaseFinanceira[Centro Custo],IF($B$2=Configurações!$B$7,"&lt;&gt;""",'DRE Financeira'!$B$2))))</f>
        <v/>
      </c>
      <c r="AD335" s="24">
        <f t="shared" si="515"/>
        <v>0</v>
      </c>
      <c r="AE335" s="26">
        <f t="shared" si="515"/>
        <v>0</v>
      </c>
      <c r="AF335" s="39">
        <f t="shared" si="458"/>
        <v>0</v>
      </c>
      <c r="AH335" s="24">
        <f t="shared" si="516"/>
        <v>0</v>
      </c>
      <c r="AI335" s="26">
        <f t="shared" si="516"/>
        <v>0</v>
      </c>
    </row>
    <row r="336" spans="2:35" s="2" customFormat="1" ht="20.100000000000001" hidden="1" customHeight="1" x14ac:dyDescent="0.25">
      <c r="B336" s="23" t="str">
        <f>IF('Plano Contas'!T16="","",'Plano Contas'!T16)</f>
        <v/>
      </c>
      <c r="C336" s="46" t="str">
        <f t="shared" si="517"/>
        <v>Outras DespesasGrupo Extra 3</v>
      </c>
      <c r="D336" s="20"/>
      <c r="E336" s="24" t="str">
        <f>IF($B336="","",ABS(
SUMIFS(BaseFinanceira[Valor Previsto],
IF('DRE Financeira'!$B$3=Configurações!$D$7,BaseFinanceira[Mês Caixa],BaseFinanceira[Mês Comp.]),E$6,
BaseFinanceira[Plano Contas],'DRE Financeira'!$C336,
BaseFinanceira[Centro Custo],IF($B$2=Configurações!$B$7,"&lt;&gt;""",'DRE Financeira'!$B$2))))</f>
        <v/>
      </c>
      <c r="F336" s="26" t="str">
        <f>IF($B336="","",ABS(
SUMIFS(BaseFinanceira[Valor Realizado],
IF('DRE Financeira'!$B$3=Configurações!$D$7,BaseFinanceira[Mês Caixa],BaseFinanceira[Mês Comp.]),F$6,
BaseFinanceira[Plano Contas],'DRE Financeira'!$C336,
BaseFinanceira[Centro Custo],IF($B$2=Configurações!$B$7,"&lt;&gt;""",'DRE Financeira'!$B$2))))</f>
        <v/>
      </c>
      <c r="G336" s="24" t="str">
        <f>IF($B336="","",ABS(
SUMIFS(BaseFinanceira[Valor Previsto],
IF('DRE Financeira'!$B$3=Configurações!$D$7,BaseFinanceira[Mês Caixa],BaseFinanceira[Mês Comp.]),G$6,
BaseFinanceira[Plano Contas],'DRE Financeira'!$C336,
BaseFinanceira[Centro Custo],IF($B$2=Configurações!$B$7,"&lt;&gt;""",'DRE Financeira'!$B$2))))</f>
        <v/>
      </c>
      <c r="H336" s="26" t="str">
        <f>IF($B336="","",ABS(
SUMIFS(BaseFinanceira[Valor Realizado],
IF('DRE Financeira'!$B$3=Configurações!$D$7,BaseFinanceira[Mês Caixa],BaseFinanceira[Mês Comp.]),H$6,
BaseFinanceira[Plano Contas],'DRE Financeira'!$C336,
BaseFinanceira[Centro Custo],IF($B$2=Configurações!$B$7,"&lt;&gt;""",'DRE Financeira'!$B$2))))</f>
        <v/>
      </c>
      <c r="I336" s="24" t="str">
        <f>IF($B336="","",ABS(
SUMIFS(BaseFinanceira[Valor Previsto],
IF('DRE Financeira'!$B$3=Configurações!$D$7,BaseFinanceira[Mês Caixa],BaseFinanceira[Mês Comp.]),I$6,
BaseFinanceira[Plano Contas],'DRE Financeira'!$C336,
BaseFinanceira[Centro Custo],IF($B$2=Configurações!$B$7,"&lt;&gt;""",'DRE Financeira'!$B$2))))</f>
        <v/>
      </c>
      <c r="J336" s="26" t="str">
        <f>IF($B336="","",ABS(
SUMIFS(BaseFinanceira[Valor Realizado],
IF('DRE Financeira'!$B$3=Configurações!$D$7,BaseFinanceira[Mês Caixa],BaseFinanceira[Mês Comp.]),J$6,
BaseFinanceira[Plano Contas],'DRE Financeira'!$C336,
BaseFinanceira[Centro Custo],IF($B$2=Configurações!$B$7,"&lt;&gt;""",'DRE Financeira'!$B$2))))</f>
        <v/>
      </c>
      <c r="K336" s="24" t="str">
        <f>IF($B336="","",ABS(
SUMIFS(BaseFinanceira[Valor Previsto],
IF('DRE Financeira'!$B$3=Configurações!$D$7,BaseFinanceira[Mês Caixa],BaseFinanceira[Mês Comp.]),K$6,
BaseFinanceira[Plano Contas],'DRE Financeira'!$C336,
BaseFinanceira[Centro Custo],IF($B$2=Configurações!$B$7,"&lt;&gt;""",'DRE Financeira'!$B$2))))</f>
        <v/>
      </c>
      <c r="L336" s="26" t="str">
        <f>IF($B336="","",ABS(
SUMIFS(BaseFinanceira[Valor Realizado],
IF('DRE Financeira'!$B$3=Configurações!$D$7,BaseFinanceira[Mês Caixa],BaseFinanceira[Mês Comp.]),L$6,
BaseFinanceira[Plano Contas],'DRE Financeira'!$C336,
BaseFinanceira[Centro Custo],IF($B$2=Configurações!$B$7,"&lt;&gt;""",'DRE Financeira'!$B$2))))</f>
        <v/>
      </c>
      <c r="M336" s="24" t="str">
        <f>IF($B336="","",ABS(
SUMIFS(BaseFinanceira[Valor Previsto],
IF('DRE Financeira'!$B$3=Configurações!$D$7,BaseFinanceira[Mês Caixa],BaseFinanceira[Mês Comp.]),M$6,
BaseFinanceira[Plano Contas],'DRE Financeira'!$C336,
BaseFinanceira[Centro Custo],IF($B$2=Configurações!$B$7,"&lt;&gt;""",'DRE Financeira'!$B$2))))</f>
        <v/>
      </c>
      <c r="N336" s="26" t="str">
        <f>IF($B336="","",ABS(
SUMIFS(BaseFinanceira[Valor Realizado],
IF('DRE Financeira'!$B$3=Configurações!$D$7,BaseFinanceira[Mês Caixa],BaseFinanceira[Mês Comp.]),N$6,
BaseFinanceira[Plano Contas],'DRE Financeira'!$C336,
BaseFinanceira[Centro Custo],IF($B$2=Configurações!$B$7,"&lt;&gt;""",'DRE Financeira'!$B$2))))</f>
        <v/>
      </c>
      <c r="O336" s="24" t="str">
        <f>IF($B336="","",ABS(
SUMIFS(BaseFinanceira[Valor Previsto],
IF('DRE Financeira'!$B$3=Configurações!$D$7,BaseFinanceira[Mês Caixa],BaseFinanceira[Mês Comp.]),O$6,
BaseFinanceira[Plano Contas],'DRE Financeira'!$C336,
BaseFinanceira[Centro Custo],IF($B$2=Configurações!$B$7,"&lt;&gt;""",'DRE Financeira'!$B$2))))</f>
        <v/>
      </c>
      <c r="P336" s="26" t="str">
        <f>IF($B336="","",ABS(
SUMIFS(BaseFinanceira[Valor Realizado],
IF('DRE Financeira'!$B$3=Configurações!$D$7,BaseFinanceira[Mês Caixa],BaseFinanceira[Mês Comp.]),P$6,
BaseFinanceira[Plano Contas],'DRE Financeira'!$C336,
BaseFinanceira[Centro Custo],IF($B$2=Configurações!$B$7,"&lt;&gt;""",'DRE Financeira'!$B$2))))</f>
        <v/>
      </c>
      <c r="Q336" s="24" t="str">
        <f>IF($B336="","",ABS(
SUMIFS(BaseFinanceira[Valor Previsto],
IF('DRE Financeira'!$B$3=Configurações!$D$7,BaseFinanceira[Mês Caixa],BaseFinanceira[Mês Comp.]),Q$6,
BaseFinanceira[Plano Contas],'DRE Financeira'!$C336,
BaseFinanceira[Centro Custo],IF($B$2=Configurações!$B$7,"&lt;&gt;""",'DRE Financeira'!$B$2))))</f>
        <v/>
      </c>
      <c r="R336" s="26" t="str">
        <f>IF($B336="","",ABS(
SUMIFS(BaseFinanceira[Valor Realizado],
IF('DRE Financeira'!$B$3=Configurações!$D$7,BaseFinanceira[Mês Caixa],BaseFinanceira[Mês Comp.]),R$6,
BaseFinanceira[Plano Contas],'DRE Financeira'!$C336,
BaseFinanceira[Centro Custo],IF($B$2=Configurações!$B$7,"&lt;&gt;""",'DRE Financeira'!$B$2))))</f>
        <v/>
      </c>
      <c r="S336" s="24" t="str">
        <f>IF($B336="","",ABS(
SUMIFS(BaseFinanceira[Valor Previsto],
IF('DRE Financeira'!$B$3=Configurações!$D$7,BaseFinanceira[Mês Caixa],BaseFinanceira[Mês Comp.]),S$6,
BaseFinanceira[Plano Contas],'DRE Financeira'!$C336,
BaseFinanceira[Centro Custo],IF($B$2=Configurações!$B$7,"&lt;&gt;""",'DRE Financeira'!$B$2))))</f>
        <v/>
      </c>
      <c r="T336" s="26" t="str">
        <f>IF($B336="","",ABS(
SUMIFS(BaseFinanceira[Valor Realizado],
IF('DRE Financeira'!$B$3=Configurações!$D$7,BaseFinanceira[Mês Caixa],BaseFinanceira[Mês Comp.]),T$6,
BaseFinanceira[Plano Contas],'DRE Financeira'!$C336,
BaseFinanceira[Centro Custo],IF($B$2=Configurações!$B$7,"&lt;&gt;""",'DRE Financeira'!$B$2))))</f>
        <v/>
      </c>
      <c r="U336" s="24" t="str">
        <f>IF($B336="","",ABS(
SUMIFS(BaseFinanceira[Valor Previsto],
IF('DRE Financeira'!$B$3=Configurações!$D$7,BaseFinanceira[Mês Caixa],BaseFinanceira[Mês Comp.]),U$6,
BaseFinanceira[Plano Contas],'DRE Financeira'!$C336,
BaseFinanceira[Centro Custo],IF($B$2=Configurações!$B$7,"&lt;&gt;""",'DRE Financeira'!$B$2))))</f>
        <v/>
      </c>
      <c r="V336" s="26" t="str">
        <f>IF($B336="","",ABS(
SUMIFS(BaseFinanceira[Valor Realizado],
IF('DRE Financeira'!$B$3=Configurações!$D$7,BaseFinanceira[Mês Caixa],BaseFinanceira[Mês Comp.]),V$6,
BaseFinanceira[Plano Contas],'DRE Financeira'!$C336,
BaseFinanceira[Centro Custo],IF($B$2=Configurações!$B$7,"&lt;&gt;""",'DRE Financeira'!$B$2))))</f>
        <v/>
      </c>
      <c r="W336" s="24" t="str">
        <f>IF($B336="","",ABS(
SUMIFS(BaseFinanceira[Valor Previsto],
IF('DRE Financeira'!$B$3=Configurações!$D$7,BaseFinanceira[Mês Caixa],BaseFinanceira[Mês Comp.]),W$6,
BaseFinanceira[Plano Contas],'DRE Financeira'!$C336,
BaseFinanceira[Centro Custo],IF($B$2=Configurações!$B$7,"&lt;&gt;""",'DRE Financeira'!$B$2))))</f>
        <v/>
      </c>
      <c r="X336" s="26" t="str">
        <f>IF($B336="","",ABS(
SUMIFS(BaseFinanceira[Valor Realizado],
IF('DRE Financeira'!$B$3=Configurações!$D$7,BaseFinanceira[Mês Caixa],BaseFinanceira[Mês Comp.]),X$6,
BaseFinanceira[Plano Contas],'DRE Financeira'!$C336,
BaseFinanceira[Centro Custo],IF($B$2=Configurações!$B$7,"&lt;&gt;""",'DRE Financeira'!$B$2))))</f>
        <v/>
      </c>
      <c r="Y336" s="24" t="str">
        <f>IF($B336="","",ABS(
SUMIFS(BaseFinanceira[Valor Previsto],
IF('DRE Financeira'!$B$3=Configurações!$D$7,BaseFinanceira[Mês Caixa],BaseFinanceira[Mês Comp.]),Y$6,
BaseFinanceira[Plano Contas],'DRE Financeira'!$C336,
BaseFinanceira[Centro Custo],IF($B$2=Configurações!$B$7,"&lt;&gt;""",'DRE Financeira'!$B$2))))</f>
        <v/>
      </c>
      <c r="Z336" s="26" t="str">
        <f>IF($B336="","",ABS(
SUMIFS(BaseFinanceira[Valor Realizado],
IF('DRE Financeira'!$B$3=Configurações!$D$7,BaseFinanceira[Mês Caixa],BaseFinanceira[Mês Comp.]),Z$6,
BaseFinanceira[Plano Contas],'DRE Financeira'!$C336,
BaseFinanceira[Centro Custo],IF($B$2=Configurações!$B$7,"&lt;&gt;""",'DRE Financeira'!$B$2))))</f>
        <v/>
      </c>
      <c r="AA336" s="24" t="str">
        <f>IF($B336="","",ABS(
SUMIFS(BaseFinanceira[Valor Previsto],
IF('DRE Financeira'!$B$3=Configurações!$D$7,BaseFinanceira[Mês Caixa],BaseFinanceira[Mês Comp.]),AA$6,
BaseFinanceira[Plano Contas],'DRE Financeira'!$C336,
BaseFinanceira[Centro Custo],IF($B$2=Configurações!$B$7,"&lt;&gt;""",'DRE Financeira'!$B$2))))</f>
        <v/>
      </c>
      <c r="AB336" s="26" t="str">
        <f>IF($B336="","",ABS(
SUMIFS(BaseFinanceira[Valor Realizado],
IF('DRE Financeira'!$B$3=Configurações!$D$7,BaseFinanceira[Mês Caixa],BaseFinanceira[Mês Comp.]),AB$6,
BaseFinanceira[Plano Contas],'DRE Financeira'!$C336,
BaseFinanceira[Centro Custo],IF($B$2=Configurações!$B$7,"&lt;&gt;""",'DRE Financeira'!$B$2))))</f>
        <v/>
      </c>
      <c r="AD336" s="24">
        <f t="shared" si="515"/>
        <v>0</v>
      </c>
      <c r="AE336" s="26">
        <f t="shared" si="515"/>
        <v>0</v>
      </c>
      <c r="AF336" s="39">
        <f t="shared" si="458"/>
        <v>0</v>
      </c>
      <c r="AH336" s="24">
        <f t="shared" si="516"/>
        <v>0</v>
      </c>
      <c r="AI336" s="26">
        <f t="shared" si="516"/>
        <v>0</v>
      </c>
    </row>
    <row r="337" spans="2:35" s="2" customFormat="1" ht="20.100000000000001" hidden="1" customHeight="1" x14ac:dyDescent="0.25">
      <c r="B337" s="23" t="str">
        <f>IF('Plano Contas'!T17="","",'Plano Contas'!T17)</f>
        <v/>
      </c>
      <c r="C337" s="46" t="str">
        <f t="shared" si="517"/>
        <v>Outras DespesasGrupo Extra 3</v>
      </c>
      <c r="D337" s="20"/>
      <c r="E337" s="24" t="str">
        <f>IF($B337="","",ABS(
SUMIFS(BaseFinanceira[Valor Previsto],
IF('DRE Financeira'!$B$3=Configurações!$D$7,BaseFinanceira[Mês Caixa],BaseFinanceira[Mês Comp.]),E$6,
BaseFinanceira[Plano Contas],'DRE Financeira'!$C337,
BaseFinanceira[Centro Custo],IF($B$2=Configurações!$B$7,"&lt;&gt;""",'DRE Financeira'!$B$2))))</f>
        <v/>
      </c>
      <c r="F337" s="26" t="str">
        <f>IF($B337="","",ABS(
SUMIFS(BaseFinanceira[Valor Realizado],
IF('DRE Financeira'!$B$3=Configurações!$D$7,BaseFinanceira[Mês Caixa],BaseFinanceira[Mês Comp.]),F$6,
BaseFinanceira[Plano Contas],'DRE Financeira'!$C337,
BaseFinanceira[Centro Custo],IF($B$2=Configurações!$B$7,"&lt;&gt;""",'DRE Financeira'!$B$2))))</f>
        <v/>
      </c>
      <c r="G337" s="24" t="str">
        <f>IF($B337="","",ABS(
SUMIFS(BaseFinanceira[Valor Previsto],
IF('DRE Financeira'!$B$3=Configurações!$D$7,BaseFinanceira[Mês Caixa],BaseFinanceira[Mês Comp.]),G$6,
BaseFinanceira[Plano Contas],'DRE Financeira'!$C337,
BaseFinanceira[Centro Custo],IF($B$2=Configurações!$B$7,"&lt;&gt;""",'DRE Financeira'!$B$2))))</f>
        <v/>
      </c>
      <c r="H337" s="26" t="str">
        <f>IF($B337="","",ABS(
SUMIFS(BaseFinanceira[Valor Realizado],
IF('DRE Financeira'!$B$3=Configurações!$D$7,BaseFinanceira[Mês Caixa],BaseFinanceira[Mês Comp.]),H$6,
BaseFinanceira[Plano Contas],'DRE Financeira'!$C337,
BaseFinanceira[Centro Custo],IF($B$2=Configurações!$B$7,"&lt;&gt;""",'DRE Financeira'!$B$2))))</f>
        <v/>
      </c>
      <c r="I337" s="24" t="str">
        <f>IF($B337="","",ABS(
SUMIFS(BaseFinanceira[Valor Previsto],
IF('DRE Financeira'!$B$3=Configurações!$D$7,BaseFinanceira[Mês Caixa],BaseFinanceira[Mês Comp.]),I$6,
BaseFinanceira[Plano Contas],'DRE Financeira'!$C337,
BaseFinanceira[Centro Custo],IF($B$2=Configurações!$B$7,"&lt;&gt;""",'DRE Financeira'!$B$2))))</f>
        <v/>
      </c>
      <c r="J337" s="26" t="str">
        <f>IF($B337="","",ABS(
SUMIFS(BaseFinanceira[Valor Realizado],
IF('DRE Financeira'!$B$3=Configurações!$D$7,BaseFinanceira[Mês Caixa],BaseFinanceira[Mês Comp.]),J$6,
BaseFinanceira[Plano Contas],'DRE Financeira'!$C337,
BaseFinanceira[Centro Custo],IF($B$2=Configurações!$B$7,"&lt;&gt;""",'DRE Financeira'!$B$2))))</f>
        <v/>
      </c>
      <c r="K337" s="24" t="str">
        <f>IF($B337="","",ABS(
SUMIFS(BaseFinanceira[Valor Previsto],
IF('DRE Financeira'!$B$3=Configurações!$D$7,BaseFinanceira[Mês Caixa],BaseFinanceira[Mês Comp.]),K$6,
BaseFinanceira[Plano Contas],'DRE Financeira'!$C337,
BaseFinanceira[Centro Custo],IF($B$2=Configurações!$B$7,"&lt;&gt;""",'DRE Financeira'!$B$2))))</f>
        <v/>
      </c>
      <c r="L337" s="26" t="str">
        <f>IF($B337="","",ABS(
SUMIFS(BaseFinanceira[Valor Realizado],
IF('DRE Financeira'!$B$3=Configurações!$D$7,BaseFinanceira[Mês Caixa],BaseFinanceira[Mês Comp.]),L$6,
BaseFinanceira[Plano Contas],'DRE Financeira'!$C337,
BaseFinanceira[Centro Custo],IF($B$2=Configurações!$B$7,"&lt;&gt;""",'DRE Financeira'!$B$2))))</f>
        <v/>
      </c>
      <c r="M337" s="24" t="str">
        <f>IF($B337="","",ABS(
SUMIFS(BaseFinanceira[Valor Previsto],
IF('DRE Financeira'!$B$3=Configurações!$D$7,BaseFinanceira[Mês Caixa],BaseFinanceira[Mês Comp.]),M$6,
BaseFinanceira[Plano Contas],'DRE Financeira'!$C337,
BaseFinanceira[Centro Custo],IF($B$2=Configurações!$B$7,"&lt;&gt;""",'DRE Financeira'!$B$2))))</f>
        <v/>
      </c>
      <c r="N337" s="26" t="str">
        <f>IF($B337="","",ABS(
SUMIFS(BaseFinanceira[Valor Realizado],
IF('DRE Financeira'!$B$3=Configurações!$D$7,BaseFinanceira[Mês Caixa],BaseFinanceira[Mês Comp.]),N$6,
BaseFinanceira[Plano Contas],'DRE Financeira'!$C337,
BaseFinanceira[Centro Custo],IF($B$2=Configurações!$B$7,"&lt;&gt;""",'DRE Financeira'!$B$2))))</f>
        <v/>
      </c>
      <c r="O337" s="24" t="str">
        <f>IF($B337="","",ABS(
SUMIFS(BaseFinanceira[Valor Previsto],
IF('DRE Financeira'!$B$3=Configurações!$D$7,BaseFinanceira[Mês Caixa],BaseFinanceira[Mês Comp.]),O$6,
BaseFinanceira[Plano Contas],'DRE Financeira'!$C337,
BaseFinanceira[Centro Custo],IF($B$2=Configurações!$B$7,"&lt;&gt;""",'DRE Financeira'!$B$2))))</f>
        <v/>
      </c>
      <c r="P337" s="26" t="str">
        <f>IF($B337="","",ABS(
SUMIFS(BaseFinanceira[Valor Realizado],
IF('DRE Financeira'!$B$3=Configurações!$D$7,BaseFinanceira[Mês Caixa],BaseFinanceira[Mês Comp.]),P$6,
BaseFinanceira[Plano Contas],'DRE Financeira'!$C337,
BaseFinanceira[Centro Custo],IF($B$2=Configurações!$B$7,"&lt;&gt;""",'DRE Financeira'!$B$2))))</f>
        <v/>
      </c>
      <c r="Q337" s="24" t="str">
        <f>IF($B337="","",ABS(
SUMIFS(BaseFinanceira[Valor Previsto],
IF('DRE Financeira'!$B$3=Configurações!$D$7,BaseFinanceira[Mês Caixa],BaseFinanceira[Mês Comp.]),Q$6,
BaseFinanceira[Plano Contas],'DRE Financeira'!$C337,
BaseFinanceira[Centro Custo],IF($B$2=Configurações!$B$7,"&lt;&gt;""",'DRE Financeira'!$B$2))))</f>
        <v/>
      </c>
      <c r="R337" s="26" t="str">
        <f>IF($B337="","",ABS(
SUMIFS(BaseFinanceira[Valor Realizado],
IF('DRE Financeira'!$B$3=Configurações!$D$7,BaseFinanceira[Mês Caixa],BaseFinanceira[Mês Comp.]),R$6,
BaseFinanceira[Plano Contas],'DRE Financeira'!$C337,
BaseFinanceira[Centro Custo],IF($B$2=Configurações!$B$7,"&lt;&gt;""",'DRE Financeira'!$B$2))))</f>
        <v/>
      </c>
      <c r="S337" s="24" t="str">
        <f>IF($B337="","",ABS(
SUMIFS(BaseFinanceira[Valor Previsto],
IF('DRE Financeira'!$B$3=Configurações!$D$7,BaseFinanceira[Mês Caixa],BaseFinanceira[Mês Comp.]),S$6,
BaseFinanceira[Plano Contas],'DRE Financeira'!$C337,
BaseFinanceira[Centro Custo],IF($B$2=Configurações!$B$7,"&lt;&gt;""",'DRE Financeira'!$B$2))))</f>
        <v/>
      </c>
      <c r="T337" s="26" t="str">
        <f>IF($B337="","",ABS(
SUMIFS(BaseFinanceira[Valor Realizado],
IF('DRE Financeira'!$B$3=Configurações!$D$7,BaseFinanceira[Mês Caixa],BaseFinanceira[Mês Comp.]),T$6,
BaseFinanceira[Plano Contas],'DRE Financeira'!$C337,
BaseFinanceira[Centro Custo],IF($B$2=Configurações!$B$7,"&lt;&gt;""",'DRE Financeira'!$B$2))))</f>
        <v/>
      </c>
      <c r="U337" s="24" t="str">
        <f>IF($B337="","",ABS(
SUMIFS(BaseFinanceira[Valor Previsto],
IF('DRE Financeira'!$B$3=Configurações!$D$7,BaseFinanceira[Mês Caixa],BaseFinanceira[Mês Comp.]),U$6,
BaseFinanceira[Plano Contas],'DRE Financeira'!$C337,
BaseFinanceira[Centro Custo],IF($B$2=Configurações!$B$7,"&lt;&gt;""",'DRE Financeira'!$B$2))))</f>
        <v/>
      </c>
      <c r="V337" s="26" t="str">
        <f>IF($B337="","",ABS(
SUMIFS(BaseFinanceira[Valor Realizado],
IF('DRE Financeira'!$B$3=Configurações!$D$7,BaseFinanceira[Mês Caixa],BaseFinanceira[Mês Comp.]),V$6,
BaseFinanceira[Plano Contas],'DRE Financeira'!$C337,
BaseFinanceira[Centro Custo],IF($B$2=Configurações!$B$7,"&lt;&gt;""",'DRE Financeira'!$B$2))))</f>
        <v/>
      </c>
      <c r="W337" s="24" t="str">
        <f>IF($B337="","",ABS(
SUMIFS(BaseFinanceira[Valor Previsto],
IF('DRE Financeira'!$B$3=Configurações!$D$7,BaseFinanceira[Mês Caixa],BaseFinanceira[Mês Comp.]),W$6,
BaseFinanceira[Plano Contas],'DRE Financeira'!$C337,
BaseFinanceira[Centro Custo],IF($B$2=Configurações!$B$7,"&lt;&gt;""",'DRE Financeira'!$B$2))))</f>
        <v/>
      </c>
      <c r="X337" s="26" t="str">
        <f>IF($B337="","",ABS(
SUMIFS(BaseFinanceira[Valor Realizado],
IF('DRE Financeira'!$B$3=Configurações!$D$7,BaseFinanceira[Mês Caixa],BaseFinanceira[Mês Comp.]),X$6,
BaseFinanceira[Plano Contas],'DRE Financeira'!$C337,
BaseFinanceira[Centro Custo],IF($B$2=Configurações!$B$7,"&lt;&gt;""",'DRE Financeira'!$B$2))))</f>
        <v/>
      </c>
      <c r="Y337" s="24" t="str">
        <f>IF($B337="","",ABS(
SUMIFS(BaseFinanceira[Valor Previsto],
IF('DRE Financeira'!$B$3=Configurações!$D$7,BaseFinanceira[Mês Caixa],BaseFinanceira[Mês Comp.]),Y$6,
BaseFinanceira[Plano Contas],'DRE Financeira'!$C337,
BaseFinanceira[Centro Custo],IF($B$2=Configurações!$B$7,"&lt;&gt;""",'DRE Financeira'!$B$2))))</f>
        <v/>
      </c>
      <c r="Z337" s="26" t="str">
        <f>IF($B337="","",ABS(
SUMIFS(BaseFinanceira[Valor Realizado],
IF('DRE Financeira'!$B$3=Configurações!$D$7,BaseFinanceira[Mês Caixa],BaseFinanceira[Mês Comp.]),Z$6,
BaseFinanceira[Plano Contas],'DRE Financeira'!$C337,
BaseFinanceira[Centro Custo],IF($B$2=Configurações!$B$7,"&lt;&gt;""",'DRE Financeira'!$B$2))))</f>
        <v/>
      </c>
      <c r="AA337" s="24" t="str">
        <f>IF($B337="","",ABS(
SUMIFS(BaseFinanceira[Valor Previsto],
IF('DRE Financeira'!$B$3=Configurações!$D$7,BaseFinanceira[Mês Caixa],BaseFinanceira[Mês Comp.]),AA$6,
BaseFinanceira[Plano Contas],'DRE Financeira'!$C337,
BaseFinanceira[Centro Custo],IF($B$2=Configurações!$B$7,"&lt;&gt;""",'DRE Financeira'!$B$2))))</f>
        <v/>
      </c>
      <c r="AB337" s="26" t="str">
        <f>IF($B337="","",ABS(
SUMIFS(BaseFinanceira[Valor Realizado],
IF('DRE Financeira'!$B$3=Configurações!$D$7,BaseFinanceira[Mês Caixa],BaseFinanceira[Mês Comp.]),AB$6,
BaseFinanceira[Plano Contas],'DRE Financeira'!$C337,
BaseFinanceira[Centro Custo],IF($B$2=Configurações!$B$7,"&lt;&gt;""",'DRE Financeira'!$B$2))))</f>
        <v/>
      </c>
      <c r="AD337" s="24">
        <f t="shared" si="515"/>
        <v>0</v>
      </c>
      <c r="AE337" s="26">
        <f t="shared" si="515"/>
        <v>0</v>
      </c>
      <c r="AF337" s="39">
        <f t="shared" si="458"/>
        <v>0</v>
      </c>
      <c r="AH337" s="24">
        <f t="shared" si="516"/>
        <v>0</v>
      </c>
      <c r="AI337" s="26">
        <f t="shared" si="516"/>
        <v>0</v>
      </c>
    </row>
    <row r="338" spans="2:35" s="2" customFormat="1" ht="20.100000000000001" hidden="1" customHeight="1" x14ac:dyDescent="0.25">
      <c r="B338" s="23" t="str">
        <f>IF('Plano Contas'!T18="","",'Plano Contas'!T18)</f>
        <v/>
      </c>
      <c r="C338" s="46" t="str">
        <f t="shared" si="517"/>
        <v>Outras DespesasGrupo Extra 3</v>
      </c>
      <c r="D338" s="20"/>
      <c r="E338" s="24" t="str">
        <f>IF($B338="","",ABS(
SUMIFS(BaseFinanceira[Valor Previsto],
IF('DRE Financeira'!$B$3=Configurações!$D$7,BaseFinanceira[Mês Caixa],BaseFinanceira[Mês Comp.]),E$6,
BaseFinanceira[Plano Contas],'DRE Financeira'!$C338,
BaseFinanceira[Centro Custo],IF($B$2=Configurações!$B$7,"&lt;&gt;""",'DRE Financeira'!$B$2))))</f>
        <v/>
      </c>
      <c r="F338" s="26" t="str">
        <f>IF($B338="","",ABS(
SUMIFS(BaseFinanceira[Valor Realizado],
IF('DRE Financeira'!$B$3=Configurações!$D$7,BaseFinanceira[Mês Caixa],BaseFinanceira[Mês Comp.]),F$6,
BaseFinanceira[Plano Contas],'DRE Financeira'!$C338,
BaseFinanceira[Centro Custo],IF($B$2=Configurações!$B$7,"&lt;&gt;""",'DRE Financeira'!$B$2))))</f>
        <v/>
      </c>
      <c r="G338" s="24" t="str">
        <f>IF($B338="","",ABS(
SUMIFS(BaseFinanceira[Valor Previsto],
IF('DRE Financeira'!$B$3=Configurações!$D$7,BaseFinanceira[Mês Caixa],BaseFinanceira[Mês Comp.]),G$6,
BaseFinanceira[Plano Contas],'DRE Financeira'!$C338,
BaseFinanceira[Centro Custo],IF($B$2=Configurações!$B$7,"&lt;&gt;""",'DRE Financeira'!$B$2))))</f>
        <v/>
      </c>
      <c r="H338" s="26" t="str">
        <f>IF($B338="","",ABS(
SUMIFS(BaseFinanceira[Valor Realizado],
IF('DRE Financeira'!$B$3=Configurações!$D$7,BaseFinanceira[Mês Caixa],BaseFinanceira[Mês Comp.]),H$6,
BaseFinanceira[Plano Contas],'DRE Financeira'!$C338,
BaseFinanceira[Centro Custo],IF($B$2=Configurações!$B$7,"&lt;&gt;""",'DRE Financeira'!$B$2))))</f>
        <v/>
      </c>
      <c r="I338" s="24" t="str">
        <f>IF($B338="","",ABS(
SUMIFS(BaseFinanceira[Valor Previsto],
IF('DRE Financeira'!$B$3=Configurações!$D$7,BaseFinanceira[Mês Caixa],BaseFinanceira[Mês Comp.]),I$6,
BaseFinanceira[Plano Contas],'DRE Financeira'!$C338,
BaseFinanceira[Centro Custo],IF($B$2=Configurações!$B$7,"&lt;&gt;""",'DRE Financeira'!$B$2))))</f>
        <v/>
      </c>
      <c r="J338" s="26" t="str">
        <f>IF($B338="","",ABS(
SUMIFS(BaseFinanceira[Valor Realizado],
IF('DRE Financeira'!$B$3=Configurações!$D$7,BaseFinanceira[Mês Caixa],BaseFinanceira[Mês Comp.]),J$6,
BaseFinanceira[Plano Contas],'DRE Financeira'!$C338,
BaseFinanceira[Centro Custo],IF($B$2=Configurações!$B$7,"&lt;&gt;""",'DRE Financeira'!$B$2))))</f>
        <v/>
      </c>
      <c r="K338" s="24" t="str">
        <f>IF($B338="","",ABS(
SUMIFS(BaseFinanceira[Valor Previsto],
IF('DRE Financeira'!$B$3=Configurações!$D$7,BaseFinanceira[Mês Caixa],BaseFinanceira[Mês Comp.]),K$6,
BaseFinanceira[Plano Contas],'DRE Financeira'!$C338,
BaseFinanceira[Centro Custo],IF($B$2=Configurações!$B$7,"&lt;&gt;""",'DRE Financeira'!$B$2))))</f>
        <v/>
      </c>
      <c r="L338" s="26" t="str">
        <f>IF($B338="","",ABS(
SUMIFS(BaseFinanceira[Valor Realizado],
IF('DRE Financeira'!$B$3=Configurações!$D$7,BaseFinanceira[Mês Caixa],BaseFinanceira[Mês Comp.]),L$6,
BaseFinanceira[Plano Contas],'DRE Financeira'!$C338,
BaseFinanceira[Centro Custo],IF($B$2=Configurações!$B$7,"&lt;&gt;""",'DRE Financeira'!$B$2))))</f>
        <v/>
      </c>
      <c r="M338" s="24" t="str">
        <f>IF($B338="","",ABS(
SUMIFS(BaseFinanceira[Valor Previsto],
IF('DRE Financeira'!$B$3=Configurações!$D$7,BaseFinanceira[Mês Caixa],BaseFinanceira[Mês Comp.]),M$6,
BaseFinanceira[Plano Contas],'DRE Financeira'!$C338,
BaseFinanceira[Centro Custo],IF($B$2=Configurações!$B$7,"&lt;&gt;""",'DRE Financeira'!$B$2))))</f>
        <v/>
      </c>
      <c r="N338" s="26" t="str">
        <f>IF($B338="","",ABS(
SUMIFS(BaseFinanceira[Valor Realizado],
IF('DRE Financeira'!$B$3=Configurações!$D$7,BaseFinanceira[Mês Caixa],BaseFinanceira[Mês Comp.]),N$6,
BaseFinanceira[Plano Contas],'DRE Financeira'!$C338,
BaseFinanceira[Centro Custo],IF($B$2=Configurações!$B$7,"&lt;&gt;""",'DRE Financeira'!$B$2))))</f>
        <v/>
      </c>
      <c r="O338" s="24" t="str">
        <f>IF($B338="","",ABS(
SUMIFS(BaseFinanceira[Valor Previsto],
IF('DRE Financeira'!$B$3=Configurações!$D$7,BaseFinanceira[Mês Caixa],BaseFinanceira[Mês Comp.]),O$6,
BaseFinanceira[Plano Contas],'DRE Financeira'!$C338,
BaseFinanceira[Centro Custo],IF($B$2=Configurações!$B$7,"&lt;&gt;""",'DRE Financeira'!$B$2))))</f>
        <v/>
      </c>
      <c r="P338" s="26" t="str">
        <f>IF($B338="","",ABS(
SUMIFS(BaseFinanceira[Valor Realizado],
IF('DRE Financeira'!$B$3=Configurações!$D$7,BaseFinanceira[Mês Caixa],BaseFinanceira[Mês Comp.]),P$6,
BaseFinanceira[Plano Contas],'DRE Financeira'!$C338,
BaseFinanceira[Centro Custo],IF($B$2=Configurações!$B$7,"&lt;&gt;""",'DRE Financeira'!$B$2))))</f>
        <v/>
      </c>
      <c r="Q338" s="24" t="str">
        <f>IF($B338="","",ABS(
SUMIFS(BaseFinanceira[Valor Previsto],
IF('DRE Financeira'!$B$3=Configurações!$D$7,BaseFinanceira[Mês Caixa],BaseFinanceira[Mês Comp.]),Q$6,
BaseFinanceira[Plano Contas],'DRE Financeira'!$C338,
BaseFinanceira[Centro Custo],IF($B$2=Configurações!$B$7,"&lt;&gt;""",'DRE Financeira'!$B$2))))</f>
        <v/>
      </c>
      <c r="R338" s="26" t="str">
        <f>IF($B338="","",ABS(
SUMIFS(BaseFinanceira[Valor Realizado],
IF('DRE Financeira'!$B$3=Configurações!$D$7,BaseFinanceira[Mês Caixa],BaseFinanceira[Mês Comp.]),R$6,
BaseFinanceira[Plano Contas],'DRE Financeira'!$C338,
BaseFinanceira[Centro Custo],IF($B$2=Configurações!$B$7,"&lt;&gt;""",'DRE Financeira'!$B$2))))</f>
        <v/>
      </c>
      <c r="S338" s="24" t="str">
        <f>IF($B338="","",ABS(
SUMIFS(BaseFinanceira[Valor Previsto],
IF('DRE Financeira'!$B$3=Configurações!$D$7,BaseFinanceira[Mês Caixa],BaseFinanceira[Mês Comp.]),S$6,
BaseFinanceira[Plano Contas],'DRE Financeira'!$C338,
BaseFinanceira[Centro Custo],IF($B$2=Configurações!$B$7,"&lt;&gt;""",'DRE Financeira'!$B$2))))</f>
        <v/>
      </c>
      <c r="T338" s="26" t="str">
        <f>IF($B338="","",ABS(
SUMIFS(BaseFinanceira[Valor Realizado],
IF('DRE Financeira'!$B$3=Configurações!$D$7,BaseFinanceira[Mês Caixa],BaseFinanceira[Mês Comp.]),T$6,
BaseFinanceira[Plano Contas],'DRE Financeira'!$C338,
BaseFinanceira[Centro Custo],IF($B$2=Configurações!$B$7,"&lt;&gt;""",'DRE Financeira'!$B$2))))</f>
        <v/>
      </c>
      <c r="U338" s="24" t="str">
        <f>IF($B338="","",ABS(
SUMIFS(BaseFinanceira[Valor Previsto],
IF('DRE Financeira'!$B$3=Configurações!$D$7,BaseFinanceira[Mês Caixa],BaseFinanceira[Mês Comp.]),U$6,
BaseFinanceira[Plano Contas],'DRE Financeira'!$C338,
BaseFinanceira[Centro Custo],IF($B$2=Configurações!$B$7,"&lt;&gt;""",'DRE Financeira'!$B$2))))</f>
        <v/>
      </c>
      <c r="V338" s="26" t="str">
        <f>IF($B338="","",ABS(
SUMIFS(BaseFinanceira[Valor Realizado],
IF('DRE Financeira'!$B$3=Configurações!$D$7,BaseFinanceira[Mês Caixa],BaseFinanceira[Mês Comp.]),V$6,
BaseFinanceira[Plano Contas],'DRE Financeira'!$C338,
BaseFinanceira[Centro Custo],IF($B$2=Configurações!$B$7,"&lt;&gt;""",'DRE Financeira'!$B$2))))</f>
        <v/>
      </c>
      <c r="W338" s="24" t="str">
        <f>IF($B338="","",ABS(
SUMIFS(BaseFinanceira[Valor Previsto],
IF('DRE Financeira'!$B$3=Configurações!$D$7,BaseFinanceira[Mês Caixa],BaseFinanceira[Mês Comp.]),W$6,
BaseFinanceira[Plano Contas],'DRE Financeira'!$C338,
BaseFinanceira[Centro Custo],IF($B$2=Configurações!$B$7,"&lt;&gt;""",'DRE Financeira'!$B$2))))</f>
        <v/>
      </c>
      <c r="X338" s="26" t="str">
        <f>IF($B338="","",ABS(
SUMIFS(BaseFinanceira[Valor Realizado],
IF('DRE Financeira'!$B$3=Configurações!$D$7,BaseFinanceira[Mês Caixa],BaseFinanceira[Mês Comp.]),X$6,
BaseFinanceira[Plano Contas],'DRE Financeira'!$C338,
BaseFinanceira[Centro Custo],IF($B$2=Configurações!$B$7,"&lt;&gt;""",'DRE Financeira'!$B$2))))</f>
        <v/>
      </c>
      <c r="Y338" s="24" t="str">
        <f>IF($B338="","",ABS(
SUMIFS(BaseFinanceira[Valor Previsto],
IF('DRE Financeira'!$B$3=Configurações!$D$7,BaseFinanceira[Mês Caixa],BaseFinanceira[Mês Comp.]),Y$6,
BaseFinanceira[Plano Contas],'DRE Financeira'!$C338,
BaseFinanceira[Centro Custo],IF($B$2=Configurações!$B$7,"&lt;&gt;""",'DRE Financeira'!$B$2))))</f>
        <v/>
      </c>
      <c r="Z338" s="26" t="str">
        <f>IF($B338="","",ABS(
SUMIFS(BaseFinanceira[Valor Realizado],
IF('DRE Financeira'!$B$3=Configurações!$D$7,BaseFinanceira[Mês Caixa],BaseFinanceira[Mês Comp.]),Z$6,
BaseFinanceira[Plano Contas],'DRE Financeira'!$C338,
BaseFinanceira[Centro Custo],IF($B$2=Configurações!$B$7,"&lt;&gt;""",'DRE Financeira'!$B$2))))</f>
        <v/>
      </c>
      <c r="AA338" s="24" t="str">
        <f>IF($B338="","",ABS(
SUMIFS(BaseFinanceira[Valor Previsto],
IF('DRE Financeira'!$B$3=Configurações!$D$7,BaseFinanceira[Mês Caixa],BaseFinanceira[Mês Comp.]),AA$6,
BaseFinanceira[Plano Contas],'DRE Financeira'!$C338,
BaseFinanceira[Centro Custo],IF($B$2=Configurações!$B$7,"&lt;&gt;""",'DRE Financeira'!$B$2))))</f>
        <v/>
      </c>
      <c r="AB338" s="26" t="str">
        <f>IF($B338="","",ABS(
SUMIFS(BaseFinanceira[Valor Realizado],
IF('DRE Financeira'!$B$3=Configurações!$D$7,BaseFinanceira[Mês Caixa],BaseFinanceira[Mês Comp.]),AB$6,
BaseFinanceira[Plano Contas],'DRE Financeira'!$C338,
BaseFinanceira[Centro Custo],IF($B$2=Configurações!$B$7,"&lt;&gt;""",'DRE Financeira'!$B$2))))</f>
        <v/>
      </c>
      <c r="AD338" s="24">
        <f t="shared" si="515"/>
        <v>0</v>
      </c>
      <c r="AE338" s="26">
        <f t="shared" si="515"/>
        <v>0</v>
      </c>
      <c r="AF338" s="39">
        <f t="shared" si="458"/>
        <v>0</v>
      </c>
      <c r="AH338" s="24">
        <f t="shared" si="516"/>
        <v>0</v>
      </c>
      <c r="AI338" s="26">
        <f t="shared" si="516"/>
        <v>0</v>
      </c>
    </row>
    <row r="339" spans="2:35" s="2" customFormat="1" ht="20.100000000000001" hidden="1" customHeight="1" x14ac:dyDescent="0.25">
      <c r="B339" s="23" t="str">
        <f>IF('Plano Contas'!T19="","",'Plano Contas'!T19)</f>
        <v/>
      </c>
      <c r="C339" s="46" t="str">
        <f t="shared" si="517"/>
        <v>Outras DespesasGrupo Extra 3</v>
      </c>
      <c r="D339" s="20"/>
      <c r="E339" s="24" t="str">
        <f>IF($B339="","",ABS(
SUMIFS(BaseFinanceira[Valor Previsto],
IF('DRE Financeira'!$B$3=Configurações!$D$7,BaseFinanceira[Mês Caixa],BaseFinanceira[Mês Comp.]),E$6,
BaseFinanceira[Plano Contas],'DRE Financeira'!$C339,
BaseFinanceira[Centro Custo],IF($B$2=Configurações!$B$7,"&lt;&gt;""",'DRE Financeira'!$B$2))))</f>
        <v/>
      </c>
      <c r="F339" s="26" t="str">
        <f>IF($B339="","",ABS(
SUMIFS(BaseFinanceira[Valor Realizado],
IF('DRE Financeira'!$B$3=Configurações!$D$7,BaseFinanceira[Mês Caixa],BaseFinanceira[Mês Comp.]),F$6,
BaseFinanceira[Plano Contas],'DRE Financeira'!$C339,
BaseFinanceira[Centro Custo],IF($B$2=Configurações!$B$7,"&lt;&gt;""",'DRE Financeira'!$B$2))))</f>
        <v/>
      </c>
      <c r="G339" s="24" t="str">
        <f>IF($B339="","",ABS(
SUMIFS(BaseFinanceira[Valor Previsto],
IF('DRE Financeira'!$B$3=Configurações!$D$7,BaseFinanceira[Mês Caixa],BaseFinanceira[Mês Comp.]),G$6,
BaseFinanceira[Plano Contas],'DRE Financeira'!$C339,
BaseFinanceira[Centro Custo],IF($B$2=Configurações!$B$7,"&lt;&gt;""",'DRE Financeira'!$B$2))))</f>
        <v/>
      </c>
      <c r="H339" s="26" t="str">
        <f>IF($B339="","",ABS(
SUMIFS(BaseFinanceira[Valor Realizado],
IF('DRE Financeira'!$B$3=Configurações!$D$7,BaseFinanceira[Mês Caixa],BaseFinanceira[Mês Comp.]),H$6,
BaseFinanceira[Plano Contas],'DRE Financeira'!$C339,
BaseFinanceira[Centro Custo],IF($B$2=Configurações!$B$7,"&lt;&gt;""",'DRE Financeira'!$B$2))))</f>
        <v/>
      </c>
      <c r="I339" s="24" t="str">
        <f>IF($B339="","",ABS(
SUMIFS(BaseFinanceira[Valor Previsto],
IF('DRE Financeira'!$B$3=Configurações!$D$7,BaseFinanceira[Mês Caixa],BaseFinanceira[Mês Comp.]),I$6,
BaseFinanceira[Plano Contas],'DRE Financeira'!$C339,
BaseFinanceira[Centro Custo],IF($B$2=Configurações!$B$7,"&lt;&gt;""",'DRE Financeira'!$B$2))))</f>
        <v/>
      </c>
      <c r="J339" s="26" t="str">
        <f>IF($B339="","",ABS(
SUMIFS(BaseFinanceira[Valor Realizado],
IF('DRE Financeira'!$B$3=Configurações!$D$7,BaseFinanceira[Mês Caixa],BaseFinanceira[Mês Comp.]),J$6,
BaseFinanceira[Plano Contas],'DRE Financeira'!$C339,
BaseFinanceira[Centro Custo],IF($B$2=Configurações!$B$7,"&lt;&gt;""",'DRE Financeira'!$B$2))))</f>
        <v/>
      </c>
      <c r="K339" s="24" t="str">
        <f>IF($B339="","",ABS(
SUMIFS(BaseFinanceira[Valor Previsto],
IF('DRE Financeira'!$B$3=Configurações!$D$7,BaseFinanceira[Mês Caixa],BaseFinanceira[Mês Comp.]),K$6,
BaseFinanceira[Plano Contas],'DRE Financeira'!$C339,
BaseFinanceira[Centro Custo],IF($B$2=Configurações!$B$7,"&lt;&gt;""",'DRE Financeira'!$B$2))))</f>
        <v/>
      </c>
      <c r="L339" s="26" t="str">
        <f>IF($B339="","",ABS(
SUMIFS(BaseFinanceira[Valor Realizado],
IF('DRE Financeira'!$B$3=Configurações!$D$7,BaseFinanceira[Mês Caixa],BaseFinanceira[Mês Comp.]),L$6,
BaseFinanceira[Plano Contas],'DRE Financeira'!$C339,
BaseFinanceira[Centro Custo],IF($B$2=Configurações!$B$7,"&lt;&gt;""",'DRE Financeira'!$B$2))))</f>
        <v/>
      </c>
      <c r="M339" s="24" t="str">
        <f>IF($B339="","",ABS(
SUMIFS(BaseFinanceira[Valor Previsto],
IF('DRE Financeira'!$B$3=Configurações!$D$7,BaseFinanceira[Mês Caixa],BaseFinanceira[Mês Comp.]),M$6,
BaseFinanceira[Plano Contas],'DRE Financeira'!$C339,
BaseFinanceira[Centro Custo],IF($B$2=Configurações!$B$7,"&lt;&gt;""",'DRE Financeira'!$B$2))))</f>
        <v/>
      </c>
      <c r="N339" s="26" t="str">
        <f>IF($B339="","",ABS(
SUMIFS(BaseFinanceira[Valor Realizado],
IF('DRE Financeira'!$B$3=Configurações!$D$7,BaseFinanceira[Mês Caixa],BaseFinanceira[Mês Comp.]),N$6,
BaseFinanceira[Plano Contas],'DRE Financeira'!$C339,
BaseFinanceira[Centro Custo],IF($B$2=Configurações!$B$7,"&lt;&gt;""",'DRE Financeira'!$B$2))))</f>
        <v/>
      </c>
      <c r="O339" s="24" t="str">
        <f>IF($B339="","",ABS(
SUMIFS(BaseFinanceira[Valor Previsto],
IF('DRE Financeira'!$B$3=Configurações!$D$7,BaseFinanceira[Mês Caixa],BaseFinanceira[Mês Comp.]),O$6,
BaseFinanceira[Plano Contas],'DRE Financeira'!$C339,
BaseFinanceira[Centro Custo],IF($B$2=Configurações!$B$7,"&lt;&gt;""",'DRE Financeira'!$B$2))))</f>
        <v/>
      </c>
      <c r="P339" s="26" t="str">
        <f>IF($B339="","",ABS(
SUMIFS(BaseFinanceira[Valor Realizado],
IF('DRE Financeira'!$B$3=Configurações!$D$7,BaseFinanceira[Mês Caixa],BaseFinanceira[Mês Comp.]),P$6,
BaseFinanceira[Plano Contas],'DRE Financeira'!$C339,
BaseFinanceira[Centro Custo],IF($B$2=Configurações!$B$7,"&lt;&gt;""",'DRE Financeira'!$B$2))))</f>
        <v/>
      </c>
      <c r="Q339" s="24" t="str">
        <f>IF($B339="","",ABS(
SUMIFS(BaseFinanceira[Valor Previsto],
IF('DRE Financeira'!$B$3=Configurações!$D$7,BaseFinanceira[Mês Caixa],BaseFinanceira[Mês Comp.]),Q$6,
BaseFinanceira[Plano Contas],'DRE Financeira'!$C339,
BaseFinanceira[Centro Custo],IF($B$2=Configurações!$B$7,"&lt;&gt;""",'DRE Financeira'!$B$2))))</f>
        <v/>
      </c>
      <c r="R339" s="26" t="str">
        <f>IF($B339="","",ABS(
SUMIFS(BaseFinanceira[Valor Realizado],
IF('DRE Financeira'!$B$3=Configurações!$D$7,BaseFinanceira[Mês Caixa],BaseFinanceira[Mês Comp.]),R$6,
BaseFinanceira[Plano Contas],'DRE Financeira'!$C339,
BaseFinanceira[Centro Custo],IF($B$2=Configurações!$B$7,"&lt;&gt;""",'DRE Financeira'!$B$2))))</f>
        <v/>
      </c>
      <c r="S339" s="24" t="str">
        <f>IF($B339="","",ABS(
SUMIFS(BaseFinanceira[Valor Previsto],
IF('DRE Financeira'!$B$3=Configurações!$D$7,BaseFinanceira[Mês Caixa],BaseFinanceira[Mês Comp.]),S$6,
BaseFinanceira[Plano Contas],'DRE Financeira'!$C339,
BaseFinanceira[Centro Custo],IF($B$2=Configurações!$B$7,"&lt;&gt;""",'DRE Financeira'!$B$2))))</f>
        <v/>
      </c>
      <c r="T339" s="26" t="str">
        <f>IF($B339="","",ABS(
SUMIFS(BaseFinanceira[Valor Realizado],
IF('DRE Financeira'!$B$3=Configurações!$D$7,BaseFinanceira[Mês Caixa],BaseFinanceira[Mês Comp.]),T$6,
BaseFinanceira[Plano Contas],'DRE Financeira'!$C339,
BaseFinanceira[Centro Custo],IF($B$2=Configurações!$B$7,"&lt;&gt;""",'DRE Financeira'!$B$2))))</f>
        <v/>
      </c>
      <c r="U339" s="24" t="str">
        <f>IF($B339="","",ABS(
SUMIFS(BaseFinanceira[Valor Previsto],
IF('DRE Financeira'!$B$3=Configurações!$D$7,BaseFinanceira[Mês Caixa],BaseFinanceira[Mês Comp.]),U$6,
BaseFinanceira[Plano Contas],'DRE Financeira'!$C339,
BaseFinanceira[Centro Custo],IF($B$2=Configurações!$B$7,"&lt;&gt;""",'DRE Financeira'!$B$2))))</f>
        <v/>
      </c>
      <c r="V339" s="26" t="str">
        <f>IF($B339="","",ABS(
SUMIFS(BaseFinanceira[Valor Realizado],
IF('DRE Financeira'!$B$3=Configurações!$D$7,BaseFinanceira[Mês Caixa],BaseFinanceira[Mês Comp.]),V$6,
BaseFinanceira[Plano Contas],'DRE Financeira'!$C339,
BaseFinanceira[Centro Custo],IF($B$2=Configurações!$B$7,"&lt;&gt;""",'DRE Financeira'!$B$2))))</f>
        <v/>
      </c>
      <c r="W339" s="24" t="str">
        <f>IF($B339="","",ABS(
SUMIFS(BaseFinanceira[Valor Previsto],
IF('DRE Financeira'!$B$3=Configurações!$D$7,BaseFinanceira[Mês Caixa],BaseFinanceira[Mês Comp.]),W$6,
BaseFinanceira[Plano Contas],'DRE Financeira'!$C339,
BaseFinanceira[Centro Custo],IF($B$2=Configurações!$B$7,"&lt;&gt;""",'DRE Financeira'!$B$2))))</f>
        <v/>
      </c>
      <c r="X339" s="26" t="str">
        <f>IF($B339="","",ABS(
SUMIFS(BaseFinanceira[Valor Realizado],
IF('DRE Financeira'!$B$3=Configurações!$D$7,BaseFinanceira[Mês Caixa],BaseFinanceira[Mês Comp.]),X$6,
BaseFinanceira[Plano Contas],'DRE Financeira'!$C339,
BaseFinanceira[Centro Custo],IF($B$2=Configurações!$B$7,"&lt;&gt;""",'DRE Financeira'!$B$2))))</f>
        <v/>
      </c>
      <c r="Y339" s="24" t="str">
        <f>IF($B339="","",ABS(
SUMIFS(BaseFinanceira[Valor Previsto],
IF('DRE Financeira'!$B$3=Configurações!$D$7,BaseFinanceira[Mês Caixa],BaseFinanceira[Mês Comp.]),Y$6,
BaseFinanceira[Plano Contas],'DRE Financeira'!$C339,
BaseFinanceira[Centro Custo],IF($B$2=Configurações!$B$7,"&lt;&gt;""",'DRE Financeira'!$B$2))))</f>
        <v/>
      </c>
      <c r="Z339" s="26" t="str">
        <f>IF($B339="","",ABS(
SUMIFS(BaseFinanceira[Valor Realizado],
IF('DRE Financeira'!$B$3=Configurações!$D$7,BaseFinanceira[Mês Caixa],BaseFinanceira[Mês Comp.]),Z$6,
BaseFinanceira[Plano Contas],'DRE Financeira'!$C339,
BaseFinanceira[Centro Custo],IF($B$2=Configurações!$B$7,"&lt;&gt;""",'DRE Financeira'!$B$2))))</f>
        <v/>
      </c>
      <c r="AA339" s="24" t="str">
        <f>IF($B339="","",ABS(
SUMIFS(BaseFinanceira[Valor Previsto],
IF('DRE Financeira'!$B$3=Configurações!$D$7,BaseFinanceira[Mês Caixa],BaseFinanceira[Mês Comp.]),AA$6,
BaseFinanceira[Plano Contas],'DRE Financeira'!$C339,
BaseFinanceira[Centro Custo],IF($B$2=Configurações!$B$7,"&lt;&gt;""",'DRE Financeira'!$B$2))))</f>
        <v/>
      </c>
      <c r="AB339" s="26" t="str">
        <f>IF($B339="","",ABS(
SUMIFS(BaseFinanceira[Valor Realizado],
IF('DRE Financeira'!$B$3=Configurações!$D$7,BaseFinanceira[Mês Caixa],BaseFinanceira[Mês Comp.]),AB$6,
BaseFinanceira[Plano Contas],'DRE Financeira'!$C339,
BaseFinanceira[Centro Custo],IF($B$2=Configurações!$B$7,"&lt;&gt;""",'DRE Financeira'!$B$2))))</f>
        <v/>
      </c>
      <c r="AD339" s="24">
        <f t="shared" si="515"/>
        <v>0</v>
      </c>
      <c r="AE339" s="26">
        <f t="shared" si="515"/>
        <v>0</v>
      </c>
      <c r="AF339" s="39">
        <f t="shared" si="458"/>
        <v>0</v>
      </c>
      <c r="AH339" s="24">
        <f t="shared" si="516"/>
        <v>0</v>
      </c>
      <c r="AI339" s="26">
        <f t="shared" si="516"/>
        <v>0</v>
      </c>
    </row>
    <row r="340" spans="2:35" s="2" customFormat="1" ht="20.100000000000001" hidden="1" customHeight="1" x14ac:dyDescent="0.25">
      <c r="B340" s="23" t="str">
        <f>IF('Plano Contas'!T20="","",'Plano Contas'!T20)</f>
        <v/>
      </c>
      <c r="C340" s="46" t="str">
        <f t="shared" si="517"/>
        <v>Outras DespesasGrupo Extra 3</v>
      </c>
      <c r="D340" s="20"/>
      <c r="E340" s="24" t="str">
        <f>IF($B340="","",ABS(
SUMIFS(BaseFinanceira[Valor Previsto],
IF('DRE Financeira'!$B$3=Configurações!$D$7,BaseFinanceira[Mês Caixa],BaseFinanceira[Mês Comp.]),E$6,
BaseFinanceira[Plano Contas],'DRE Financeira'!$C340,
BaseFinanceira[Centro Custo],IF($B$2=Configurações!$B$7,"&lt;&gt;""",'DRE Financeira'!$B$2))))</f>
        <v/>
      </c>
      <c r="F340" s="26" t="str">
        <f>IF($B340="","",ABS(
SUMIFS(BaseFinanceira[Valor Realizado],
IF('DRE Financeira'!$B$3=Configurações!$D$7,BaseFinanceira[Mês Caixa],BaseFinanceira[Mês Comp.]),F$6,
BaseFinanceira[Plano Contas],'DRE Financeira'!$C340,
BaseFinanceira[Centro Custo],IF($B$2=Configurações!$B$7,"&lt;&gt;""",'DRE Financeira'!$B$2))))</f>
        <v/>
      </c>
      <c r="G340" s="24" t="str">
        <f>IF($B340="","",ABS(
SUMIFS(BaseFinanceira[Valor Previsto],
IF('DRE Financeira'!$B$3=Configurações!$D$7,BaseFinanceira[Mês Caixa],BaseFinanceira[Mês Comp.]),G$6,
BaseFinanceira[Plano Contas],'DRE Financeira'!$C340,
BaseFinanceira[Centro Custo],IF($B$2=Configurações!$B$7,"&lt;&gt;""",'DRE Financeira'!$B$2))))</f>
        <v/>
      </c>
      <c r="H340" s="26" t="str">
        <f>IF($B340="","",ABS(
SUMIFS(BaseFinanceira[Valor Realizado],
IF('DRE Financeira'!$B$3=Configurações!$D$7,BaseFinanceira[Mês Caixa],BaseFinanceira[Mês Comp.]),H$6,
BaseFinanceira[Plano Contas],'DRE Financeira'!$C340,
BaseFinanceira[Centro Custo],IF($B$2=Configurações!$B$7,"&lt;&gt;""",'DRE Financeira'!$B$2))))</f>
        <v/>
      </c>
      <c r="I340" s="24" t="str">
        <f>IF($B340="","",ABS(
SUMIFS(BaseFinanceira[Valor Previsto],
IF('DRE Financeira'!$B$3=Configurações!$D$7,BaseFinanceira[Mês Caixa],BaseFinanceira[Mês Comp.]),I$6,
BaseFinanceira[Plano Contas],'DRE Financeira'!$C340,
BaseFinanceira[Centro Custo],IF($B$2=Configurações!$B$7,"&lt;&gt;""",'DRE Financeira'!$B$2))))</f>
        <v/>
      </c>
      <c r="J340" s="26" t="str">
        <f>IF($B340="","",ABS(
SUMIFS(BaseFinanceira[Valor Realizado],
IF('DRE Financeira'!$B$3=Configurações!$D$7,BaseFinanceira[Mês Caixa],BaseFinanceira[Mês Comp.]),J$6,
BaseFinanceira[Plano Contas],'DRE Financeira'!$C340,
BaseFinanceira[Centro Custo],IF($B$2=Configurações!$B$7,"&lt;&gt;""",'DRE Financeira'!$B$2))))</f>
        <v/>
      </c>
      <c r="K340" s="24" t="str">
        <f>IF($B340="","",ABS(
SUMIFS(BaseFinanceira[Valor Previsto],
IF('DRE Financeira'!$B$3=Configurações!$D$7,BaseFinanceira[Mês Caixa],BaseFinanceira[Mês Comp.]),K$6,
BaseFinanceira[Plano Contas],'DRE Financeira'!$C340,
BaseFinanceira[Centro Custo],IF($B$2=Configurações!$B$7,"&lt;&gt;""",'DRE Financeira'!$B$2))))</f>
        <v/>
      </c>
      <c r="L340" s="26" t="str">
        <f>IF($B340="","",ABS(
SUMIFS(BaseFinanceira[Valor Realizado],
IF('DRE Financeira'!$B$3=Configurações!$D$7,BaseFinanceira[Mês Caixa],BaseFinanceira[Mês Comp.]),L$6,
BaseFinanceira[Plano Contas],'DRE Financeira'!$C340,
BaseFinanceira[Centro Custo],IF($B$2=Configurações!$B$7,"&lt;&gt;""",'DRE Financeira'!$B$2))))</f>
        <v/>
      </c>
      <c r="M340" s="24" t="str">
        <f>IF($B340="","",ABS(
SUMIFS(BaseFinanceira[Valor Previsto],
IF('DRE Financeira'!$B$3=Configurações!$D$7,BaseFinanceira[Mês Caixa],BaseFinanceira[Mês Comp.]),M$6,
BaseFinanceira[Plano Contas],'DRE Financeira'!$C340,
BaseFinanceira[Centro Custo],IF($B$2=Configurações!$B$7,"&lt;&gt;""",'DRE Financeira'!$B$2))))</f>
        <v/>
      </c>
      <c r="N340" s="26" t="str">
        <f>IF($B340="","",ABS(
SUMIFS(BaseFinanceira[Valor Realizado],
IF('DRE Financeira'!$B$3=Configurações!$D$7,BaseFinanceira[Mês Caixa],BaseFinanceira[Mês Comp.]),N$6,
BaseFinanceira[Plano Contas],'DRE Financeira'!$C340,
BaseFinanceira[Centro Custo],IF($B$2=Configurações!$B$7,"&lt;&gt;""",'DRE Financeira'!$B$2))))</f>
        <v/>
      </c>
      <c r="O340" s="24" t="str">
        <f>IF($B340="","",ABS(
SUMIFS(BaseFinanceira[Valor Previsto],
IF('DRE Financeira'!$B$3=Configurações!$D$7,BaseFinanceira[Mês Caixa],BaseFinanceira[Mês Comp.]),O$6,
BaseFinanceira[Plano Contas],'DRE Financeira'!$C340,
BaseFinanceira[Centro Custo],IF($B$2=Configurações!$B$7,"&lt;&gt;""",'DRE Financeira'!$B$2))))</f>
        <v/>
      </c>
      <c r="P340" s="26" t="str">
        <f>IF($B340="","",ABS(
SUMIFS(BaseFinanceira[Valor Realizado],
IF('DRE Financeira'!$B$3=Configurações!$D$7,BaseFinanceira[Mês Caixa],BaseFinanceira[Mês Comp.]),P$6,
BaseFinanceira[Plano Contas],'DRE Financeira'!$C340,
BaseFinanceira[Centro Custo],IF($B$2=Configurações!$B$7,"&lt;&gt;""",'DRE Financeira'!$B$2))))</f>
        <v/>
      </c>
      <c r="Q340" s="24" t="str">
        <f>IF($B340="","",ABS(
SUMIFS(BaseFinanceira[Valor Previsto],
IF('DRE Financeira'!$B$3=Configurações!$D$7,BaseFinanceira[Mês Caixa],BaseFinanceira[Mês Comp.]),Q$6,
BaseFinanceira[Plano Contas],'DRE Financeira'!$C340,
BaseFinanceira[Centro Custo],IF($B$2=Configurações!$B$7,"&lt;&gt;""",'DRE Financeira'!$B$2))))</f>
        <v/>
      </c>
      <c r="R340" s="26" t="str">
        <f>IF($B340="","",ABS(
SUMIFS(BaseFinanceira[Valor Realizado],
IF('DRE Financeira'!$B$3=Configurações!$D$7,BaseFinanceira[Mês Caixa],BaseFinanceira[Mês Comp.]),R$6,
BaseFinanceira[Plano Contas],'DRE Financeira'!$C340,
BaseFinanceira[Centro Custo],IF($B$2=Configurações!$B$7,"&lt;&gt;""",'DRE Financeira'!$B$2))))</f>
        <v/>
      </c>
      <c r="S340" s="24" t="str">
        <f>IF($B340="","",ABS(
SUMIFS(BaseFinanceira[Valor Previsto],
IF('DRE Financeira'!$B$3=Configurações!$D$7,BaseFinanceira[Mês Caixa],BaseFinanceira[Mês Comp.]),S$6,
BaseFinanceira[Plano Contas],'DRE Financeira'!$C340,
BaseFinanceira[Centro Custo],IF($B$2=Configurações!$B$7,"&lt;&gt;""",'DRE Financeira'!$B$2))))</f>
        <v/>
      </c>
      <c r="T340" s="26" t="str">
        <f>IF($B340="","",ABS(
SUMIFS(BaseFinanceira[Valor Realizado],
IF('DRE Financeira'!$B$3=Configurações!$D$7,BaseFinanceira[Mês Caixa],BaseFinanceira[Mês Comp.]),T$6,
BaseFinanceira[Plano Contas],'DRE Financeira'!$C340,
BaseFinanceira[Centro Custo],IF($B$2=Configurações!$B$7,"&lt;&gt;""",'DRE Financeira'!$B$2))))</f>
        <v/>
      </c>
      <c r="U340" s="24" t="str">
        <f>IF($B340="","",ABS(
SUMIFS(BaseFinanceira[Valor Previsto],
IF('DRE Financeira'!$B$3=Configurações!$D$7,BaseFinanceira[Mês Caixa],BaseFinanceira[Mês Comp.]),U$6,
BaseFinanceira[Plano Contas],'DRE Financeira'!$C340,
BaseFinanceira[Centro Custo],IF($B$2=Configurações!$B$7,"&lt;&gt;""",'DRE Financeira'!$B$2))))</f>
        <v/>
      </c>
      <c r="V340" s="26" t="str">
        <f>IF($B340="","",ABS(
SUMIFS(BaseFinanceira[Valor Realizado],
IF('DRE Financeira'!$B$3=Configurações!$D$7,BaseFinanceira[Mês Caixa],BaseFinanceira[Mês Comp.]),V$6,
BaseFinanceira[Plano Contas],'DRE Financeira'!$C340,
BaseFinanceira[Centro Custo],IF($B$2=Configurações!$B$7,"&lt;&gt;""",'DRE Financeira'!$B$2))))</f>
        <v/>
      </c>
      <c r="W340" s="24" t="str">
        <f>IF($B340="","",ABS(
SUMIFS(BaseFinanceira[Valor Previsto],
IF('DRE Financeira'!$B$3=Configurações!$D$7,BaseFinanceira[Mês Caixa],BaseFinanceira[Mês Comp.]),W$6,
BaseFinanceira[Plano Contas],'DRE Financeira'!$C340,
BaseFinanceira[Centro Custo],IF($B$2=Configurações!$B$7,"&lt;&gt;""",'DRE Financeira'!$B$2))))</f>
        <v/>
      </c>
      <c r="X340" s="26" t="str">
        <f>IF($B340="","",ABS(
SUMIFS(BaseFinanceira[Valor Realizado],
IF('DRE Financeira'!$B$3=Configurações!$D$7,BaseFinanceira[Mês Caixa],BaseFinanceira[Mês Comp.]),X$6,
BaseFinanceira[Plano Contas],'DRE Financeira'!$C340,
BaseFinanceira[Centro Custo],IF($B$2=Configurações!$B$7,"&lt;&gt;""",'DRE Financeira'!$B$2))))</f>
        <v/>
      </c>
      <c r="Y340" s="24" t="str">
        <f>IF($B340="","",ABS(
SUMIFS(BaseFinanceira[Valor Previsto],
IF('DRE Financeira'!$B$3=Configurações!$D$7,BaseFinanceira[Mês Caixa],BaseFinanceira[Mês Comp.]),Y$6,
BaseFinanceira[Plano Contas],'DRE Financeira'!$C340,
BaseFinanceira[Centro Custo],IF($B$2=Configurações!$B$7,"&lt;&gt;""",'DRE Financeira'!$B$2))))</f>
        <v/>
      </c>
      <c r="Z340" s="26" t="str">
        <f>IF($B340="","",ABS(
SUMIFS(BaseFinanceira[Valor Realizado],
IF('DRE Financeira'!$B$3=Configurações!$D$7,BaseFinanceira[Mês Caixa],BaseFinanceira[Mês Comp.]),Z$6,
BaseFinanceira[Plano Contas],'DRE Financeira'!$C340,
BaseFinanceira[Centro Custo],IF($B$2=Configurações!$B$7,"&lt;&gt;""",'DRE Financeira'!$B$2))))</f>
        <v/>
      </c>
      <c r="AA340" s="24" t="str">
        <f>IF($B340="","",ABS(
SUMIFS(BaseFinanceira[Valor Previsto],
IF('DRE Financeira'!$B$3=Configurações!$D$7,BaseFinanceira[Mês Caixa],BaseFinanceira[Mês Comp.]),AA$6,
BaseFinanceira[Plano Contas],'DRE Financeira'!$C340,
BaseFinanceira[Centro Custo],IF($B$2=Configurações!$B$7,"&lt;&gt;""",'DRE Financeira'!$B$2))))</f>
        <v/>
      </c>
      <c r="AB340" s="26" t="str">
        <f>IF($B340="","",ABS(
SUMIFS(BaseFinanceira[Valor Realizado],
IF('DRE Financeira'!$B$3=Configurações!$D$7,BaseFinanceira[Mês Caixa],BaseFinanceira[Mês Comp.]),AB$6,
BaseFinanceira[Plano Contas],'DRE Financeira'!$C340,
BaseFinanceira[Centro Custo],IF($B$2=Configurações!$B$7,"&lt;&gt;""",'DRE Financeira'!$B$2))))</f>
        <v/>
      </c>
      <c r="AD340" s="24">
        <f t="shared" si="515"/>
        <v>0</v>
      </c>
      <c r="AE340" s="26">
        <f t="shared" si="515"/>
        <v>0</v>
      </c>
      <c r="AF340" s="39">
        <f t="shared" si="458"/>
        <v>0</v>
      </c>
      <c r="AH340" s="24">
        <f t="shared" si="516"/>
        <v>0</v>
      </c>
      <c r="AI340" s="26">
        <f t="shared" si="516"/>
        <v>0</v>
      </c>
    </row>
    <row r="341" spans="2:35" s="2" customFormat="1" ht="20.100000000000001" hidden="1" customHeight="1" x14ac:dyDescent="0.25">
      <c r="B341" s="23" t="str">
        <f>IF('Plano Contas'!T21="","",'Plano Contas'!T21)</f>
        <v/>
      </c>
      <c r="C341" s="46" t="str">
        <f t="shared" si="517"/>
        <v>Outras DespesasGrupo Extra 3</v>
      </c>
      <c r="D341" s="20"/>
      <c r="E341" s="24" t="str">
        <f>IF($B341="","",ABS(
SUMIFS(BaseFinanceira[Valor Previsto],
IF('DRE Financeira'!$B$3=Configurações!$D$7,BaseFinanceira[Mês Caixa],BaseFinanceira[Mês Comp.]),E$6,
BaseFinanceira[Plano Contas],'DRE Financeira'!$C341,
BaseFinanceira[Centro Custo],IF($B$2=Configurações!$B$7,"&lt;&gt;""",'DRE Financeira'!$B$2))))</f>
        <v/>
      </c>
      <c r="F341" s="26" t="str">
        <f>IF($B341="","",ABS(
SUMIFS(BaseFinanceira[Valor Realizado],
IF('DRE Financeira'!$B$3=Configurações!$D$7,BaseFinanceira[Mês Caixa],BaseFinanceira[Mês Comp.]),F$6,
BaseFinanceira[Plano Contas],'DRE Financeira'!$C341,
BaseFinanceira[Centro Custo],IF($B$2=Configurações!$B$7,"&lt;&gt;""",'DRE Financeira'!$B$2))))</f>
        <v/>
      </c>
      <c r="G341" s="24" t="str">
        <f>IF($B341="","",ABS(
SUMIFS(BaseFinanceira[Valor Previsto],
IF('DRE Financeira'!$B$3=Configurações!$D$7,BaseFinanceira[Mês Caixa],BaseFinanceira[Mês Comp.]),G$6,
BaseFinanceira[Plano Contas],'DRE Financeira'!$C341,
BaseFinanceira[Centro Custo],IF($B$2=Configurações!$B$7,"&lt;&gt;""",'DRE Financeira'!$B$2))))</f>
        <v/>
      </c>
      <c r="H341" s="26" t="str">
        <f>IF($B341="","",ABS(
SUMIFS(BaseFinanceira[Valor Realizado],
IF('DRE Financeira'!$B$3=Configurações!$D$7,BaseFinanceira[Mês Caixa],BaseFinanceira[Mês Comp.]),H$6,
BaseFinanceira[Plano Contas],'DRE Financeira'!$C341,
BaseFinanceira[Centro Custo],IF($B$2=Configurações!$B$7,"&lt;&gt;""",'DRE Financeira'!$B$2))))</f>
        <v/>
      </c>
      <c r="I341" s="24" t="str">
        <f>IF($B341="","",ABS(
SUMIFS(BaseFinanceira[Valor Previsto],
IF('DRE Financeira'!$B$3=Configurações!$D$7,BaseFinanceira[Mês Caixa],BaseFinanceira[Mês Comp.]),I$6,
BaseFinanceira[Plano Contas],'DRE Financeira'!$C341,
BaseFinanceira[Centro Custo],IF($B$2=Configurações!$B$7,"&lt;&gt;""",'DRE Financeira'!$B$2))))</f>
        <v/>
      </c>
      <c r="J341" s="26" t="str">
        <f>IF($B341="","",ABS(
SUMIFS(BaseFinanceira[Valor Realizado],
IF('DRE Financeira'!$B$3=Configurações!$D$7,BaseFinanceira[Mês Caixa],BaseFinanceira[Mês Comp.]),J$6,
BaseFinanceira[Plano Contas],'DRE Financeira'!$C341,
BaseFinanceira[Centro Custo],IF($B$2=Configurações!$B$7,"&lt;&gt;""",'DRE Financeira'!$B$2))))</f>
        <v/>
      </c>
      <c r="K341" s="24" t="str">
        <f>IF($B341="","",ABS(
SUMIFS(BaseFinanceira[Valor Previsto],
IF('DRE Financeira'!$B$3=Configurações!$D$7,BaseFinanceira[Mês Caixa],BaseFinanceira[Mês Comp.]),K$6,
BaseFinanceira[Plano Contas],'DRE Financeira'!$C341,
BaseFinanceira[Centro Custo],IF($B$2=Configurações!$B$7,"&lt;&gt;""",'DRE Financeira'!$B$2))))</f>
        <v/>
      </c>
      <c r="L341" s="26" t="str">
        <f>IF($B341="","",ABS(
SUMIFS(BaseFinanceira[Valor Realizado],
IF('DRE Financeira'!$B$3=Configurações!$D$7,BaseFinanceira[Mês Caixa],BaseFinanceira[Mês Comp.]),L$6,
BaseFinanceira[Plano Contas],'DRE Financeira'!$C341,
BaseFinanceira[Centro Custo],IF($B$2=Configurações!$B$7,"&lt;&gt;""",'DRE Financeira'!$B$2))))</f>
        <v/>
      </c>
      <c r="M341" s="24" t="str">
        <f>IF($B341="","",ABS(
SUMIFS(BaseFinanceira[Valor Previsto],
IF('DRE Financeira'!$B$3=Configurações!$D$7,BaseFinanceira[Mês Caixa],BaseFinanceira[Mês Comp.]),M$6,
BaseFinanceira[Plano Contas],'DRE Financeira'!$C341,
BaseFinanceira[Centro Custo],IF($B$2=Configurações!$B$7,"&lt;&gt;""",'DRE Financeira'!$B$2))))</f>
        <v/>
      </c>
      <c r="N341" s="26" t="str">
        <f>IF($B341="","",ABS(
SUMIFS(BaseFinanceira[Valor Realizado],
IF('DRE Financeira'!$B$3=Configurações!$D$7,BaseFinanceira[Mês Caixa],BaseFinanceira[Mês Comp.]),N$6,
BaseFinanceira[Plano Contas],'DRE Financeira'!$C341,
BaseFinanceira[Centro Custo],IF($B$2=Configurações!$B$7,"&lt;&gt;""",'DRE Financeira'!$B$2))))</f>
        <v/>
      </c>
      <c r="O341" s="24" t="str">
        <f>IF($B341="","",ABS(
SUMIFS(BaseFinanceira[Valor Previsto],
IF('DRE Financeira'!$B$3=Configurações!$D$7,BaseFinanceira[Mês Caixa],BaseFinanceira[Mês Comp.]),O$6,
BaseFinanceira[Plano Contas],'DRE Financeira'!$C341,
BaseFinanceira[Centro Custo],IF($B$2=Configurações!$B$7,"&lt;&gt;""",'DRE Financeira'!$B$2))))</f>
        <v/>
      </c>
      <c r="P341" s="26" t="str">
        <f>IF($B341="","",ABS(
SUMIFS(BaseFinanceira[Valor Realizado],
IF('DRE Financeira'!$B$3=Configurações!$D$7,BaseFinanceira[Mês Caixa],BaseFinanceira[Mês Comp.]),P$6,
BaseFinanceira[Plano Contas],'DRE Financeira'!$C341,
BaseFinanceira[Centro Custo],IF($B$2=Configurações!$B$7,"&lt;&gt;""",'DRE Financeira'!$B$2))))</f>
        <v/>
      </c>
      <c r="Q341" s="24" t="str">
        <f>IF($B341="","",ABS(
SUMIFS(BaseFinanceira[Valor Previsto],
IF('DRE Financeira'!$B$3=Configurações!$D$7,BaseFinanceira[Mês Caixa],BaseFinanceira[Mês Comp.]),Q$6,
BaseFinanceira[Plano Contas],'DRE Financeira'!$C341,
BaseFinanceira[Centro Custo],IF($B$2=Configurações!$B$7,"&lt;&gt;""",'DRE Financeira'!$B$2))))</f>
        <v/>
      </c>
      <c r="R341" s="26" t="str">
        <f>IF($B341="","",ABS(
SUMIFS(BaseFinanceira[Valor Realizado],
IF('DRE Financeira'!$B$3=Configurações!$D$7,BaseFinanceira[Mês Caixa],BaseFinanceira[Mês Comp.]),R$6,
BaseFinanceira[Plano Contas],'DRE Financeira'!$C341,
BaseFinanceira[Centro Custo],IF($B$2=Configurações!$B$7,"&lt;&gt;""",'DRE Financeira'!$B$2))))</f>
        <v/>
      </c>
      <c r="S341" s="24" t="str">
        <f>IF($B341="","",ABS(
SUMIFS(BaseFinanceira[Valor Previsto],
IF('DRE Financeira'!$B$3=Configurações!$D$7,BaseFinanceira[Mês Caixa],BaseFinanceira[Mês Comp.]),S$6,
BaseFinanceira[Plano Contas],'DRE Financeira'!$C341,
BaseFinanceira[Centro Custo],IF($B$2=Configurações!$B$7,"&lt;&gt;""",'DRE Financeira'!$B$2))))</f>
        <v/>
      </c>
      <c r="T341" s="26" t="str">
        <f>IF($B341="","",ABS(
SUMIFS(BaseFinanceira[Valor Realizado],
IF('DRE Financeira'!$B$3=Configurações!$D$7,BaseFinanceira[Mês Caixa],BaseFinanceira[Mês Comp.]),T$6,
BaseFinanceira[Plano Contas],'DRE Financeira'!$C341,
BaseFinanceira[Centro Custo],IF($B$2=Configurações!$B$7,"&lt;&gt;""",'DRE Financeira'!$B$2))))</f>
        <v/>
      </c>
      <c r="U341" s="24" t="str">
        <f>IF($B341="","",ABS(
SUMIFS(BaseFinanceira[Valor Previsto],
IF('DRE Financeira'!$B$3=Configurações!$D$7,BaseFinanceira[Mês Caixa],BaseFinanceira[Mês Comp.]),U$6,
BaseFinanceira[Plano Contas],'DRE Financeira'!$C341,
BaseFinanceira[Centro Custo],IF($B$2=Configurações!$B$7,"&lt;&gt;""",'DRE Financeira'!$B$2))))</f>
        <v/>
      </c>
      <c r="V341" s="26" t="str">
        <f>IF($B341="","",ABS(
SUMIFS(BaseFinanceira[Valor Realizado],
IF('DRE Financeira'!$B$3=Configurações!$D$7,BaseFinanceira[Mês Caixa],BaseFinanceira[Mês Comp.]),V$6,
BaseFinanceira[Plano Contas],'DRE Financeira'!$C341,
BaseFinanceira[Centro Custo],IF($B$2=Configurações!$B$7,"&lt;&gt;""",'DRE Financeira'!$B$2))))</f>
        <v/>
      </c>
      <c r="W341" s="24" t="str">
        <f>IF($B341="","",ABS(
SUMIFS(BaseFinanceira[Valor Previsto],
IF('DRE Financeira'!$B$3=Configurações!$D$7,BaseFinanceira[Mês Caixa],BaseFinanceira[Mês Comp.]),W$6,
BaseFinanceira[Plano Contas],'DRE Financeira'!$C341,
BaseFinanceira[Centro Custo],IF($B$2=Configurações!$B$7,"&lt;&gt;""",'DRE Financeira'!$B$2))))</f>
        <v/>
      </c>
      <c r="X341" s="26" t="str">
        <f>IF($B341="","",ABS(
SUMIFS(BaseFinanceira[Valor Realizado],
IF('DRE Financeira'!$B$3=Configurações!$D$7,BaseFinanceira[Mês Caixa],BaseFinanceira[Mês Comp.]),X$6,
BaseFinanceira[Plano Contas],'DRE Financeira'!$C341,
BaseFinanceira[Centro Custo],IF($B$2=Configurações!$B$7,"&lt;&gt;""",'DRE Financeira'!$B$2))))</f>
        <v/>
      </c>
      <c r="Y341" s="24" t="str">
        <f>IF($B341="","",ABS(
SUMIFS(BaseFinanceira[Valor Previsto],
IF('DRE Financeira'!$B$3=Configurações!$D$7,BaseFinanceira[Mês Caixa],BaseFinanceira[Mês Comp.]),Y$6,
BaseFinanceira[Plano Contas],'DRE Financeira'!$C341,
BaseFinanceira[Centro Custo],IF($B$2=Configurações!$B$7,"&lt;&gt;""",'DRE Financeira'!$B$2))))</f>
        <v/>
      </c>
      <c r="Z341" s="26" t="str">
        <f>IF($B341="","",ABS(
SUMIFS(BaseFinanceira[Valor Realizado],
IF('DRE Financeira'!$B$3=Configurações!$D$7,BaseFinanceira[Mês Caixa],BaseFinanceira[Mês Comp.]),Z$6,
BaseFinanceira[Plano Contas],'DRE Financeira'!$C341,
BaseFinanceira[Centro Custo],IF($B$2=Configurações!$B$7,"&lt;&gt;""",'DRE Financeira'!$B$2))))</f>
        <v/>
      </c>
      <c r="AA341" s="24" t="str">
        <f>IF($B341="","",ABS(
SUMIFS(BaseFinanceira[Valor Previsto],
IF('DRE Financeira'!$B$3=Configurações!$D$7,BaseFinanceira[Mês Caixa],BaseFinanceira[Mês Comp.]),AA$6,
BaseFinanceira[Plano Contas],'DRE Financeira'!$C341,
BaseFinanceira[Centro Custo],IF($B$2=Configurações!$B$7,"&lt;&gt;""",'DRE Financeira'!$B$2))))</f>
        <v/>
      </c>
      <c r="AB341" s="26" t="str">
        <f>IF($B341="","",ABS(
SUMIFS(BaseFinanceira[Valor Realizado],
IF('DRE Financeira'!$B$3=Configurações!$D$7,BaseFinanceira[Mês Caixa],BaseFinanceira[Mês Comp.]),AB$6,
BaseFinanceira[Plano Contas],'DRE Financeira'!$C341,
BaseFinanceira[Centro Custo],IF($B$2=Configurações!$B$7,"&lt;&gt;""",'DRE Financeira'!$B$2))))</f>
        <v/>
      </c>
      <c r="AD341" s="24">
        <f t="shared" si="515"/>
        <v>0</v>
      </c>
      <c r="AE341" s="26">
        <f t="shared" si="515"/>
        <v>0</v>
      </c>
      <c r="AF341" s="39">
        <f t="shared" si="458"/>
        <v>0</v>
      </c>
      <c r="AH341" s="24">
        <f t="shared" si="516"/>
        <v>0</v>
      </c>
      <c r="AI341" s="26">
        <f t="shared" si="516"/>
        <v>0</v>
      </c>
    </row>
    <row r="342" spans="2:35" s="2" customFormat="1" ht="20.100000000000001" hidden="1" customHeight="1" x14ac:dyDescent="0.25">
      <c r="B342" s="23" t="str">
        <f>IF('Plano Contas'!T22="","",'Plano Contas'!T22)</f>
        <v/>
      </c>
      <c r="C342" s="46" t="str">
        <f t="shared" si="517"/>
        <v>Outras DespesasGrupo Extra 3</v>
      </c>
      <c r="D342" s="20"/>
      <c r="E342" s="24" t="str">
        <f>IF($B342="","",ABS(
SUMIFS(BaseFinanceira[Valor Previsto],
IF('DRE Financeira'!$B$3=Configurações!$D$7,BaseFinanceira[Mês Caixa],BaseFinanceira[Mês Comp.]),E$6,
BaseFinanceira[Plano Contas],'DRE Financeira'!$C342,
BaseFinanceira[Centro Custo],IF($B$2=Configurações!$B$7,"&lt;&gt;""",'DRE Financeira'!$B$2))))</f>
        <v/>
      </c>
      <c r="F342" s="26" t="str">
        <f>IF($B342="","",ABS(
SUMIFS(BaseFinanceira[Valor Realizado],
IF('DRE Financeira'!$B$3=Configurações!$D$7,BaseFinanceira[Mês Caixa],BaseFinanceira[Mês Comp.]),F$6,
BaseFinanceira[Plano Contas],'DRE Financeira'!$C342,
BaseFinanceira[Centro Custo],IF($B$2=Configurações!$B$7,"&lt;&gt;""",'DRE Financeira'!$B$2))))</f>
        <v/>
      </c>
      <c r="G342" s="24" t="str">
        <f>IF($B342="","",ABS(
SUMIFS(BaseFinanceira[Valor Previsto],
IF('DRE Financeira'!$B$3=Configurações!$D$7,BaseFinanceira[Mês Caixa],BaseFinanceira[Mês Comp.]),G$6,
BaseFinanceira[Plano Contas],'DRE Financeira'!$C342,
BaseFinanceira[Centro Custo],IF($B$2=Configurações!$B$7,"&lt;&gt;""",'DRE Financeira'!$B$2))))</f>
        <v/>
      </c>
      <c r="H342" s="26" t="str">
        <f>IF($B342="","",ABS(
SUMIFS(BaseFinanceira[Valor Realizado],
IF('DRE Financeira'!$B$3=Configurações!$D$7,BaseFinanceira[Mês Caixa],BaseFinanceira[Mês Comp.]),H$6,
BaseFinanceira[Plano Contas],'DRE Financeira'!$C342,
BaseFinanceira[Centro Custo],IF($B$2=Configurações!$B$7,"&lt;&gt;""",'DRE Financeira'!$B$2))))</f>
        <v/>
      </c>
      <c r="I342" s="24" t="str">
        <f>IF($B342="","",ABS(
SUMIFS(BaseFinanceira[Valor Previsto],
IF('DRE Financeira'!$B$3=Configurações!$D$7,BaseFinanceira[Mês Caixa],BaseFinanceira[Mês Comp.]),I$6,
BaseFinanceira[Plano Contas],'DRE Financeira'!$C342,
BaseFinanceira[Centro Custo],IF($B$2=Configurações!$B$7,"&lt;&gt;""",'DRE Financeira'!$B$2))))</f>
        <v/>
      </c>
      <c r="J342" s="26" t="str">
        <f>IF($B342="","",ABS(
SUMIFS(BaseFinanceira[Valor Realizado],
IF('DRE Financeira'!$B$3=Configurações!$D$7,BaseFinanceira[Mês Caixa],BaseFinanceira[Mês Comp.]),J$6,
BaseFinanceira[Plano Contas],'DRE Financeira'!$C342,
BaseFinanceira[Centro Custo],IF($B$2=Configurações!$B$7,"&lt;&gt;""",'DRE Financeira'!$B$2))))</f>
        <v/>
      </c>
      <c r="K342" s="24" t="str">
        <f>IF($B342="","",ABS(
SUMIFS(BaseFinanceira[Valor Previsto],
IF('DRE Financeira'!$B$3=Configurações!$D$7,BaseFinanceira[Mês Caixa],BaseFinanceira[Mês Comp.]),K$6,
BaseFinanceira[Plano Contas],'DRE Financeira'!$C342,
BaseFinanceira[Centro Custo],IF($B$2=Configurações!$B$7,"&lt;&gt;""",'DRE Financeira'!$B$2))))</f>
        <v/>
      </c>
      <c r="L342" s="26" t="str">
        <f>IF($B342="","",ABS(
SUMIFS(BaseFinanceira[Valor Realizado],
IF('DRE Financeira'!$B$3=Configurações!$D$7,BaseFinanceira[Mês Caixa],BaseFinanceira[Mês Comp.]),L$6,
BaseFinanceira[Plano Contas],'DRE Financeira'!$C342,
BaseFinanceira[Centro Custo],IF($B$2=Configurações!$B$7,"&lt;&gt;""",'DRE Financeira'!$B$2))))</f>
        <v/>
      </c>
      <c r="M342" s="24" t="str">
        <f>IF($B342="","",ABS(
SUMIFS(BaseFinanceira[Valor Previsto],
IF('DRE Financeira'!$B$3=Configurações!$D$7,BaseFinanceira[Mês Caixa],BaseFinanceira[Mês Comp.]),M$6,
BaseFinanceira[Plano Contas],'DRE Financeira'!$C342,
BaseFinanceira[Centro Custo],IF($B$2=Configurações!$B$7,"&lt;&gt;""",'DRE Financeira'!$B$2))))</f>
        <v/>
      </c>
      <c r="N342" s="26" t="str">
        <f>IF($B342="","",ABS(
SUMIFS(BaseFinanceira[Valor Realizado],
IF('DRE Financeira'!$B$3=Configurações!$D$7,BaseFinanceira[Mês Caixa],BaseFinanceira[Mês Comp.]),N$6,
BaseFinanceira[Plano Contas],'DRE Financeira'!$C342,
BaseFinanceira[Centro Custo],IF($B$2=Configurações!$B$7,"&lt;&gt;""",'DRE Financeira'!$B$2))))</f>
        <v/>
      </c>
      <c r="O342" s="24" t="str">
        <f>IF($B342="","",ABS(
SUMIFS(BaseFinanceira[Valor Previsto],
IF('DRE Financeira'!$B$3=Configurações!$D$7,BaseFinanceira[Mês Caixa],BaseFinanceira[Mês Comp.]),O$6,
BaseFinanceira[Plano Contas],'DRE Financeira'!$C342,
BaseFinanceira[Centro Custo],IF($B$2=Configurações!$B$7,"&lt;&gt;""",'DRE Financeira'!$B$2))))</f>
        <v/>
      </c>
      <c r="P342" s="26" t="str">
        <f>IF($B342="","",ABS(
SUMIFS(BaseFinanceira[Valor Realizado],
IF('DRE Financeira'!$B$3=Configurações!$D$7,BaseFinanceira[Mês Caixa],BaseFinanceira[Mês Comp.]),P$6,
BaseFinanceira[Plano Contas],'DRE Financeira'!$C342,
BaseFinanceira[Centro Custo],IF($B$2=Configurações!$B$7,"&lt;&gt;""",'DRE Financeira'!$B$2))))</f>
        <v/>
      </c>
      <c r="Q342" s="24" t="str">
        <f>IF($B342="","",ABS(
SUMIFS(BaseFinanceira[Valor Previsto],
IF('DRE Financeira'!$B$3=Configurações!$D$7,BaseFinanceira[Mês Caixa],BaseFinanceira[Mês Comp.]),Q$6,
BaseFinanceira[Plano Contas],'DRE Financeira'!$C342,
BaseFinanceira[Centro Custo],IF($B$2=Configurações!$B$7,"&lt;&gt;""",'DRE Financeira'!$B$2))))</f>
        <v/>
      </c>
      <c r="R342" s="26" t="str">
        <f>IF($B342="","",ABS(
SUMIFS(BaseFinanceira[Valor Realizado],
IF('DRE Financeira'!$B$3=Configurações!$D$7,BaseFinanceira[Mês Caixa],BaseFinanceira[Mês Comp.]),R$6,
BaseFinanceira[Plano Contas],'DRE Financeira'!$C342,
BaseFinanceira[Centro Custo],IF($B$2=Configurações!$B$7,"&lt;&gt;""",'DRE Financeira'!$B$2))))</f>
        <v/>
      </c>
      <c r="S342" s="24" t="str">
        <f>IF($B342="","",ABS(
SUMIFS(BaseFinanceira[Valor Previsto],
IF('DRE Financeira'!$B$3=Configurações!$D$7,BaseFinanceira[Mês Caixa],BaseFinanceira[Mês Comp.]),S$6,
BaseFinanceira[Plano Contas],'DRE Financeira'!$C342,
BaseFinanceira[Centro Custo],IF($B$2=Configurações!$B$7,"&lt;&gt;""",'DRE Financeira'!$B$2))))</f>
        <v/>
      </c>
      <c r="T342" s="26" t="str">
        <f>IF($B342="","",ABS(
SUMIFS(BaseFinanceira[Valor Realizado],
IF('DRE Financeira'!$B$3=Configurações!$D$7,BaseFinanceira[Mês Caixa],BaseFinanceira[Mês Comp.]),T$6,
BaseFinanceira[Plano Contas],'DRE Financeira'!$C342,
BaseFinanceira[Centro Custo],IF($B$2=Configurações!$B$7,"&lt;&gt;""",'DRE Financeira'!$B$2))))</f>
        <v/>
      </c>
      <c r="U342" s="24" t="str">
        <f>IF($B342="","",ABS(
SUMIFS(BaseFinanceira[Valor Previsto],
IF('DRE Financeira'!$B$3=Configurações!$D$7,BaseFinanceira[Mês Caixa],BaseFinanceira[Mês Comp.]),U$6,
BaseFinanceira[Plano Contas],'DRE Financeira'!$C342,
BaseFinanceira[Centro Custo],IF($B$2=Configurações!$B$7,"&lt;&gt;""",'DRE Financeira'!$B$2))))</f>
        <v/>
      </c>
      <c r="V342" s="26" t="str">
        <f>IF($B342="","",ABS(
SUMIFS(BaseFinanceira[Valor Realizado],
IF('DRE Financeira'!$B$3=Configurações!$D$7,BaseFinanceira[Mês Caixa],BaseFinanceira[Mês Comp.]),V$6,
BaseFinanceira[Plano Contas],'DRE Financeira'!$C342,
BaseFinanceira[Centro Custo],IF($B$2=Configurações!$B$7,"&lt;&gt;""",'DRE Financeira'!$B$2))))</f>
        <v/>
      </c>
      <c r="W342" s="24" t="str">
        <f>IF($B342="","",ABS(
SUMIFS(BaseFinanceira[Valor Previsto],
IF('DRE Financeira'!$B$3=Configurações!$D$7,BaseFinanceira[Mês Caixa],BaseFinanceira[Mês Comp.]),W$6,
BaseFinanceira[Plano Contas],'DRE Financeira'!$C342,
BaseFinanceira[Centro Custo],IF($B$2=Configurações!$B$7,"&lt;&gt;""",'DRE Financeira'!$B$2))))</f>
        <v/>
      </c>
      <c r="X342" s="26" t="str">
        <f>IF($B342="","",ABS(
SUMIFS(BaseFinanceira[Valor Realizado],
IF('DRE Financeira'!$B$3=Configurações!$D$7,BaseFinanceira[Mês Caixa],BaseFinanceira[Mês Comp.]),X$6,
BaseFinanceira[Plano Contas],'DRE Financeira'!$C342,
BaseFinanceira[Centro Custo],IF($B$2=Configurações!$B$7,"&lt;&gt;""",'DRE Financeira'!$B$2))))</f>
        <v/>
      </c>
      <c r="Y342" s="24" t="str">
        <f>IF($B342="","",ABS(
SUMIFS(BaseFinanceira[Valor Previsto],
IF('DRE Financeira'!$B$3=Configurações!$D$7,BaseFinanceira[Mês Caixa],BaseFinanceira[Mês Comp.]),Y$6,
BaseFinanceira[Plano Contas],'DRE Financeira'!$C342,
BaseFinanceira[Centro Custo],IF($B$2=Configurações!$B$7,"&lt;&gt;""",'DRE Financeira'!$B$2))))</f>
        <v/>
      </c>
      <c r="Z342" s="26" t="str">
        <f>IF($B342="","",ABS(
SUMIFS(BaseFinanceira[Valor Realizado],
IF('DRE Financeira'!$B$3=Configurações!$D$7,BaseFinanceira[Mês Caixa],BaseFinanceira[Mês Comp.]),Z$6,
BaseFinanceira[Plano Contas],'DRE Financeira'!$C342,
BaseFinanceira[Centro Custo],IF($B$2=Configurações!$B$7,"&lt;&gt;""",'DRE Financeira'!$B$2))))</f>
        <v/>
      </c>
      <c r="AA342" s="24" t="str">
        <f>IF($B342="","",ABS(
SUMIFS(BaseFinanceira[Valor Previsto],
IF('DRE Financeira'!$B$3=Configurações!$D$7,BaseFinanceira[Mês Caixa],BaseFinanceira[Mês Comp.]),AA$6,
BaseFinanceira[Plano Contas],'DRE Financeira'!$C342,
BaseFinanceira[Centro Custo],IF($B$2=Configurações!$B$7,"&lt;&gt;""",'DRE Financeira'!$B$2))))</f>
        <v/>
      </c>
      <c r="AB342" s="26" t="str">
        <f>IF($B342="","",ABS(
SUMIFS(BaseFinanceira[Valor Realizado],
IF('DRE Financeira'!$B$3=Configurações!$D$7,BaseFinanceira[Mês Caixa],BaseFinanceira[Mês Comp.]),AB$6,
BaseFinanceira[Plano Contas],'DRE Financeira'!$C342,
BaseFinanceira[Centro Custo],IF($B$2=Configurações!$B$7,"&lt;&gt;""",'DRE Financeira'!$B$2))))</f>
        <v/>
      </c>
      <c r="AD342" s="24">
        <f t="shared" si="515"/>
        <v>0</v>
      </c>
      <c r="AE342" s="26">
        <f t="shared" si="515"/>
        <v>0</v>
      </c>
      <c r="AF342" s="39">
        <f t="shared" si="458"/>
        <v>0</v>
      </c>
      <c r="AH342" s="24">
        <f t="shared" si="516"/>
        <v>0</v>
      </c>
      <c r="AI342" s="26">
        <f t="shared" si="516"/>
        <v>0</v>
      </c>
    </row>
    <row r="343" spans="2:35" s="2" customFormat="1" ht="20.100000000000001" hidden="1" customHeight="1" x14ac:dyDescent="0.25">
      <c r="B343" s="23" t="str">
        <f>IF('Plano Contas'!T23="","",'Plano Contas'!T23)</f>
        <v/>
      </c>
      <c r="C343" s="46" t="str">
        <f t="shared" si="517"/>
        <v>Outras DespesasGrupo Extra 3</v>
      </c>
      <c r="D343" s="20"/>
      <c r="E343" s="24" t="str">
        <f>IF($B343="","",ABS(
SUMIFS(BaseFinanceira[Valor Previsto],
IF('DRE Financeira'!$B$3=Configurações!$D$7,BaseFinanceira[Mês Caixa],BaseFinanceira[Mês Comp.]),E$6,
BaseFinanceira[Plano Contas],'DRE Financeira'!$C343,
BaseFinanceira[Centro Custo],IF($B$2=Configurações!$B$7,"&lt;&gt;""",'DRE Financeira'!$B$2))))</f>
        <v/>
      </c>
      <c r="F343" s="26" t="str">
        <f>IF($B343="","",ABS(
SUMIFS(BaseFinanceira[Valor Realizado],
IF('DRE Financeira'!$B$3=Configurações!$D$7,BaseFinanceira[Mês Caixa],BaseFinanceira[Mês Comp.]),F$6,
BaseFinanceira[Plano Contas],'DRE Financeira'!$C343,
BaseFinanceira[Centro Custo],IF($B$2=Configurações!$B$7,"&lt;&gt;""",'DRE Financeira'!$B$2))))</f>
        <v/>
      </c>
      <c r="G343" s="24" t="str">
        <f>IF($B343="","",ABS(
SUMIFS(BaseFinanceira[Valor Previsto],
IF('DRE Financeira'!$B$3=Configurações!$D$7,BaseFinanceira[Mês Caixa],BaseFinanceira[Mês Comp.]),G$6,
BaseFinanceira[Plano Contas],'DRE Financeira'!$C343,
BaseFinanceira[Centro Custo],IF($B$2=Configurações!$B$7,"&lt;&gt;""",'DRE Financeira'!$B$2))))</f>
        <v/>
      </c>
      <c r="H343" s="26" t="str">
        <f>IF($B343="","",ABS(
SUMIFS(BaseFinanceira[Valor Realizado],
IF('DRE Financeira'!$B$3=Configurações!$D$7,BaseFinanceira[Mês Caixa],BaseFinanceira[Mês Comp.]),H$6,
BaseFinanceira[Plano Contas],'DRE Financeira'!$C343,
BaseFinanceira[Centro Custo],IF($B$2=Configurações!$B$7,"&lt;&gt;""",'DRE Financeira'!$B$2))))</f>
        <v/>
      </c>
      <c r="I343" s="24" t="str">
        <f>IF($B343="","",ABS(
SUMIFS(BaseFinanceira[Valor Previsto],
IF('DRE Financeira'!$B$3=Configurações!$D$7,BaseFinanceira[Mês Caixa],BaseFinanceira[Mês Comp.]),I$6,
BaseFinanceira[Plano Contas],'DRE Financeira'!$C343,
BaseFinanceira[Centro Custo],IF($B$2=Configurações!$B$7,"&lt;&gt;""",'DRE Financeira'!$B$2))))</f>
        <v/>
      </c>
      <c r="J343" s="26" t="str">
        <f>IF($B343="","",ABS(
SUMIFS(BaseFinanceira[Valor Realizado],
IF('DRE Financeira'!$B$3=Configurações!$D$7,BaseFinanceira[Mês Caixa],BaseFinanceira[Mês Comp.]),J$6,
BaseFinanceira[Plano Contas],'DRE Financeira'!$C343,
BaseFinanceira[Centro Custo],IF($B$2=Configurações!$B$7,"&lt;&gt;""",'DRE Financeira'!$B$2))))</f>
        <v/>
      </c>
      <c r="K343" s="24" t="str">
        <f>IF($B343="","",ABS(
SUMIFS(BaseFinanceira[Valor Previsto],
IF('DRE Financeira'!$B$3=Configurações!$D$7,BaseFinanceira[Mês Caixa],BaseFinanceira[Mês Comp.]),K$6,
BaseFinanceira[Plano Contas],'DRE Financeira'!$C343,
BaseFinanceira[Centro Custo],IF($B$2=Configurações!$B$7,"&lt;&gt;""",'DRE Financeira'!$B$2))))</f>
        <v/>
      </c>
      <c r="L343" s="26" t="str">
        <f>IF($B343="","",ABS(
SUMIFS(BaseFinanceira[Valor Realizado],
IF('DRE Financeira'!$B$3=Configurações!$D$7,BaseFinanceira[Mês Caixa],BaseFinanceira[Mês Comp.]),L$6,
BaseFinanceira[Plano Contas],'DRE Financeira'!$C343,
BaseFinanceira[Centro Custo],IF($B$2=Configurações!$B$7,"&lt;&gt;""",'DRE Financeira'!$B$2))))</f>
        <v/>
      </c>
      <c r="M343" s="24" t="str">
        <f>IF($B343="","",ABS(
SUMIFS(BaseFinanceira[Valor Previsto],
IF('DRE Financeira'!$B$3=Configurações!$D$7,BaseFinanceira[Mês Caixa],BaseFinanceira[Mês Comp.]),M$6,
BaseFinanceira[Plano Contas],'DRE Financeira'!$C343,
BaseFinanceira[Centro Custo],IF($B$2=Configurações!$B$7,"&lt;&gt;""",'DRE Financeira'!$B$2))))</f>
        <v/>
      </c>
      <c r="N343" s="26" t="str">
        <f>IF($B343="","",ABS(
SUMIFS(BaseFinanceira[Valor Realizado],
IF('DRE Financeira'!$B$3=Configurações!$D$7,BaseFinanceira[Mês Caixa],BaseFinanceira[Mês Comp.]),N$6,
BaseFinanceira[Plano Contas],'DRE Financeira'!$C343,
BaseFinanceira[Centro Custo],IF($B$2=Configurações!$B$7,"&lt;&gt;""",'DRE Financeira'!$B$2))))</f>
        <v/>
      </c>
      <c r="O343" s="24" t="str">
        <f>IF($B343="","",ABS(
SUMIFS(BaseFinanceira[Valor Previsto],
IF('DRE Financeira'!$B$3=Configurações!$D$7,BaseFinanceira[Mês Caixa],BaseFinanceira[Mês Comp.]),O$6,
BaseFinanceira[Plano Contas],'DRE Financeira'!$C343,
BaseFinanceira[Centro Custo],IF($B$2=Configurações!$B$7,"&lt;&gt;""",'DRE Financeira'!$B$2))))</f>
        <v/>
      </c>
      <c r="P343" s="26" t="str">
        <f>IF($B343="","",ABS(
SUMIFS(BaseFinanceira[Valor Realizado],
IF('DRE Financeira'!$B$3=Configurações!$D$7,BaseFinanceira[Mês Caixa],BaseFinanceira[Mês Comp.]),P$6,
BaseFinanceira[Plano Contas],'DRE Financeira'!$C343,
BaseFinanceira[Centro Custo],IF($B$2=Configurações!$B$7,"&lt;&gt;""",'DRE Financeira'!$B$2))))</f>
        <v/>
      </c>
      <c r="Q343" s="24" t="str">
        <f>IF($B343="","",ABS(
SUMIFS(BaseFinanceira[Valor Previsto],
IF('DRE Financeira'!$B$3=Configurações!$D$7,BaseFinanceira[Mês Caixa],BaseFinanceira[Mês Comp.]),Q$6,
BaseFinanceira[Plano Contas],'DRE Financeira'!$C343,
BaseFinanceira[Centro Custo],IF($B$2=Configurações!$B$7,"&lt;&gt;""",'DRE Financeira'!$B$2))))</f>
        <v/>
      </c>
      <c r="R343" s="26" t="str">
        <f>IF($B343="","",ABS(
SUMIFS(BaseFinanceira[Valor Realizado],
IF('DRE Financeira'!$B$3=Configurações!$D$7,BaseFinanceira[Mês Caixa],BaseFinanceira[Mês Comp.]),R$6,
BaseFinanceira[Plano Contas],'DRE Financeira'!$C343,
BaseFinanceira[Centro Custo],IF($B$2=Configurações!$B$7,"&lt;&gt;""",'DRE Financeira'!$B$2))))</f>
        <v/>
      </c>
      <c r="S343" s="24" t="str">
        <f>IF($B343="","",ABS(
SUMIFS(BaseFinanceira[Valor Previsto],
IF('DRE Financeira'!$B$3=Configurações!$D$7,BaseFinanceira[Mês Caixa],BaseFinanceira[Mês Comp.]),S$6,
BaseFinanceira[Plano Contas],'DRE Financeira'!$C343,
BaseFinanceira[Centro Custo],IF($B$2=Configurações!$B$7,"&lt;&gt;""",'DRE Financeira'!$B$2))))</f>
        <v/>
      </c>
      <c r="T343" s="26" t="str">
        <f>IF($B343="","",ABS(
SUMIFS(BaseFinanceira[Valor Realizado],
IF('DRE Financeira'!$B$3=Configurações!$D$7,BaseFinanceira[Mês Caixa],BaseFinanceira[Mês Comp.]),T$6,
BaseFinanceira[Plano Contas],'DRE Financeira'!$C343,
BaseFinanceira[Centro Custo],IF($B$2=Configurações!$B$7,"&lt;&gt;""",'DRE Financeira'!$B$2))))</f>
        <v/>
      </c>
      <c r="U343" s="24" t="str">
        <f>IF($B343="","",ABS(
SUMIFS(BaseFinanceira[Valor Previsto],
IF('DRE Financeira'!$B$3=Configurações!$D$7,BaseFinanceira[Mês Caixa],BaseFinanceira[Mês Comp.]),U$6,
BaseFinanceira[Plano Contas],'DRE Financeira'!$C343,
BaseFinanceira[Centro Custo],IF($B$2=Configurações!$B$7,"&lt;&gt;""",'DRE Financeira'!$B$2))))</f>
        <v/>
      </c>
      <c r="V343" s="26" t="str">
        <f>IF($B343="","",ABS(
SUMIFS(BaseFinanceira[Valor Realizado],
IF('DRE Financeira'!$B$3=Configurações!$D$7,BaseFinanceira[Mês Caixa],BaseFinanceira[Mês Comp.]),V$6,
BaseFinanceira[Plano Contas],'DRE Financeira'!$C343,
BaseFinanceira[Centro Custo],IF($B$2=Configurações!$B$7,"&lt;&gt;""",'DRE Financeira'!$B$2))))</f>
        <v/>
      </c>
      <c r="W343" s="24" t="str">
        <f>IF($B343="","",ABS(
SUMIFS(BaseFinanceira[Valor Previsto],
IF('DRE Financeira'!$B$3=Configurações!$D$7,BaseFinanceira[Mês Caixa],BaseFinanceira[Mês Comp.]),W$6,
BaseFinanceira[Plano Contas],'DRE Financeira'!$C343,
BaseFinanceira[Centro Custo],IF($B$2=Configurações!$B$7,"&lt;&gt;""",'DRE Financeira'!$B$2))))</f>
        <v/>
      </c>
      <c r="X343" s="26" t="str">
        <f>IF($B343="","",ABS(
SUMIFS(BaseFinanceira[Valor Realizado],
IF('DRE Financeira'!$B$3=Configurações!$D$7,BaseFinanceira[Mês Caixa],BaseFinanceira[Mês Comp.]),X$6,
BaseFinanceira[Plano Contas],'DRE Financeira'!$C343,
BaseFinanceira[Centro Custo],IF($B$2=Configurações!$B$7,"&lt;&gt;""",'DRE Financeira'!$B$2))))</f>
        <v/>
      </c>
      <c r="Y343" s="24" t="str">
        <f>IF($B343="","",ABS(
SUMIFS(BaseFinanceira[Valor Previsto],
IF('DRE Financeira'!$B$3=Configurações!$D$7,BaseFinanceira[Mês Caixa],BaseFinanceira[Mês Comp.]),Y$6,
BaseFinanceira[Plano Contas],'DRE Financeira'!$C343,
BaseFinanceira[Centro Custo],IF($B$2=Configurações!$B$7,"&lt;&gt;""",'DRE Financeira'!$B$2))))</f>
        <v/>
      </c>
      <c r="Z343" s="26" t="str">
        <f>IF($B343="","",ABS(
SUMIFS(BaseFinanceira[Valor Realizado],
IF('DRE Financeira'!$B$3=Configurações!$D$7,BaseFinanceira[Mês Caixa],BaseFinanceira[Mês Comp.]),Z$6,
BaseFinanceira[Plano Contas],'DRE Financeira'!$C343,
BaseFinanceira[Centro Custo],IF($B$2=Configurações!$B$7,"&lt;&gt;""",'DRE Financeira'!$B$2))))</f>
        <v/>
      </c>
      <c r="AA343" s="24" t="str">
        <f>IF($B343="","",ABS(
SUMIFS(BaseFinanceira[Valor Previsto],
IF('DRE Financeira'!$B$3=Configurações!$D$7,BaseFinanceira[Mês Caixa],BaseFinanceira[Mês Comp.]),AA$6,
BaseFinanceira[Plano Contas],'DRE Financeira'!$C343,
BaseFinanceira[Centro Custo],IF($B$2=Configurações!$B$7,"&lt;&gt;""",'DRE Financeira'!$B$2))))</f>
        <v/>
      </c>
      <c r="AB343" s="26" t="str">
        <f>IF($B343="","",ABS(
SUMIFS(BaseFinanceira[Valor Realizado],
IF('DRE Financeira'!$B$3=Configurações!$D$7,BaseFinanceira[Mês Caixa],BaseFinanceira[Mês Comp.]),AB$6,
BaseFinanceira[Plano Contas],'DRE Financeira'!$C343,
BaseFinanceira[Centro Custo],IF($B$2=Configurações!$B$7,"&lt;&gt;""",'DRE Financeira'!$B$2))))</f>
        <v/>
      </c>
      <c r="AD343" s="24">
        <f t="shared" si="515"/>
        <v>0</v>
      </c>
      <c r="AE343" s="26">
        <f t="shared" si="515"/>
        <v>0</v>
      </c>
      <c r="AF343" s="39">
        <f t="shared" si="458"/>
        <v>0</v>
      </c>
      <c r="AH343" s="24">
        <f t="shared" si="516"/>
        <v>0</v>
      </c>
      <c r="AI343" s="26">
        <f t="shared" si="516"/>
        <v>0</v>
      </c>
    </row>
    <row r="344" spans="2:35" s="2" customFormat="1" ht="20.100000000000001" hidden="1" customHeight="1" x14ac:dyDescent="0.25">
      <c r="B344" s="23" t="str">
        <f>IF('Plano Contas'!T24="","",'Plano Contas'!T24)</f>
        <v/>
      </c>
      <c r="C344" s="46" t="str">
        <f t="shared" si="517"/>
        <v>Outras DespesasGrupo Extra 3</v>
      </c>
      <c r="D344" s="20"/>
      <c r="E344" s="24" t="str">
        <f>IF($B344="","",ABS(
SUMIFS(BaseFinanceira[Valor Previsto],
IF('DRE Financeira'!$B$3=Configurações!$D$7,BaseFinanceira[Mês Caixa],BaseFinanceira[Mês Comp.]),E$6,
BaseFinanceira[Plano Contas],'DRE Financeira'!$C344,
BaseFinanceira[Centro Custo],IF($B$2=Configurações!$B$7,"&lt;&gt;""",'DRE Financeira'!$B$2))))</f>
        <v/>
      </c>
      <c r="F344" s="26" t="str">
        <f>IF($B344="","",ABS(
SUMIFS(BaseFinanceira[Valor Realizado],
IF('DRE Financeira'!$B$3=Configurações!$D$7,BaseFinanceira[Mês Caixa],BaseFinanceira[Mês Comp.]),F$6,
BaseFinanceira[Plano Contas],'DRE Financeira'!$C344,
BaseFinanceira[Centro Custo],IF($B$2=Configurações!$B$7,"&lt;&gt;""",'DRE Financeira'!$B$2))))</f>
        <v/>
      </c>
      <c r="G344" s="24" t="str">
        <f>IF($B344="","",ABS(
SUMIFS(BaseFinanceira[Valor Previsto],
IF('DRE Financeira'!$B$3=Configurações!$D$7,BaseFinanceira[Mês Caixa],BaseFinanceira[Mês Comp.]),G$6,
BaseFinanceira[Plano Contas],'DRE Financeira'!$C344,
BaseFinanceira[Centro Custo],IF($B$2=Configurações!$B$7,"&lt;&gt;""",'DRE Financeira'!$B$2))))</f>
        <v/>
      </c>
      <c r="H344" s="26" t="str">
        <f>IF($B344="","",ABS(
SUMIFS(BaseFinanceira[Valor Realizado],
IF('DRE Financeira'!$B$3=Configurações!$D$7,BaseFinanceira[Mês Caixa],BaseFinanceira[Mês Comp.]),H$6,
BaseFinanceira[Plano Contas],'DRE Financeira'!$C344,
BaseFinanceira[Centro Custo],IF($B$2=Configurações!$B$7,"&lt;&gt;""",'DRE Financeira'!$B$2))))</f>
        <v/>
      </c>
      <c r="I344" s="24" t="str">
        <f>IF($B344="","",ABS(
SUMIFS(BaseFinanceira[Valor Previsto],
IF('DRE Financeira'!$B$3=Configurações!$D$7,BaseFinanceira[Mês Caixa],BaseFinanceira[Mês Comp.]),I$6,
BaseFinanceira[Plano Contas],'DRE Financeira'!$C344,
BaseFinanceira[Centro Custo],IF($B$2=Configurações!$B$7,"&lt;&gt;""",'DRE Financeira'!$B$2))))</f>
        <v/>
      </c>
      <c r="J344" s="26" t="str">
        <f>IF($B344="","",ABS(
SUMIFS(BaseFinanceira[Valor Realizado],
IF('DRE Financeira'!$B$3=Configurações!$D$7,BaseFinanceira[Mês Caixa],BaseFinanceira[Mês Comp.]),J$6,
BaseFinanceira[Plano Contas],'DRE Financeira'!$C344,
BaseFinanceira[Centro Custo],IF($B$2=Configurações!$B$7,"&lt;&gt;""",'DRE Financeira'!$B$2))))</f>
        <v/>
      </c>
      <c r="K344" s="24" t="str">
        <f>IF($B344="","",ABS(
SUMIFS(BaseFinanceira[Valor Previsto],
IF('DRE Financeira'!$B$3=Configurações!$D$7,BaseFinanceira[Mês Caixa],BaseFinanceira[Mês Comp.]),K$6,
BaseFinanceira[Plano Contas],'DRE Financeira'!$C344,
BaseFinanceira[Centro Custo],IF($B$2=Configurações!$B$7,"&lt;&gt;""",'DRE Financeira'!$B$2))))</f>
        <v/>
      </c>
      <c r="L344" s="26" t="str">
        <f>IF($B344="","",ABS(
SUMIFS(BaseFinanceira[Valor Realizado],
IF('DRE Financeira'!$B$3=Configurações!$D$7,BaseFinanceira[Mês Caixa],BaseFinanceira[Mês Comp.]),L$6,
BaseFinanceira[Plano Contas],'DRE Financeira'!$C344,
BaseFinanceira[Centro Custo],IF($B$2=Configurações!$B$7,"&lt;&gt;""",'DRE Financeira'!$B$2))))</f>
        <v/>
      </c>
      <c r="M344" s="24" t="str">
        <f>IF($B344="","",ABS(
SUMIFS(BaseFinanceira[Valor Previsto],
IF('DRE Financeira'!$B$3=Configurações!$D$7,BaseFinanceira[Mês Caixa],BaseFinanceira[Mês Comp.]),M$6,
BaseFinanceira[Plano Contas],'DRE Financeira'!$C344,
BaseFinanceira[Centro Custo],IF($B$2=Configurações!$B$7,"&lt;&gt;""",'DRE Financeira'!$B$2))))</f>
        <v/>
      </c>
      <c r="N344" s="26" t="str">
        <f>IF($B344="","",ABS(
SUMIFS(BaseFinanceira[Valor Realizado],
IF('DRE Financeira'!$B$3=Configurações!$D$7,BaseFinanceira[Mês Caixa],BaseFinanceira[Mês Comp.]),N$6,
BaseFinanceira[Plano Contas],'DRE Financeira'!$C344,
BaseFinanceira[Centro Custo],IF($B$2=Configurações!$B$7,"&lt;&gt;""",'DRE Financeira'!$B$2))))</f>
        <v/>
      </c>
      <c r="O344" s="24" t="str">
        <f>IF($B344="","",ABS(
SUMIFS(BaseFinanceira[Valor Previsto],
IF('DRE Financeira'!$B$3=Configurações!$D$7,BaseFinanceira[Mês Caixa],BaseFinanceira[Mês Comp.]),O$6,
BaseFinanceira[Plano Contas],'DRE Financeira'!$C344,
BaseFinanceira[Centro Custo],IF($B$2=Configurações!$B$7,"&lt;&gt;""",'DRE Financeira'!$B$2))))</f>
        <v/>
      </c>
      <c r="P344" s="26" t="str">
        <f>IF($B344="","",ABS(
SUMIFS(BaseFinanceira[Valor Realizado],
IF('DRE Financeira'!$B$3=Configurações!$D$7,BaseFinanceira[Mês Caixa],BaseFinanceira[Mês Comp.]),P$6,
BaseFinanceira[Plano Contas],'DRE Financeira'!$C344,
BaseFinanceira[Centro Custo],IF($B$2=Configurações!$B$7,"&lt;&gt;""",'DRE Financeira'!$B$2))))</f>
        <v/>
      </c>
      <c r="Q344" s="24" t="str">
        <f>IF($B344="","",ABS(
SUMIFS(BaseFinanceira[Valor Previsto],
IF('DRE Financeira'!$B$3=Configurações!$D$7,BaseFinanceira[Mês Caixa],BaseFinanceira[Mês Comp.]),Q$6,
BaseFinanceira[Plano Contas],'DRE Financeira'!$C344,
BaseFinanceira[Centro Custo],IF($B$2=Configurações!$B$7,"&lt;&gt;""",'DRE Financeira'!$B$2))))</f>
        <v/>
      </c>
      <c r="R344" s="26" t="str">
        <f>IF($B344="","",ABS(
SUMIFS(BaseFinanceira[Valor Realizado],
IF('DRE Financeira'!$B$3=Configurações!$D$7,BaseFinanceira[Mês Caixa],BaseFinanceira[Mês Comp.]),R$6,
BaseFinanceira[Plano Contas],'DRE Financeira'!$C344,
BaseFinanceira[Centro Custo],IF($B$2=Configurações!$B$7,"&lt;&gt;""",'DRE Financeira'!$B$2))))</f>
        <v/>
      </c>
      <c r="S344" s="24" t="str">
        <f>IF($B344="","",ABS(
SUMIFS(BaseFinanceira[Valor Previsto],
IF('DRE Financeira'!$B$3=Configurações!$D$7,BaseFinanceira[Mês Caixa],BaseFinanceira[Mês Comp.]),S$6,
BaseFinanceira[Plano Contas],'DRE Financeira'!$C344,
BaseFinanceira[Centro Custo],IF($B$2=Configurações!$B$7,"&lt;&gt;""",'DRE Financeira'!$B$2))))</f>
        <v/>
      </c>
      <c r="T344" s="26" t="str">
        <f>IF($B344="","",ABS(
SUMIFS(BaseFinanceira[Valor Realizado],
IF('DRE Financeira'!$B$3=Configurações!$D$7,BaseFinanceira[Mês Caixa],BaseFinanceira[Mês Comp.]),T$6,
BaseFinanceira[Plano Contas],'DRE Financeira'!$C344,
BaseFinanceira[Centro Custo],IF($B$2=Configurações!$B$7,"&lt;&gt;""",'DRE Financeira'!$B$2))))</f>
        <v/>
      </c>
      <c r="U344" s="24" t="str">
        <f>IF($B344="","",ABS(
SUMIFS(BaseFinanceira[Valor Previsto],
IF('DRE Financeira'!$B$3=Configurações!$D$7,BaseFinanceira[Mês Caixa],BaseFinanceira[Mês Comp.]),U$6,
BaseFinanceira[Plano Contas],'DRE Financeira'!$C344,
BaseFinanceira[Centro Custo],IF($B$2=Configurações!$B$7,"&lt;&gt;""",'DRE Financeira'!$B$2))))</f>
        <v/>
      </c>
      <c r="V344" s="26" t="str">
        <f>IF($B344="","",ABS(
SUMIFS(BaseFinanceira[Valor Realizado],
IF('DRE Financeira'!$B$3=Configurações!$D$7,BaseFinanceira[Mês Caixa],BaseFinanceira[Mês Comp.]),V$6,
BaseFinanceira[Plano Contas],'DRE Financeira'!$C344,
BaseFinanceira[Centro Custo],IF($B$2=Configurações!$B$7,"&lt;&gt;""",'DRE Financeira'!$B$2))))</f>
        <v/>
      </c>
      <c r="W344" s="24" t="str">
        <f>IF($B344="","",ABS(
SUMIFS(BaseFinanceira[Valor Previsto],
IF('DRE Financeira'!$B$3=Configurações!$D$7,BaseFinanceira[Mês Caixa],BaseFinanceira[Mês Comp.]),W$6,
BaseFinanceira[Plano Contas],'DRE Financeira'!$C344,
BaseFinanceira[Centro Custo],IF($B$2=Configurações!$B$7,"&lt;&gt;""",'DRE Financeira'!$B$2))))</f>
        <v/>
      </c>
      <c r="X344" s="26" t="str">
        <f>IF($B344="","",ABS(
SUMIFS(BaseFinanceira[Valor Realizado],
IF('DRE Financeira'!$B$3=Configurações!$D$7,BaseFinanceira[Mês Caixa],BaseFinanceira[Mês Comp.]),X$6,
BaseFinanceira[Plano Contas],'DRE Financeira'!$C344,
BaseFinanceira[Centro Custo],IF($B$2=Configurações!$B$7,"&lt;&gt;""",'DRE Financeira'!$B$2))))</f>
        <v/>
      </c>
      <c r="Y344" s="24" t="str">
        <f>IF($B344="","",ABS(
SUMIFS(BaseFinanceira[Valor Previsto],
IF('DRE Financeira'!$B$3=Configurações!$D$7,BaseFinanceira[Mês Caixa],BaseFinanceira[Mês Comp.]),Y$6,
BaseFinanceira[Plano Contas],'DRE Financeira'!$C344,
BaseFinanceira[Centro Custo],IF($B$2=Configurações!$B$7,"&lt;&gt;""",'DRE Financeira'!$B$2))))</f>
        <v/>
      </c>
      <c r="Z344" s="26" t="str">
        <f>IF($B344="","",ABS(
SUMIFS(BaseFinanceira[Valor Realizado],
IF('DRE Financeira'!$B$3=Configurações!$D$7,BaseFinanceira[Mês Caixa],BaseFinanceira[Mês Comp.]),Z$6,
BaseFinanceira[Plano Contas],'DRE Financeira'!$C344,
BaseFinanceira[Centro Custo],IF($B$2=Configurações!$B$7,"&lt;&gt;""",'DRE Financeira'!$B$2))))</f>
        <v/>
      </c>
      <c r="AA344" s="24" t="str">
        <f>IF($B344="","",ABS(
SUMIFS(BaseFinanceira[Valor Previsto],
IF('DRE Financeira'!$B$3=Configurações!$D$7,BaseFinanceira[Mês Caixa],BaseFinanceira[Mês Comp.]),AA$6,
BaseFinanceira[Plano Contas],'DRE Financeira'!$C344,
BaseFinanceira[Centro Custo],IF($B$2=Configurações!$B$7,"&lt;&gt;""",'DRE Financeira'!$B$2))))</f>
        <v/>
      </c>
      <c r="AB344" s="26" t="str">
        <f>IF($B344="","",ABS(
SUMIFS(BaseFinanceira[Valor Realizado],
IF('DRE Financeira'!$B$3=Configurações!$D$7,BaseFinanceira[Mês Caixa],BaseFinanceira[Mês Comp.]),AB$6,
BaseFinanceira[Plano Contas],'DRE Financeira'!$C344,
BaseFinanceira[Centro Custo],IF($B$2=Configurações!$B$7,"&lt;&gt;""",'DRE Financeira'!$B$2))))</f>
        <v/>
      </c>
      <c r="AD344" s="24">
        <f t="shared" si="515"/>
        <v>0</v>
      </c>
      <c r="AE344" s="26">
        <f t="shared" si="515"/>
        <v>0</v>
      </c>
      <c r="AF344" s="39">
        <f t="shared" si="458"/>
        <v>0</v>
      </c>
      <c r="AH344" s="24">
        <f t="shared" si="516"/>
        <v>0</v>
      </c>
      <c r="AI344" s="26">
        <f t="shared" si="516"/>
        <v>0</v>
      </c>
    </row>
    <row r="345" spans="2:35" s="2" customFormat="1" ht="20.100000000000001" hidden="1" customHeight="1" x14ac:dyDescent="0.25">
      <c r="B345" s="23" t="str">
        <f>IF('Plano Contas'!T25="","",'Plano Contas'!T25)</f>
        <v/>
      </c>
      <c r="C345" s="46" t="str">
        <f t="shared" si="517"/>
        <v>Outras DespesasGrupo Extra 3</v>
      </c>
      <c r="D345" s="20"/>
      <c r="E345" s="24" t="str">
        <f>IF($B345="","",ABS(
SUMIFS(BaseFinanceira[Valor Previsto],
IF('DRE Financeira'!$B$3=Configurações!$D$7,BaseFinanceira[Mês Caixa],BaseFinanceira[Mês Comp.]),E$6,
BaseFinanceira[Plano Contas],'DRE Financeira'!$C345,
BaseFinanceira[Centro Custo],IF($B$2=Configurações!$B$7,"&lt;&gt;""",'DRE Financeira'!$B$2))))</f>
        <v/>
      </c>
      <c r="F345" s="26" t="str">
        <f>IF($B345="","",ABS(
SUMIFS(BaseFinanceira[Valor Realizado],
IF('DRE Financeira'!$B$3=Configurações!$D$7,BaseFinanceira[Mês Caixa],BaseFinanceira[Mês Comp.]),F$6,
BaseFinanceira[Plano Contas],'DRE Financeira'!$C345,
BaseFinanceira[Centro Custo],IF($B$2=Configurações!$B$7,"&lt;&gt;""",'DRE Financeira'!$B$2))))</f>
        <v/>
      </c>
      <c r="G345" s="24" t="str">
        <f>IF($B345="","",ABS(
SUMIFS(BaseFinanceira[Valor Previsto],
IF('DRE Financeira'!$B$3=Configurações!$D$7,BaseFinanceira[Mês Caixa],BaseFinanceira[Mês Comp.]),G$6,
BaseFinanceira[Plano Contas],'DRE Financeira'!$C345,
BaseFinanceira[Centro Custo],IF($B$2=Configurações!$B$7,"&lt;&gt;""",'DRE Financeira'!$B$2))))</f>
        <v/>
      </c>
      <c r="H345" s="26" t="str">
        <f>IF($B345="","",ABS(
SUMIFS(BaseFinanceira[Valor Realizado],
IF('DRE Financeira'!$B$3=Configurações!$D$7,BaseFinanceira[Mês Caixa],BaseFinanceira[Mês Comp.]),H$6,
BaseFinanceira[Plano Contas],'DRE Financeira'!$C345,
BaseFinanceira[Centro Custo],IF($B$2=Configurações!$B$7,"&lt;&gt;""",'DRE Financeira'!$B$2))))</f>
        <v/>
      </c>
      <c r="I345" s="24" t="str">
        <f>IF($B345="","",ABS(
SUMIFS(BaseFinanceira[Valor Previsto],
IF('DRE Financeira'!$B$3=Configurações!$D$7,BaseFinanceira[Mês Caixa],BaseFinanceira[Mês Comp.]),I$6,
BaseFinanceira[Plano Contas],'DRE Financeira'!$C345,
BaseFinanceira[Centro Custo],IF($B$2=Configurações!$B$7,"&lt;&gt;""",'DRE Financeira'!$B$2))))</f>
        <v/>
      </c>
      <c r="J345" s="26" t="str">
        <f>IF($B345="","",ABS(
SUMIFS(BaseFinanceira[Valor Realizado],
IF('DRE Financeira'!$B$3=Configurações!$D$7,BaseFinanceira[Mês Caixa],BaseFinanceira[Mês Comp.]),J$6,
BaseFinanceira[Plano Contas],'DRE Financeira'!$C345,
BaseFinanceira[Centro Custo],IF($B$2=Configurações!$B$7,"&lt;&gt;""",'DRE Financeira'!$B$2))))</f>
        <v/>
      </c>
      <c r="K345" s="24" t="str">
        <f>IF($B345="","",ABS(
SUMIFS(BaseFinanceira[Valor Previsto],
IF('DRE Financeira'!$B$3=Configurações!$D$7,BaseFinanceira[Mês Caixa],BaseFinanceira[Mês Comp.]),K$6,
BaseFinanceira[Plano Contas],'DRE Financeira'!$C345,
BaseFinanceira[Centro Custo],IF($B$2=Configurações!$B$7,"&lt;&gt;""",'DRE Financeira'!$B$2))))</f>
        <v/>
      </c>
      <c r="L345" s="26" t="str">
        <f>IF($B345="","",ABS(
SUMIFS(BaseFinanceira[Valor Realizado],
IF('DRE Financeira'!$B$3=Configurações!$D$7,BaseFinanceira[Mês Caixa],BaseFinanceira[Mês Comp.]),L$6,
BaseFinanceira[Plano Contas],'DRE Financeira'!$C345,
BaseFinanceira[Centro Custo],IF($B$2=Configurações!$B$7,"&lt;&gt;""",'DRE Financeira'!$B$2))))</f>
        <v/>
      </c>
      <c r="M345" s="24" t="str">
        <f>IF($B345="","",ABS(
SUMIFS(BaseFinanceira[Valor Previsto],
IF('DRE Financeira'!$B$3=Configurações!$D$7,BaseFinanceira[Mês Caixa],BaseFinanceira[Mês Comp.]),M$6,
BaseFinanceira[Plano Contas],'DRE Financeira'!$C345,
BaseFinanceira[Centro Custo],IF($B$2=Configurações!$B$7,"&lt;&gt;""",'DRE Financeira'!$B$2))))</f>
        <v/>
      </c>
      <c r="N345" s="26" t="str">
        <f>IF($B345="","",ABS(
SUMIFS(BaseFinanceira[Valor Realizado],
IF('DRE Financeira'!$B$3=Configurações!$D$7,BaseFinanceira[Mês Caixa],BaseFinanceira[Mês Comp.]),N$6,
BaseFinanceira[Plano Contas],'DRE Financeira'!$C345,
BaseFinanceira[Centro Custo],IF($B$2=Configurações!$B$7,"&lt;&gt;""",'DRE Financeira'!$B$2))))</f>
        <v/>
      </c>
      <c r="O345" s="24" t="str">
        <f>IF($B345="","",ABS(
SUMIFS(BaseFinanceira[Valor Previsto],
IF('DRE Financeira'!$B$3=Configurações!$D$7,BaseFinanceira[Mês Caixa],BaseFinanceira[Mês Comp.]),O$6,
BaseFinanceira[Plano Contas],'DRE Financeira'!$C345,
BaseFinanceira[Centro Custo],IF($B$2=Configurações!$B$7,"&lt;&gt;""",'DRE Financeira'!$B$2))))</f>
        <v/>
      </c>
      <c r="P345" s="26" t="str">
        <f>IF($B345="","",ABS(
SUMIFS(BaseFinanceira[Valor Realizado],
IF('DRE Financeira'!$B$3=Configurações!$D$7,BaseFinanceira[Mês Caixa],BaseFinanceira[Mês Comp.]),P$6,
BaseFinanceira[Plano Contas],'DRE Financeira'!$C345,
BaseFinanceira[Centro Custo],IF($B$2=Configurações!$B$7,"&lt;&gt;""",'DRE Financeira'!$B$2))))</f>
        <v/>
      </c>
      <c r="Q345" s="24" t="str">
        <f>IF($B345="","",ABS(
SUMIFS(BaseFinanceira[Valor Previsto],
IF('DRE Financeira'!$B$3=Configurações!$D$7,BaseFinanceira[Mês Caixa],BaseFinanceira[Mês Comp.]),Q$6,
BaseFinanceira[Plano Contas],'DRE Financeira'!$C345,
BaseFinanceira[Centro Custo],IF($B$2=Configurações!$B$7,"&lt;&gt;""",'DRE Financeira'!$B$2))))</f>
        <v/>
      </c>
      <c r="R345" s="26" t="str">
        <f>IF($B345="","",ABS(
SUMIFS(BaseFinanceira[Valor Realizado],
IF('DRE Financeira'!$B$3=Configurações!$D$7,BaseFinanceira[Mês Caixa],BaseFinanceira[Mês Comp.]),R$6,
BaseFinanceira[Plano Contas],'DRE Financeira'!$C345,
BaseFinanceira[Centro Custo],IF($B$2=Configurações!$B$7,"&lt;&gt;""",'DRE Financeira'!$B$2))))</f>
        <v/>
      </c>
      <c r="S345" s="24" t="str">
        <f>IF($B345="","",ABS(
SUMIFS(BaseFinanceira[Valor Previsto],
IF('DRE Financeira'!$B$3=Configurações!$D$7,BaseFinanceira[Mês Caixa],BaseFinanceira[Mês Comp.]),S$6,
BaseFinanceira[Plano Contas],'DRE Financeira'!$C345,
BaseFinanceira[Centro Custo],IF($B$2=Configurações!$B$7,"&lt;&gt;""",'DRE Financeira'!$B$2))))</f>
        <v/>
      </c>
      <c r="T345" s="26" t="str">
        <f>IF($B345="","",ABS(
SUMIFS(BaseFinanceira[Valor Realizado],
IF('DRE Financeira'!$B$3=Configurações!$D$7,BaseFinanceira[Mês Caixa],BaseFinanceira[Mês Comp.]),T$6,
BaseFinanceira[Plano Contas],'DRE Financeira'!$C345,
BaseFinanceira[Centro Custo],IF($B$2=Configurações!$B$7,"&lt;&gt;""",'DRE Financeira'!$B$2))))</f>
        <v/>
      </c>
      <c r="U345" s="24" t="str">
        <f>IF($B345="","",ABS(
SUMIFS(BaseFinanceira[Valor Previsto],
IF('DRE Financeira'!$B$3=Configurações!$D$7,BaseFinanceira[Mês Caixa],BaseFinanceira[Mês Comp.]),U$6,
BaseFinanceira[Plano Contas],'DRE Financeira'!$C345,
BaseFinanceira[Centro Custo],IF($B$2=Configurações!$B$7,"&lt;&gt;""",'DRE Financeira'!$B$2))))</f>
        <v/>
      </c>
      <c r="V345" s="26" t="str">
        <f>IF($B345="","",ABS(
SUMIFS(BaseFinanceira[Valor Realizado],
IF('DRE Financeira'!$B$3=Configurações!$D$7,BaseFinanceira[Mês Caixa],BaseFinanceira[Mês Comp.]),V$6,
BaseFinanceira[Plano Contas],'DRE Financeira'!$C345,
BaseFinanceira[Centro Custo],IF($B$2=Configurações!$B$7,"&lt;&gt;""",'DRE Financeira'!$B$2))))</f>
        <v/>
      </c>
      <c r="W345" s="24" t="str">
        <f>IF($B345="","",ABS(
SUMIFS(BaseFinanceira[Valor Previsto],
IF('DRE Financeira'!$B$3=Configurações!$D$7,BaseFinanceira[Mês Caixa],BaseFinanceira[Mês Comp.]),W$6,
BaseFinanceira[Plano Contas],'DRE Financeira'!$C345,
BaseFinanceira[Centro Custo],IF($B$2=Configurações!$B$7,"&lt;&gt;""",'DRE Financeira'!$B$2))))</f>
        <v/>
      </c>
      <c r="X345" s="26" t="str">
        <f>IF($B345="","",ABS(
SUMIFS(BaseFinanceira[Valor Realizado],
IF('DRE Financeira'!$B$3=Configurações!$D$7,BaseFinanceira[Mês Caixa],BaseFinanceira[Mês Comp.]),X$6,
BaseFinanceira[Plano Contas],'DRE Financeira'!$C345,
BaseFinanceira[Centro Custo],IF($B$2=Configurações!$B$7,"&lt;&gt;""",'DRE Financeira'!$B$2))))</f>
        <v/>
      </c>
      <c r="Y345" s="24" t="str">
        <f>IF($B345="","",ABS(
SUMIFS(BaseFinanceira[Valor Previsto],
IF('DRE Financeira'!$B$3=Configurações!$D$7,BaseFinanceira[Mês Caixa],BaseFinanceira[Mês Comp.]),Y$6,
BaseFinanceira[Plano Contas],'DRE Financeira'!$C345,
BaseFinanceira[Centro Custo],IF($B$2=Configurações!$B$7,"&lt;&gt;""",'DRE Financeira'!$B$2))))</f>
        <v/>
      </c>
      <c r="Z345" s="26" t="str">
        <f>IF($B345="","",ABS(
SUMIFS(BaseFinanceira[Valor Realizado],
IF('DRE Financeira'!$B$3=Configurações!$D$7,BaseFinanceira[Mês Caixa],BaseFinanceira[Mês Comp.]),Z$6,
BaseFinanceira[Plano Contas],'DRE Financeira'!$C345,
BaseFinanceira[Centro Custo],IF($B$2=Configurações!$B$7,"&lt;&gt;""",'DRE Financeira'!$B$2))))</f>
        <v/>
      </c>
      <c r="AA345" s="24" t="str">
        <f>IF($B345="","",ABS(
SUMIFS(BaseFinanceira[Valor Previsto],
IF('DRE Financeira'!$B$3=Configurações!$D$7,BaseFinanceira[Mês Caixa],BaseFinanceira[Mês Comp.]),AA$6,
BaseFinanceira[Plano Contas],'DRE Financeira'!$C345,
BaseFinanceira[Centro Custo],IF($B$2=Configurações!$B$7,"&lt;&gt;""",'DRE Financeira'!$B$2))))</f>
        <v/>
      </c>
      <c r="AB345" s="26" t="str">
        <f>IF($B345="","",ABS(
SUMIFS(BaseFinanceira[Valor Realizado],
IF('DRE Financeira'!$B$3=Configurações!$D$7,BaseFinanceira[Mês Caixa],BaseFinanceira[Mês Comp.]),AB$6,
BaseFinanceira[Plano Contas],'DRE Financeira'!$C345,
BaseFinanceira[Centro Custo],IF($B$2=Configurações!$B$7,"&lt;&gt;""",'DRE Financeira'!$B$2))))</f>
        <v/>
      </c>
      <c r="AD345" s="24">
        <f t="shared" ref="AD345:AE348" si="518">SUMIF($E$3:$AB$3,AD$3,$E345:$AB345)</f>
        <v>0</v>
      </c>
      <c r="AE345" s="26">
        <f t="shared" si="518"/>
        <v>0</v>
      </c>
      <c r="AF345" s="39">
        <f t="shared" si="458"/>
        <v>0</v>
      </c>
      <c r="AH345" s="24">
        <f t="shared" ref="AH345:AI348" si="519">IFERROR(SUMIF($E$3:$AB$3,AH$3,$E345:$AB345)/COUNTIFS($E345:$AB345,"&gt;0",$E$3:$AB$3,AH$3),0)</f>
        <v>0</v>
      </c>
      <c r="AI345" s="26">
        <f t="shared" si="519"/>
        <v>0</v>
      </c>
    </row>
    <row r="346" spans="2:35" s="2" customFormat="1" ht="20.100000000000001" hidden="1" customHeight="1" x14ac:dyDescent="0.25">
      <c r="B346" s="23" t="str">
        <f>IF('Plano Contas'!T26="","",'Plano Contas'!T26)</f>
        <v/>
      </c>
      <c r="C346" s="46" t="str">
        <f t="shared" si="517"/>
        <v>Outras DespesasGrupo Extra 3</v>
      </c>
      <c r="D346" s="20"/>
      <c r="E346" s="24" t="str">
        <f>IF($B346="","",ABS(
SUMIFS(BaseFinanceira[Valor Previsto],
IF('DRE Financeira'!$B$3=Configurações!$D$7,BaseFinanceira[Mês Caixa],BaseFinanceira[Mês Comp.]),E$6,
BaseFinanceira[Plano Contas],'DRE Financeira'!$C346,
BaseFinanceira[Centro Custo],IF($B$2=Configurações!$B$7,"&lt;&gt;""",'DRE Financeira'!$B$2))))</f>
        <v/>
      </c>
      <c r="F346" s="26" t="str">
        <f>IF($B346="","",ABS(
SUMIFS(BaseFinanceira[Valor Realizado],
IF('DRE Financeira'!$B$3=Configurações!$D$7,BaseFinanceira[Mês Caixa],BaseFinanceira[Mês Comp.]),F$6,
BaseFinanceira[Plano Contas],'DRE Financeira'!$C346,
BaseFinanceira[Centro Custo],IF($B$2=Configurações!$B$7,"&lt;&gt;""",'DRE Financeira'!$B$2))))</f>
        <v/>
      </c>
      <c r="G346" s="24" t="str">
        <f>IF($B346="","",ABS(
SUMIFS(BaseFinanceira[Valor Previsto],
IF('DRE Financeira'!$B$3=Configurações!$D$7,BaseFinanceira[Mês Caixa],BaseFinanceira[Mês Comp.]),G$6,
BaseFinanceira[Plano Contas],'DRE Financeira'!$C346,
BaseFinanceira[Centro Custo],IF($B$2=Configurações!$B$7,"&lt;&gt;""",'DRE Financeira'!$B$2))))</f>
        <v/>
      </c>
      <c r="H346" s="26" t="str">
        <f>IF($B346="","",ABS(
SUMIFS(BaseFinanceira[Valor Realizado],
IF('DRE Financeira'!$B$3=Configurações!$D$7,BaseFinanceira[Mês Caixa],BaseFinanceira[Mês Comp.]),H$6,
BaseFinanceira[Plano Contas],'DRE Financeira'!$C346,
BaseFinanceira[Centro Custo],IF($B$2=Configurações!$B$7,"&lt;&gt;""",'DRE Financeira'!$B$2))))</f>
        <v/>
      </c>
      <c r="I346" s="24" t="str">
        <f>IF($B346="","",ABS(
SUMIFS(BaseFinanceira[Valor Previsto],
IF('DRE Financeira'!$B$3=Configurações!$D$7,BaseFinanceira[Mês Caixa],BaseFinanceira[Mês Comp.]),I$6,
BaseFinanceira[Plano Contas],'DRE Financeira'!$C346,
BaseFinanceira[Centro Custo],IF($B$2=Configurações!$B$7,"&lt;&gt;""",'DRE Financeira'!$B$2))))</f>
        <v/>
      </c>
      <c r="J346" s="26" t="str">
        <f>IF($B346="","",ABS(
SUMIFS(BaseFinanceira[Valor Realizado],
IF('DRE Financeira'!$B$3=Configurações!$D$7,BaseFinanceira[Mês Caixa],BaseFinanceira[Mês Comp.]),J$6,
BaseFinanceira[Plano Contas],'DRE Financeira'!$C346,
BaseFinanceira[Centro Custo],IF($B$2=Configurações!$B$7,"&lt;&gt;""",'DRE Financeira'!$B$2))))</f>
        <v/>
      </c>
      <c r="K346" s="24" t="str">
        <f>IF($B346="","",ABS(
SUMIFS(BaseFinanceira[Valor Previsto],
IF('DRE Financeira'!$B$3=Configurações!$D$7,BaseFinanceira[Mês Caixa],BaseFinanceira[Mês Comp.]),K$6,
BaseFinanceira[Plano Contas],'DRE Financeira'!$C346,
BaseFinanceira[Centro Custo],IF($B$2=Configurações!$B$7,"&lt;&gt;""",'DRE Financeira'!$B$2))))</f>
        <v/>
      </c>
      <c r="L346" s="26" t="str">
        <f>IF($B346="","",ABS(
SUMIFS(BaseFinanceira[Valor Realizado],
IF('DRE Financeira'!$B$3=Configurações!$D$7,BaseFinanceira[Mês Caixa],BaseFinanceira[Mês Comp.]),L$6,
BaseFinanceira[Plano Contas],'DRE Financeira'!$C346,
BaseFinanceira[Centro Custo],IF($B$2=Configurações!$B$7,"&lt;&gt;""",'DRE Financeira'!$B$2))))</f>
        <v/>
      </c>
      <c r="M346" s="24" t="str">
        <f>IF($B346="","",ABS(
SUMIFS(BaseFinanceira[Valor Previsto],
IF('DRE Financeira'!$B$3=Configurações!$D$7,BaseFinanceira[Mês Caixa],BaseFinanceira[Mês Comp.]),M$6,
BaseFinanceira[Plano Contas],'DRE Financeira'!$C346,
BaseFinanceira[Centro Custo],IF($B$2=Configurações!$B$7,"&lt;&gt;""",'DRE Financeira'!$B$2))))</f>
        <v/>
      </c>
      <c r="N346" s="26" t="str">
        <f>IF($B346="","",ABS(
SUMIFS(BaseFinanceira[Valor Realizado],
IF('DRE Financeira'!$B$3=Configurações!$D$7,BaseFinanceira[Mês Caixa],BaseFinanceira[Mês Comp.]),N$6,
BaseFinanceira[Plano Contas],'DRE Financeira'!$C346,
BaseFinanceira[Centro Custo],IF($B$2=Configurações!$B$7,"&lt;&gt;""",'DRE Financeira'!$B$2))))</f>
        <v/>
      </c>
      <c r="O346" s="24" t="str">
        <f>IF($B346="","",ABS(
SUMIFS(BaseFinanceira[Valor Previsto],
IF('DRE Financeira'!$B$3=Configurações!$D$7,BaseFinanceira[Mês Caixa],BaseFinanceira[Mês Comp.]),O$6,
BaseFinanceira[Plano Contas],'DRE Financeira'!$C346,
BaseFinanceira[Centro Custo],IF($B$2=Configurações!$B$7,"&lt;&gt;""",'DRE Financeira'!$B$2))))</f>
        <v/>
      </c>
      <c r="P346" s="26" t="str">
        <f>IF($B346="","",ABS(
SUMIFS(BaseFinanceira[Valor Realizado],
IF('DRE Financeira'!$B$3=Configurações!$D$7,BaseFinanceira[Mês Caixa],BaseFinanceira[Mês Comp.]),P$6,
BaseFinanceira[Plano Contas],'DRE Financeira'!$C346,
BaseFinanceira[Centro Custo],IF($B$2=Configurações!$B$7,"&lt;&gt;""",'DRE Financeira'!$B$2))))</f>
        <v/>
      </c>
      <c r="Q346" s="24" t="str">
        <f>IF($B346="","",ABS(
SUMIFS(BaseFinanceira[Valor Previsto],
IF('DRE Financeira'!$B$3=Configurações!$D$7,BaseFinanceira[Mês Caixa],BaseFinanceira[Mês Comp.]),Q$6,
BaseFinanceira[Plano Contas],'DRE Financeira'!$C346,
BaseFinanceira[Centro Custo],IF($B$2=Configurações!$B$7,"&lt;&gt;""",'DRE Financeira'!$B$2))))</f>
        <v/>
      </c>
      <c r="R346" s="26" t="str">
        <f>IF($B346="","",ABS(
SUMIFS(BaseFinanceira[Valor Realizado],
IF('DRE Financeira'!$B$3=Configurações!$D$7,BaseFinanceira[Mês Caixa],BaseFinanceira[Mês Comp.]),R$6,
BaseFinanceira[Plano Contas],'DRE Financeira'!$C346,
BaseFinanceira[Centro Custo],IF($B$2=Configurações!$B$7,"&lt;&gt;""",'DRE Financeira'!$B$2))))</f>
        <v/>
      </c>
      <c r="S346" s="24" t="str">
        <f>IF($B346="","",ABS(
SUMIFS(BaseFinanceira[Valor Previsto],
IF('DRE Financeira'!$B$3=Configurações!$D$7,BaseFinanceira[Mês Caixa],BaseFinanceira[Mês Comp.]),S$6,
BaseFinanceira[Plano Contas],'DRE Financeira'!$C346,
BaseFinanceira[Centro Custo],IF($B$2=Configurações!$B$7,"&lt;&gt;""",'DRE Financeira'!$B$2))))</f>
        <v/>
      </c>
      <c r="T346" s="26" t="str">
        <f>IF($B346="","",ABS(
SUMIFS(BaseFinanceira[Valor Realizado],
IF('DRE Financeira'!$B$3=Configurações!$D$7,BaseFinanceira[Mês Caixa],BaseFinanceira[Mês Comp.]),T$6,
BaseFinanceira[Plano Contas],'DRE Financeira'!$C346,
BaseFinanceira[Centro Custo],IF($B$2=Configurações!$B$7,"&lt;&gt;""",'DRE Financeira'!$B$2))))</f>
        <v/>
      </c>
      <c r="U346" s="24" t="str">
        <f>IF($B346="","",ABS(
SUMIFS(BaseFinanceira[Valor Previsto],
IF('DRE Financeira'!$B$3=Configurações!$D$7,BaseFinanceira[Mês Caixa],BaseFinanceira[Mês Comp.]),U$6,
BaseFinanceira[Plano Contas],'DRE Financeira'!$C346,
BaseFinanceira[Centro Custo],IF($B$2=Configurações!$B$7,"&lt;&gt;""",'DRE Financeira'!$B$2))))</f>
        <v/>
      </c>
      <c r="V346" s="26" t="str">
        <f>IF($B346="","",ABS(
SUMIFS(BaseFinanceira[Valor Realizado],
IF('DRE Financeira'!$B$3=Configurações!$D$7,BaseFinanceira[Mês Caixa],BaseFinanceira[Mês Comp.]),V$6,
BaseFinanceira[Plano Contas],'DRE Financeira'!$C346,
BaseFinanceira[Centro Custo],IF($B$2=Configurações!$B$7,"&lt;&gt;""",'DRE Financeira'!$B$2))))</f>
        <v/>
      </c>
      <c r="W346" s="24" t="str">
        <f>IF($B346="","",ABS(
SUMIFS(BaseFinanceira[Valor Previsto],
IF('DRE Financeira'!$B$3=Configurações!$D$7,BaseFinanceira[Mês Caixa],BaseFinanceira[Mês Comp.]),W$6,
BaseFinanceira[Plano Contas],'DRE Financeira'!$C346,
BaseFinanceira[Centro Custo],IF($B$2=Configurações!$B$7,"&lt;&gt;""",'DRE Financeira'!$B$2))))</f>
        <v/>
      </c>
      <c r="X346" s="26" t="str">
        <f>IF($B346="","",ABS(
SUMIFS(BaseFinanceira[Valor Realizado],
IF('DRE Financeira'!$B$3=Configurações!$D$7,BaseFinanceira[Mês Caixa],BaseFinanceira[Mês Comp.]),X$6,
BaseFinanceira[Plano Contas],'DRE Financeira'!$C346,
BaseFinanceira[Centro Custo],IF($B$2=Configurações!$B$7,"&lt;&gt;""",'DRE Financeira'!$B$2))))</f>
        <v/>
      </c>
      <c r="Y346" s="24" t="str">
        <f>IF($B346="","",ABS(
SUMIFS(BaseFinanceira[Valor Previsto],
IF('DRE Financeira'!$B$3=Configurações!$D$7,BaseFinanceira[Mês Caixa],BaseFinanceira[Mês Comp.]),Y$6,
BaseFinanceira[Plano Contas],'DRE Financeira'!$C346,
BaseFinanceira[Centro Custo],IF($B$2=Configurações!$B$7,"&lt;&gt;""",'DRE Financeira'!$B$2))))</f>
        <v/>
      </c>
      <c r="Z346" s="26" t="str">
        <f>IF($B346="","",ABS(
SUMIFS(BaseFinanceira[Valor Realizado],
IF('DRE Financeira'!$B$3=Configurações!$D$7,BaseFinanceira[Mês Caixa],BaseFinanceira[Mês Comp.]),Z$6,
BaseFinanceira[Plano Contas],'DRE Financeira'!$C346,
BaseFinanceira[Centro Custo],IF($B$2=Configurações!$B$7,"&lt;&gt;""",'DRE Financeira'!$B$2))))</f>
        <v/>
      </c>
      <c r="AA346" s="24" t="str">
        <f>IF($B346="","",ABS(
SUMIFS(BaseFinanceira[Valor Previsto],
IF('DRE Financeira'!$B$3=Configurações!$D$7,BaseFinanceira[Mês Caixa],BaseFinanceira[Mês Comp.]),AA$6,
BaseFinanceira[Plano Contas],'DRE Financeira'!$C346,
BaseFinanceira[Centro Custo],IF($B$2=Configurações!$B$7,"&lt;&gt;""",'DRE Financeira'!$B$2))))</f>
        <v/>
      </c>
      <c r="AB346" s="26" t="str">
        <f>IF($B346="","",ABS(
SUMIFS(BaseFinanceira[Valor Realizado],
IF('DRE Financeira'!$B$3=Configurações!$D$7,BaseFinanceira[Mês Caixa],BaseFinanceira[Mês Comp.]),AB$6,
BaseFinanceira[Plano Contas],'DRE Financeira'!$C346,
BaseFinanceira[Centro Custo],IF($B$2=Configurações!$B$7,"&lt;&gt;""",'DRE Financeira'!$B$2))))</f>
        <v/>
      </c>
      <c r="AD346" s="24">
        <f t="shared" si="518"/>
        <v>0</v>
      </c>
      <c r="AE346" s="26">
        <f t="shared" si="518"/>
        <v>0</v>
      </c>
      <c r="AF346" s="39">
        <f t="shared" si="458"/>
        <v>0</v>
      </c>
      <c r="AH346" s="24">
        <f t="shared" si="519"/>
        <v>0</v>
      </c>
      <c r="AI346" s="26">
        <f t="shared" si="519"/>
        <v>0</v>
      </c>
    </row>
    <row r="347" spans="2:35" s="2" customFormat="1" ht="20.100000000000001" hidden="1" customHeight="1" x14ac:dyDescent="0.25">
      <c r="B347" s="23" t="str">
        <f>IF('Plano Contas'!T27="","",'Plano Contas'!T27)</f>
        <v/>
      </c>
      <c r="C347" s="46" t="str">
        <f t="shared" si="517"/>
        <v>Outras DespesasGrupo Extra 3</v>
      </c>
      <c r="D347" s="20"/>
      <c r="E347" s="24" t="str">
        <f>IF($B347="","",ABS(
SUMIFS(BaseFinanceira[Valor Previsto],
IF('DRE Financeira'!$B$3=Configurações!$D$7,BaseFinanceira[Mês Caixa],BaseFinanceira[Mês Comp.]),E$6,
BaseFinanceira[Plano Contas],'DRE Financeira'!$C347,
BaseFinanceira[Centro Custo],IF($B$2=Configurações!$B$7,"&lt;&gt;""",'DRE Financeira'!$B$2))))</f>
        <v/>
      </c>
      <c r="F347" s="26" t="str">
        <f>IF($B347="","",ABS(
SUMIFS(BaseFinanceira[Valor Realizado],
IF('DRE Financeira'!$B$3=Configurações!$D$7,BaseFinanceira[Mês Caixa],BaseFinanceira[Mês Comp.]),F$6,
BaseFinanceira[Plano Contas],'DRE Financeira'!$C347,
BaseFinanceira[Centro Custo],IF($B$2=Configurações!$B$7,"&lt;&gt;""",'DRE Financeira'!$B$2))))</f>
        <v/>
      </c>
      <c r="G347" s="24" t="str">
        <f>IF($B347="","",ABS(
SUMIFS(BaseFinanceira[Valor Previsto],
IF('DRE Financeira'!$B$3=Configurações!$D$7,BaseFinanceira[Mês Caixa],BaseFinanceira[Mês Comp.]),G$6,
BaseFinanceira[Plano Contas],'DRE Financeira'!$C347,
BaseFinanceira[Centro Custo],IF($B$2=Configurações!$B$7,"&lt;&gt;""",'DRE Financeira'!$B$2))))</f>
        <v/>
      </c>
      <c r="H347" s="26" t="str">
        <f>IF($B347="","",ABS(
SUMIFS(BaseFinanceira[Valor Realizado],
IF('DRE Financeira'!$B$3=Configurações!$D$7,BaseFinanceira[Mês Caixa],BaseFinanceira[Mês Comp.]),H$6,
BaseFinanceira[Plano Contas],'DRE Financeira'!$C347,
BaseFinanceira[Centro Custo],IF($B$2=Configurações!$B$7,"&lt;&gt;""",'DRE Financeira'!$B$2))))</f>
        <v/>
      </c>
      <c r="I347" s="24" t="str">
        <f>IF($B347="","",ABS(
SUMIFS(BaseFinanceira[Valor Previsto],
IF('DRE Financeira'!$B$3=Configurações!$D$7,BaseFinanceira[Mês Caixa],BaseFinanceira[Mês Comp.]),I$6,
BaseFinanceira[Plano Contas],'DRE Financeira'!$C347,
BaseFinanceira[Centro Custo],IF($B$2=Configurações!$B$7,"&lt;&gt;""",'DRE Financeira'!$B$2))))</f>
        <v/>
      </c>
      <c r="J347" s="26" t="str">
        <f>IF($B347="","",ABS(
SUMIFS(BaseFinanceira[Valor Realizado],
IF('DRE Financeira'!$B$3=Configurações!$D$7,BaseFinanceira[Mês Caixa],BaseFinanceira[Mês Comp.]),J$6,
BaseFinanceira[Plano Contas],'DRE Financeira'!$C347,
BaseFinanceira[Centro Custo],IF($B$2=Configurações!$B$7,"&lt;&gt;""",'DRE Financeira'!$B$2))))</f>
        <v/>
      </c>
      <c r="K347" s="24" t="str">
        <f>IF($B347="","",ABS(
SUMIFS(BaseFinanceira[Valor Previsto],
IF('DRE Financeira'!$B$3=Configurações!$D$7,BaseFinanceira[Mês Caixa],BaseFinanceira[Mês Comp.]),K$6,
BaseFinanceira[Plano Contas],'DRE Financeira'!$C347,
BaseFinanceira[Centro Custo],IF($B$2=Configurações!$B$7,"&lt;&gt;""",'DRE Financeira'!$B$2))))</f>
        <v/>
      </c>
      <c r="L347" s="26" t="str">
        <f>IF($B347="","",ABS(
SUMIFS(BaseFinanceira[Valor Realizado],
IF('DRE Financeira'!$B$3=Configurações!$D$7,BaseFinanceira[Mês Caixa],BaseFinanceira[Mês Comp.]),L$6,
BaseFinanceira[Plano Contas],'DRE Financeira'!$C347,
BaseFinanceira[Centro Custo],IF($B$2=Configurações!$B$7,"&lt;&gt;""",'DRE Financeira'!$B$2))))</f>
        <v/>
      </c>
      <c r="M347" s="24" t="str">
        <f>IF($B347="","",ABS(
SUMIFS(BaseFinanceira[Valor Previsto],
IF('DRE Financeira'!$B$3=Configurações!$D$7,BaseFinanceira[Mês Caixa],BaseFinanceira[Mês Comp.]),M$6,
BaseFinanceira[Plano Contas],'DRE Financeira'!$C347,
BaseFinanceira[Centro Custo],IF($B$2=Configurações!$B$7,"&lt;&gt;""",'DRE Financeira'!$B$2))))</f>
        <v/>
      </c>
      <c r="N347" s="26" t="str">
        <f>IF($B347="","",ABS(
SUMIFS(BaseFinanceira[Valor Realizado],
IF('DRE Financeira'!$B$3=Configurações!$D$7,BaseFinanceira[Mês Caixa],BaseFinanceira[Mês Comp.]),N$6,
BaseFinanceira[Plano Contas],'DRE Financeira'!$C347,
BaseFinanceira[Centro Custo],IF($B$2=Configurações!$B$7,"&lt;&gt;""",'DRE Financeira'!$B$2))))</f>
        <v/>
      </c>
      <c r="O347" s="24" t="str">
        <f>IF($B347="","",ABS(
SUMIFS(BaseFinanceira[Valor Previsto],
IF('DRE Financeira'!$B$3=Configurações!$D$7,BaseFinanceira[Mês Caixa],BaseFinanceira[Mês Comp.]),O$6,
BaseFinanceira[Plano Contas],'DRE Financeira'!$C347,
BaseFinanceira[Centro Custo],IF($B$2=Configurações!$B$7,"&lt;&gt;""",'DRE Financeira'!$B$2))))</f>
        <v/>
      </c>
      <c r="P347" s="26" t="str">
        <f>IF($B347="","",ABS(
SUMIFS(BaseFinanceira[Valor Realizado],
IF('DRE Financeira'!$B$3=Configurações!$D$7,BaseFinanceira[Mês Caixa],BaseFinanceira[Mês Comp.]),P$6,
BaseFinanceira[Plano Contas],'DRE Financeira'!$C347,
BaseFinanceira[Centro Custo],IF($B$2=Configurações!$B$7,"&lt;&gt;""",'DRE Financeira'!$B$2))))</f>
        <v/>
      </c>
      <c r="Q347" s="24" t="str">
        <f>IF($B347="","",ABS(
SUMIFS(BaseFinanceira[Valor Previsto],
IF('DRE Financeira'!$B$3=Configurações!$D$7,BaseFinanceira[Mês Caixa],BaseFinanceira[Mês Comp.]),Q$6,
BaseFinanceira[Plano Contas],'DRE Financeira'!$C347,
BaseFinanceira[Centro Custo],IF($B$2=Configurações!$B$7,"&lt;&gt;""",'DRE Financeira'!$B$2))))</f>
        <v/>
      </c>
      <c r="R347" s="26" t="str">
        <f>IF($B347="","",ABS(
SUMIFS(BaseFinanceira[Valor Realizado],
IF('DRE Financeira'!$B$3=Configurações!$D$7,BaseFinanceira[Mês Caixa],BaseFinanceira[Mês Comp.]),R$6,
BaseFinanceira[Plano Contas],'DRE Financeira'!$C347,
BaseFinanceira[Centro Custo],IF($B$2=Configurações!$B$7,"&lt;&gt;""",'DRE Financeira'!$B$2))))</f>
        <v/>
      </c>
      <c r="S347" s="24" t="str">
        <f>IF($B347="","",ABS(
SUMIFS(BaseFinanceira[Valor Previsto],
IF('DRE Financeira'!$B$3=Configurações!$D$7,BaseFinanceira[Mês Caixa],BaseFinanceira[Mês Comp.]),S$6,
BaseFinanceira[Plano Contas],'DRE Financeira'!$C347,
BaseFinanceira[Centro Custo],IF($B$2=Configurações!$B$7,"&lt;&gt;""",'DRE Financeira'!$B$2))))</f>
        <v/>
      </c>
      <c r="T347" s="26" t="str">
        <f>IF($B347="","",ABS(
SUMIFS(BaseFinanceira[Valor Realizado],
IF('DRE Financeira'!$B$3=Configurações!$D$7,BaseFinanceira[Mês Caixa],BaseFinanceira[Mês Comp.]),T$6,
BaseFinanceira[Plano Contas],'DRE Financeira'!$C347,
BaseFinanceira[Centro Custo],IF($B$2=Configurações!$B$7,"&lt;&gt;""",'DRE Financeira'!$B$2))))</f>
        <v/>
      </c>
      <c r="U347" s="24" t="str">
        <f>IF($B347="","",ABS(
SUMIFS(BaseFinanceira[Valor Previsto],
IF('DRE Financeira'!$B$3=Configurações!$D$7,BaseFinanceira[Mês Caixa],BaseFinanceira[Mês Comp.]),U$6,
BaseFinanceira[Plano Contas],'DRE Financeira'!$C347,
BaseFinanceira[Centro Custo],IF($B$2=Configurações!$B$7,"&lt;&gt;""",'DRE Financeira'!$B$2))))</f>
        <v/>
      </c>
      <c r="V347" s="26" t="str">
        <f>IF($B347="","",ABS(
SUMIFS(BaseFinanceira[Valor Realizado],
IF('DRE Financeira'!$B$3=Configurações!$D$7,BaseFinanceira[Mês Caixa],BaseFinanceira[Mês Comp.]),V$6,
BaseFinanceira[Plano Contas],'DRE Financeira'!$C347,
BaseFinanceira[Centro Custo],IF($B$2=Configurações!$B$7,"&lt;&gt;""",'DRE Financeira'!$B$2))))</f>
        <v/>
      </c>
      <c r="W347" s="24" t="str">
        <f>IF($B347="","",ABS(
SUMIFS(BaseFinanceira[Valor Previsto],
IF('DRE Financeira'!$B$3=Configurações!$D$7,BaseFinanceira[Mês Caixa],BaseFinanceira[Mês Comp.]),W$6,
BaseFinanceira[Plano Contas],'DRE Financeira'!$C347,
BaseFinanceira[Centro Custo],IF($B$2=Configurações!$B$7,"&lt;&gt;""",'DRE Financeira'!$B$2))))</f>
        <v/>
      </c>
      <c r="X347" s="26" t="str">
        <f>IF($B347="","",ABS(
SUMIFS(BaseFinanceira[Valor Realizado],
IF('DRE Financeira'!$B$3=Configurações!$D$7,BaseFinanceira[Mês Caixa],BaseFinanceira[Mês Comp.]),X$6,
BaseFinanceira[Plano Contas],'DRE Financeira'!$C347,
BaseFinanceira[Centro Custo],IF($B$2=Configurações!$B$7,"&lt;&gt;""",'DRE Financeira'!$B$2))))</f>
        <v/>
      </c>
      <c r="Y347" s="24" t="str">
        <f>IF($B347="","",ABS(
SUMIFS(BaseFinanceira[Valor Previsto],
IF('DRE Financeira'!$B$3=Configurações!$D$7,BaseFinanceira[Mês Caixa],BaseFinanceira[Mês Comp.]),Y$6,
BaseFinanceira[Plano Contas],'DRE Financeira'!$C347,
BaseFinanceira[Centro Custo],IF($B$2=Configurações!$B$7,"&lt;&gt;""",'DRE Financeira'!$B$2))))</f>
        <v/>
      </c>
      <c r="Z347" s="26" t="str">
        <f>IF($B347="","",ABS(
SUMIFS(BaseFinanceira[Valor Realizado],
IF('DRE Financeira'!$B$3=Configurações!$D$7,BaseFinanceira[Mês Caixa],BaseFinanceira[Mês Comp.]),Z$6,
BaseFinanceira[Plano Contas],'DRE Financeira'!$C347,
BaseFinanceira[Centro Custo],IF($B$2=Configurações!$B$7,"&lt;&gt;""",'DRE Financeira'!$B$2))))</f>
        <v/>
      </c>
      <c r="AA347" s="24" t="str">
        <f>IF($B347="","",ABS(
SUMIFS(BaseFinanceira[Valor Previsto],
IF('DRE Financeira'!$B$3=Configurações!$D$7,BaseFinanceira[Mês Caixa],BaseFinanceira[Mês Comp.]),AA$6,
BaseFinanceira[Plano Contas],'DRE Financeira'!$C347,
BaseFinanceira[Centro Custo],IF($B$2=Configurações!$B$7,"&lt;&gt;""",'DRE Financeira'!$B$2))))</f>
        <v/>
      </c>
      <c r="AB347" s="26" t="str">
        <f>IF($B347="","",ABS(
SUMIFS(BaseFinanceira[Valor Realizado],
IF('DRE Financeira'!$B$3=Configurações!$D$7,BaseFinanceira[Mês Caixa],BaseFinanceira[Mês Comp.]),AB$6,
BaseFinanceira[Plano Contas],'DRE Financeira'!$C347,
BaseFinanceira[Centro Custo],IF($B$2=Configurações!$B$7,"&lt;&gt;""",'DRE Financeira'!$B$2))))</f>
        <v/>
      </c>
      <c r="AD347" s="24">
        <f t="shared" si="518"/>
        <v>0</v>
      </c>
      <c r="AE347" s="26">
        <f t="shared" si="518"/>
        <v>0</v>
      </c>
      <c r="AF347" s="39">
        <f t="shared" si="458"/>
        <v>0</v>
      </c>
      <c r="AH347" s="24">
        <f t="shared" si="519"/>
        <v>0</v>
      </c>
      <c r="AI347" s="26">
        <f t="shared" si="519"/>
        <v>0</v>
      </c>
    </row>
    <row r="348" spans="2:35" s="2" customFormat="1" ht="20.100000000000001" hidden="1" customHeight="1" thickBot="1" x14ac:dyDescent="0.3">
      <c r="B348" s="23" t="str">
        <f>IF('Plano Contas'!T28="","",'Plano Contas'!T28)</f>
        <v/>
      </c>
      <c r="C348" s="46" t="str">
        <f t="shared" si="517"/>
        <v>Outras DespesasGrupo Extra 3</v>
      </c>
      <c r="D348" s="20"/>
      <c r="E348" s="24" t="str">
        <f>IF($B348="","",ABS(
SUMIFS(BaseFinanceira[Valor Previsto],
IF('DRE Financeira'!$B$3=Configurações!$D$7,BaseFinanceira[Mês Caixa],BaseFinanceira[Mês Comp.]),E$6,
BaseFinanceira[Plano Contas],'DRE Financeira'!$C348,
BaseFinanceira[Centro Custo],IF($B$2=Configurações!$B$7,"&lt;&gt;""",'DRE Financeira'!$B$2))))</f>
        <v/>
      </c>
      <c r="F348" s="26" t="str">
        <f>IF($B348="","",ABS(
SUMIFS(BaseFinanceira[Valor Realizado],
IF('DRE Financeira'!$B$3=Configurações!$D$7,BaseFinanceira[Mês Caixa],BaseFinanceira[Mês Comp.]),F$6,
BaseFinanceira[Plano Contas],'DRE Financeira'!$C348,
BaseFinanceira[Centro Custo],IF($B$2=Configurações!$B$7,"&lt;&gt;""",'DRE Financeira'!$B$2))))</f>
        <v/>
      </c>
      <c r="G348" s="24" t="str">
        <f>IF($B348="","",ABS(
SUMIFS(BaseFinanceira[Valor Previsto],
IF('DRE Financeira'!$B$3=Configurações!$D$7,BaseFinanceira[Mês Caixa],BaseFinanceira[Mês Comp.]),G$6,
BaseFinanceira[Plano Contas],'DRE Financeira'!$C348,
BaseFinanceira[Centro Custo],IF($B$2=Configurações!$B$7,"&lt;&gt;""",'DRE Financeira'!$B$2))))</f>
        <v/>
      </c>
      <c r="H348" s="26" t="str">
        <f>IF($B348="","",ABS(
SUMIFS(BaseFinanceira[Valor Realizado],
IF('DRE Financeira'!$B$3=Configurações!$D$7,BaseFinanceira[Mês Caixa],BaseFinanceira[Mês Comp.]),H$6,
BaseFinanceira[Plano Contas],'DRE Financeira'!$C348,
BaseFinanceira[Centro Custo],IF($B$2=Configurações!$B$7,"&lt;&gt;""",'DRE Financeira'!$B$2))))</f>
        <v/>
      </c>
      <c r="I348" s="24" t="str">
        <f>IF($B348="","",ABS(
SUMIFS(BaseFinanceira[Valor Previsto],
IF('DRE Financeira'!$B$3=Configurações!$D$7,BaseFinanceira[Mês Caixa],BaseFinanceira[Mês Comp.]),I$6,
BaseFinanceira[Plano Contas],'DRE Financeira'!$C348,
BaseFinanceira[Centro Custo],IF($B$2=Configurações!$B$7,"&lt;&gt;""",'DRE Financeira'!$B$2))))</f>
        <v/>
      </c>
      <c r="J348" s="26" t="str">
        <f>IF($B348="","",ABS(
SUMIFS(BaseFinanceira[Valor Realizado],
IF('DRE Financeira'!$B$3=Configurações!$D$7,BaseFinanceira[Mês Caixa],BaseFinanceira[Mês Comp.]),J$6,
BaseFinanceira[Plano Contas],'DRE Financeira'!$C348,
BaseFinanceira[Centro Custo],IF($B$2=Configurações!$B$7,"&lt;&gt;""",'DRE Financeira'!$B$2))))</f>
        <v/>
      </c>
      <c r="K348" s="24" t="str">
        <f>IF($B348="","",ABS(
SUMIFS(BaseFinanceira[Valor Previsto],
IF('DRE Financeira'!$B$3=Configurações!$D$7,BaseFinanceira[Mês Caixa],BaseFinanceira[Mês Comp.]),K$6,
BaseFinanceira[Plano Contas],'DRE Financeira'!$C348,
BaseFinanceira[Centro Custo],IF($B$2=Configurações!$B$7,"&lt;&gt;""",'DRE Financeira'!$B$2))))</f>
        <v/>
      </c>
      <c r="L348" s="26" t="str">
        <f>IF($B348="","",ABS(
SUMIFS(BaseFinanceira[Valor Realizado],
IF('DRE Financeira'!$B$3=Configurações!$D$7,BaseFinanceira[Mês Caixa],BaseFinanceira[Mês Comp.]),L$6,
BaseFinanceira[Plano Contas],'DRE Financeira'!$C348,
BaseFinanceira[Centro Custo],IF($B$2=Configurações!$B$7,"&lt;&gt;""",'DRE Financeira'!$B$2))))</f>
        <v/>
      </c>
      <c r="M348" s="24" t="str">
        <f>IF($B348="","",ABS(
SUMIFS(BaseFinanceira[Valor Previsto],
IF('DRE Financeira'!$B$3=Configurações!$D$7,BaseFinanceira[Mês Caixa],BaseFinanceira[Mês Comp.]),M$6,
BaseFinanceira[Plano Contas],'DRE Financeira'!$C348,
BaseFinanceira[Centro Custo],IF($B$2=Configurações!$B$7,"&lt;&gt;""",'DRE Financeira'!$B$2))))</f>
        <v/>
      </c>
      <c r="N348" s="26" t="str">
        <f>IF($B348="","",ABS(
SUMIFS(BaseFinanceira[Valor Realizado],
IF('DRE Financeira'!$B$3=Configurações!$D$7,BaseFinanceira[Mês Caixa],BaseFinanceira[Mês Comp.]),N$6,
BaseFinanceira[Plano Contas],'DRE Financeira'!$C348,
BaseFinanceira[Centro Custo],IF($B$2=Configurações!$B$7,"&lt;&gt;""",'DRE Financeira'!$B$2))))</f>
        <v/>
      </c>
      <c r="O348" s="24" t="str">
        <f>IF($B348="","",ABS(
SUMIFS(BaseFinanceira[Valor Previsto],
IF('DRE Financeira'!$B$3=Configurações!$D$7,BaseFinanceira[Mês Caixa],BaseFinanceira[Mês Comp.]),O$6,
BaseFinanceira[Plano Contas],'DRE Financeira'!$C348,
BaseFinanceira[Centro Custo],IF($B$2=Configurações!$B$7,"&lt;&gt;""",'DRE Financeira'!$B$2))))</f>
        <v/>
      </c>
      <c r="P348" s="26" t="str">
        <f>IF($B348="","",ABS(
SUMIFS(BaseFinanceira[Valor Realizado],
IF('DRE Financeira'!$B$3=Configurações!$D$7,BaseFinanceira[Mês Caixa],BaseFinanceira[Mês Comp.]),P$6,
BaseFinanceira[Plano Contas],'DRE Financeira'!$C348,
BaseFinanceira[Centro Custo],IF($B$2=Configurações!$B$7,"&lt;&gt;""",'DRE Financeira'!$B$2))))</f>
        <v/>
      </c>
      <c r="Q348" s="24" t="str">
        <f>IF($B348="","",ABS(
SUMIFS(BaseFinanceira[Valor Previsto],
IF('DRE Financeira'!$B$3=Configurações!$D$7,BaseFinanceira[Mês Caixa],BaseFinanceira[Mês Comp.]),Q$6,
BaseFinanceira[Plano Contas],'DRE Financeira'!$C348,
BaseFinanceira[Centro Custo],IF($B$2=Configurações!$B$7,"&lt;&gt;""",'DRE Financeira'!$B$2))))</f>
        <v/>
      </c>
      <c r="R348" s="26" t="str">
        <f>IF($B348="","",ABS(
SUMIFS(BaseFinanceira[Valor Realizado],
IF('DRE Financeira'!$B$3=Configurações!$D$7,BaseFinanceira[Mês Caixa],BaseFinanceira[Mês Comp.]),R$6,
BaseFinanceira[Plano Contas],'DRE Financeira'!$C348,
BaseFinanceira[Centro Custo],IF($B$2=Configurações!$B$7,"&lt;&gt;""",'DRE Financeira'!$B$2))))</f>
        <v/>
      </c>
      <c r="S348" s="24" t="str">
        <f>IF($B348="","",ABS(
SUMIFS(BaseFinanceira[Valor Previsto],
IF('DRE Financeira'!$B$3=Configurações!$D$7,BaseFinanceira[Mês Caixa],BaseFinanceira[Mês Comp.]),S$6,
BaseFinanceira[Plano Contas],'DRE Financeira'!$C348,
BaseFinanceira[Centro Custo],IF($B$2=Configurações!$B$7,"&lt;&gt;""",'DRE Financeira'!$B$2))))</f>
        <v/>
      </c>
      <c r="T348" s="26" t="str">
        <f>IF($B348="","",ABS(
SUMIFS(BaseFinanceira[Valor Realizado],
IF('DRE Financeira'!$B$3=Configurações!$D$7,BaseFinanceira[Mês Caixa],BaseFinanceira[Mês Comp.]),T$6,
BaseFinanceira[Plano Contas],'DRE Financeira'!$C348,
BaseFinanceira[Centro Custo],IF($B$2=Configurações!$B$7,"&lt;&gt;""",'DRE Financeira'!$B$2))))</f>
        <v/>
      </c>
      <c r="U348" s="24" t="str">
        <f>IF($B348="","",ABS(
SUMIFS(BaseFinanceira[Valor Previsto],
IF('DRE Financeira'!$B$3=Configurações!$D$7,BaseFinanceira[Mês Caixa],BaseFinanceira[Mês Comp.]),U$6,
BaseFinanceira[Plano Contas],'DRE Financeira'!$C348,
BaseFinanceira[Centro Custo],IF($B$2=Configurações!$B$7,"&lt;&gt;""",'DRE Financeira'!$B$2))))</f>
        <v/>
      </c>
      <c r="V348" s="26" t="str">
        <f>IF($B348="","",ABS(
SUMIFS(BaseFinanceira[Valor Realizado],
IF('DRE Financeira'!$B$3=Configurações!$D$7,BaseFinanceira[Mês Caixa],BaseFinanceira[Mês Comp.]),V$6,
BaseFinanceira[Plano Contas],'DRE Financeira'!$C348,
BaseFinanceira[Centro Custo],IF($B$2=Configurações!$B$7,"&lt;&gt;""",'DRE Financeira'!$B$2))))</f>
        <v/>
      </c>
      <c r="W348" s="24" t="str">
        <f>IF($B348="","",ABS(
SUMIFS(BaseFinanceira[Valor Previsto],
IF('DRE Financeira'!$B$3=Configurações!$D$7,BaseFinanceira[Mês Caixa],BaseFinanceira[Mês Comp.]),W$6,
BaseFinanceira[Plano Contas],'DRE Financeira'!$C348,
BaseFinanceira[Centro Custo],IF($B$2=Configurações!$B$7,"&lt;&gt;""",'DRE Financeira'!$B$2))))</f>
        <v/>
      </c>
      <c r="X348" s="26" t="str">
        <f>IF($B348="","",ABS(
SUMIFS(BaseFinanceira[Valor Realizado],
IF('DRE Financeira'!$B$3=Configurações!$D$7,BaseFinanceira[Mês Caixa],BaseFinanceira[Mês Comp.]),X$6,
BaseFinanceira[Plano Contas],'DRE Financeira'!$C348,
BaseFinanceira[Centro Custo],IF($B$2=Configurações!$B$7,"&lt;&gt;""",'DRE Financeira'!$B$2))))</f>
        <v/>
      </c>
      <c r="Y348" s="24" t="str">
        <f>IF($B348="","",ABS(
SUMIFS(BaseFinanceira[Valor Previsto],
IF('DRE Financeira'!$B$3=Configurações!$D$7,BaseFinanceira[Mês Caixa],BaseFinanceira[Mês Comp.]),Y$6,
BaseFinanceira[Plano Contas],'DRE Financeira'!$C348,
BaseFinanceira[Centro Custo],IF($B$2=Configurações!$B$7,"&lt;&gt;""",'DRE Financeira'!$B$2))))</f>
        <v/>
      </c>
      <c r="Z348" s="26" t="str">
        <f>IF($B348="","",ABS(
SUMIFS(BaseFinanceira[Valor Realizado],
IF('DRE Financeira'!$B$3=Configurações!$D$7,BaseFinanceira[Mês Caixa],BaseFinanceira[Mês Comp.]),Z$6,
BaseFinanceira[Plano Contas],'DRE Financeira'!$C348,
BaseFinanceira[Centro Custo],IF($B$2=Configurações!$B$7,"&lt;&gt;""",'DRE Financeira'!$B$2))))</f>
        <v/>
      </c>
      <c r="AA348" s="24" t="str">
        <f>IF($B348="","",ABS(
SUMIFS(BaseFinanceira[Valor Previsto],
IF('DRE Financeira'!$B$3=Configurações!$D$7,BaseFinanceira[Mês Caixa],BaseFinanceira[Mês Comp.]),AA$6,
BaseFinanceira[Plano Contas],'DRE Financeira'!$C348,
BaseFinanceira[Centro Custo],IF($B$2=Configurações!$B$7,"&lt;&gt;""",'DRE Financeira'!$B$2))))</f>
        <v/>
      </c>
      <c r="AB348" s="26" t="str">
        <f>IF($B348="","",ABS(
SUMIFS(BaseFinanceira[Valor Realizado],
IF('DRE Financeira'!$B$3=Configurações!$D$7,BaseFinanceira[Mês Caixa],BaseFinanceira[Mês Comp.]),AB$6,
BaseFinanceira[Plano Contas],'DRE Financeira'!$C348,
BaseFinanceira[Centro Custo],IF($B$2=Configurações!$B$7,"&lt;&gt;""",'DRE Financeira'!$B$2))))</f>
        <v/>
      </c>
      <c r="AD348" s="24">
        <f t="shared" si="518"/>
        <v>0</v>
      </c>
      <c r="AE348" s="26">
        <f t="shared" si="518"/>
        <v>0</v>
      </c>
      <c r="AF348" s="39">
        <f t="shared" si="458"/>
        <v>0</v>
      </c>
      <c r="AH348" s="24">
        <f t="shared" si="519"/>
        <v>0</v>
      </c>
      <c r="AI348" s="26">
        <f t="shared" si="519"/>
        <v>0</v>
      </c>
    </row>
    <row r="349" spans="2:35" s="2" customFormat="1" ht="20.100000000000001" customHeight="1" x14ac:dyDescent="0.25">
      <c r="B349" s="15"/>
      <c r="C349" s="47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D349" s="16"/>
      <c r="AE349" s="16"/>
      <c r="AF349" s="16"/>
      <c r="AH349" s="16"/>
      <c r="AI349" s="16"/>
    </row>
    <row r="350" spans="2:35" s="2" customFormat="1" ht="20.100000000000001" customHeight="1" x14ac:dyDescent="0.25">
      <c r="C350" s="21"/>
    </row>
    <row r="351" spans="2:35" s="2" customFormat="1" ht="35.1" customHeight="1" x14ac:dyDescent="0.25">
      <c r="B351" s="32" t="str">
        <f>IF('Plano Contas'!V7="","",'Plano Contas'!V7)</f>
        <v>Receita Não Operacional</v>
      </c>
      <c r="C351" s="48"/>
      <c r="D351" s="20"/>
      <c r="E351" s="35">
        <f>SUM(E352,E373,E394)</f>
        <v>0</v>
      </c>
      <c r="F351" s="36">
        <f t="shared" ref="F351" si="520">SUM(F352,F373,F394)</f>
        <v>0</v>
      </c>
      <c r="G351" s="36">
        <f t="shared" ref="G351" si="521">SUM(G352,G373,G394)</f>
        <v>0</v>
      </c>
      <c r="H351" s="36">
        <f t="shared" ref="H351" si="522">SUM(H352,H373,H394)</f>
        <v>0</v>
      </c>
      <c r="I351" s="36">
        <f t="shared" ref="I351" si="523">SUM(I352,I373,I394)</f>
        <v>0</v>
      </c>
      <c r="J351" s="36">
        <f t="shared" ref="J351" si="524">SUM(J352,J373,J394)</f>
        <v>0</v>
      </c>
      <c r="K351" s="36">
        <f t="shared" ref="K351" si="525">SUM(K352,K373,K394)</f>
        <v>0</v>
      </c>
      <c r="L351" s="36">
        <f t="shared" ref="L351" si="526">SUM(L352,L373,L394)</f>
        <v>0</v>
      </c>
      <c r="M351" s="36">
        <f t="shared" ref="M351" si="527">SUM(M352,M373,M394)</f>
        <v>0</v>
      </c>
      <c r="N351" s="36">
        <f t="shared" ref="N351" si="528">SUM(N352,N373,N394)</f>
        <v>0</v>
      </c>
      <c r="O351" s="36">
        <f t="shared" ref="O351" si="529">SUM(O352,O373,O394)</f>
        <v>0</v>
      </c>
      <c r="P351" s="36">
        <f t="shared" ref="P351" si="530">SUM(P352,P373,P394)</f>
        <v>0</v>
      </c>
      <c r="Q351" s="36">
        <f t="shared" ref="Q351" si="531">SUM(Q352,Q373,Q394)</f>
        <v>0</v>
      </c>
      <c r="R351" s="36">
        <f t="shared" ref="R351" si="532">SUM(R352,R373,R394)</f>
        <v>0</v>
      </c>
      <c r="S351" s="36">
        <f t="shared" ref="S351" si="533">SUM(S352,S373,S394)</f>
        <v>0</v>
      </c>
      <c r="T351" s="36">
        <f t="shared" ref="T351" si="534">SUM(T352,T373,T394)</f>
        <v>0</v>
      </c>
      <c r="U351" s="36">
        <f t="shared" ref="U351" si="535">SUM(U352,U373,U394)</f>
        <v>0</v>
      </c>
      <c r="V351" s="36">
        <f t="shared" ref="V351" si="536">SUM(V352,V373,V394)</f>
        <v>0</v>
      </c>
      <c r="W351" s="36">
        <f t="shared" ref="W351" si="537">SUM(W352,W373,W394)</f>
        <v>0</v>
      </c>
      <c r="X351" s="36">
        <f t="shared" ref="X351" si="538">SUM(X352,X373,X394)</f>
        <v>0</v>
      </c>
      <c r="Y351" s="36">
        <f t="shared" ref="Y351" si="539">SUM(Y352,Y373,Y394)</f>
        <v>0</v>
      </c>
      <c r="Z351" s="36">
        <f t="shared" ref="Z351" si="540">SUM(Z352,Z373,Z394)</f>
        <v>0</v>
      </c>
      <c r="AA351" s="36">
        <f t="shared" ref="AA351" si="541">SUM(AA352,AA373,AA394)</f>
        <v>0</v>
      </c>
      <c r="AB351" s="37">
        <f t="shared" ref="AB351" si="542">SUM(AB352,AB373,AB394)</f>
        <v>0</v>
      </c>
      <c r="AD351" s="35">
        <f t="shared" ref="AD351" si="543">SUM(AD352,AD373,AD394)</f>
        <v>0</v>
      </c>
      <c r="AE351" s="36">
        <f t="shared" ref="AE351" si="544">SUM(AE352,AE373,AE394)</f>
        <v>0</v>
      </c>
      <c r="AF351" s="40">
        <f t="shared" ref="AF351" si="545">SUM(AF352,AF373,AF394)</f>
        <v>0</v>
      </c>
      <c r="AH351" s="36">
        <f t="shared" ref="AH351:AI351" si="546">AH352</f>
        <v>0</v>
      </c>
      <c r="AI351" s="36">
        <f t="shared" si="546"/>
        <v>0</v>
      </c>
    </row>
    <row r="352" spans="2:35" s="2" customFormat="1" ht="20.100000000000001" customHeight="1" x14ac:dyDescent="0.25">
      <c r="B352" s="33" t="str">
        <f>IF('Plano Contas'!V8="","",'Plano Contas'!V8)</f>
        <v>Financeiras</v>
      </c>
      <c r="C352" s="49"/>
      <c r="D352" s="20"/>
      <c r="E352" s="34">
        <f>SUM(E353:E372)</f>
        <v>0</v>
      </c>
      <c r="F352" s="34">
        <f t="shared" ref="F352" si="547">SUM(F353:F372)</f>
        <v>0</v>
      </c>
      <c r="G352" s="34">
        <f t="shared" ref="G352" si="548">SUM(G353:G372)</f>
        <v>0</v>
      </c>
      <c r="H352" s="34">
        <f t="shared" ref="H352" si="549">SUM(H353:H372)</f>
        <v>0</v>
      </c>
      <c r="I352" s="34">
        <f t="shared" ref="I352" si="550">SUM(I353:I372)</f>
        <v>0</v>
      </c>
      <c r="J352" s="34">
        <f t="shared" ref="J352" si="551">SUM(J353:J372)</f>
        <v>0</v>
      </c>
      <c r="K352" s="34">
        <f t="shared" ref="K352" si="552">SUM(K353:K372)</f>
        <v>0</v>
      </c>
      <c r="L352" s="34">
        <f t="shared" ref="L352" si="553">SUM(L353:L372)</f>
        <v>0</v>
      </c>
      <c r="M352" s="34">
        <f t="shared" ref="M352" si="554">SUM(M353:M372)</f>
        <v>0</v>
      </c>
      <c r="N352" s="34">
        <f t="shared" ref="N352" si="555">SUM(N353:N372)</f>
        <v>0</v>
      </c>
      <c r="O352" s="34">
        <f t="shared" ref="O352" si="556">SUM(O353:O372)</f>
        <v>0</v>
      </c>
      <c r="P352" s="34">
        <f t="shared" ref="P352" si="557">SUM(P353:P372)</f>
        <v>0</v>
      </c>
      <c r="Q352" s="34">
        <f t="shared" ref="Q352" si="558">SUM(Q353:Q372)</f>
        <v>0</v>
      </c>
      <c r="R352" s="34">
        <f t="shared" ref="R352" si="559">SUM(R353:R372)</f>
        <v>0</v>
      </c>
      <c r="S352" s="34">
        <f t="shared" ref="S352" si="560">SUM(S353:S372)</f>
        <v>0</v>
      </c>
      <c r="T352" s="34">
        <f t="shared" ref="T352" si="561">SUM(T353:T372)</f>
        <v>0</v>
      </c>
      <c r="U352" s="34">
        <f t="shared" ref="U352" si="562">SUM(U353:U372)</f>
        <v>0</v>
      </c>
      <c r="V352" s="34">
        <f t="shared" ref="V352" si="563">SUM(V353:V372)</f>
        <v>0</v>
      </c>
      <c r="W352" s="34">
        <f t="shared" ref="W352" si="564">SUM(W353:W372)</f>
        <v>0</v>
      </c>
      <c r="X352" s="34">
        <f t="shared" ref="X352" si="565">SUM(X353:X372)</f>
        <v>0</v>
      </c>
      <c r="Y352" s="34">
        <f t="shared" ref="Y352" si="566">SUM(Y353:Y372)</f>
        <v>0</v>
      </c>
      <c r="Z352" s="34">
        <f t="shared" ref="Z352" si="567">SUM(Z353:Z372)</f>
        <v>0</v>
      </c>
      <c r="AA352" s="34">
        <f t="shared" ref="AA352" si="568">SUM(AA353:AA372)</f>
        <v>0</v>
      </c>
      <c r="AB352" s="34">
        <f t="shared" ref="AB352" si="569">SUM(AB353:AB372)</f>
        <v>0</v>
      </c>
      <c r="AD352" s="34">
        <f>SUMIF($E$3:$AB$3,AD$3,$E352:$AB352)</f>
        <v>0</v>
      </c>
      <c r="AE352" s="34">
        <f>SUMIF($E$3:$AB$3,AE$3,$E352:$AB352)</f>
        <v>0</v>
      </c>
      <c r="AF352" s="38">
        <f t="shared" ref="AF352:AF414" si="570">IFERROR(AD352/$AD$7,0)</f>
        <v>0</v>
      </c>
      <c r="AH352" s="34">
        <f>IFERROR(SUMIF($E$3:$AB$3,AH$3,$E352:$AB352)/COUNTIFS($E352:$AB352,"&gt;0",$E$3:$AB$3,AH$3),0)</f>
        <v>0</v>
      </c>
      <c r="AI352" s="34">
        <f>IFERROR(SUMIF($E$3:$AB$3,AI$3,$E352:$AB352)/COUNTIFS($E352:$AB352,"&gt;0",$E$3:$AB$3,AI$3),0)</f>
        <v>0</v>
      </c>
    </row>
    <row r="353" spans="2:35" s="2" customFormat="1" ht="20.100000000000001" customHeight="1" x14ac:dyDescent="0.25">
      <c r="B353" s="23" t="str">
        <f>IF('Plano Contas'!V9="","",'Plano Contas'!V9)</f>
        <v>Terceiros</v>
      </c>
      <c r="C353" s="46" t="str">
        <f>$B$351&amp;$B$352&amp;B353</f>
        <v>Receita Não OperacionalFinanceirasTerceiros</v>
      </c>
      <c r="D353" s="20"/>
      <c r="E353" s="24">
        <f>IF($B353="","",ABS(
SUMIFS(BaseFinanceira[Valor Previsto],
IF('DRE Financeira'!$B$3=Configurações!$D$7,BaseFinanceira[Mês Caixa],BaseFinanceira[Mês Comp.]),E$6,
BaseFinanceira[Plano Contas],'DRE Financeira'!$C353,
BaseFinanceira[Centro Custo],IF($B$2=Configurações!$B$7,"&lt;&gt;""",'DRE Financeira'!$B$2))))</f>
        <v>0</v>
      </c>
      <c r="F353" s="26">
        <f>IF($B353="","",ABS(
SUMIFS(BaseFinanceira[Valor Realizado],
IF('DRE Financeira'!$B$3=Configurações!$D$7,BaseFinanceira[Mês Caixa],BaseFinanceira[Mês Comp.]),F$6,
BaseFinanceira[Plano Contas],'DRE Financeira'!$C353,
BaseFinanceira[Centro Custo],IF($B$2=Configurações!$B$7,"&lt;&gt;""",'DRE Financeira'!$B$2))))</f>
        <v>0</v>
      </c>
      <c r="G353" s="24">
        <f>IF($B353="","",ABS(
SUMIFS(BaseFinanceira[Valor Previsto],
IF('DRE Financeira'!$B$3=Configurações!$D$7,BaseFinanceira[Mês Caixa],BaseFinanceira[Mês Comp.]),G$6,
BaseFinanceira[Plano Contas],'DRE Financeira'!$C353,
BaseFinanceira[Centro Custo],IF($B$2=Configurações!$B$7,"&lt;&gt;""",'DRE Financeira'!$B$2))))</f>
        <v>0</v>
      </c>
      <c r="H353" s="26">
        <f>IF($B353="","",ABS(
SUMIFS(BaseFinanceira[Valor Realizado],
IF('DRE Financeira'!$B$3=Configurações!$D$7,BaseFinanceira[Mês Caixa],BaseFinanceira[Mês Comp.]),H$6,
BaseFinanceira[Plano Contas],'DRE Financeira'!$C353,
BaseFinanceira[Centro Custo],IF($B$2=Configurações!$B$7,"&lt;&gt;""",'DRE Financeira'!$B$2))))</f>
        <v>0</v>
      </c>
      <c r="I353" s="24">
        <f>IF($B353="","",ABS(
SUMIFS(BaseFinanceira[Valor Previsto],
IF('DRE Financeira'!$B$3=Configurações!$D$7,BaseFinanceira[Mês Caixa],BaseFinanceira[Mês Comp.]),I$6,
BaseFinanceira[Plano Contas],'DRE Financeira'!$C353,
BaseFinanceira[Centro Custo],IF($B$2=Configurações!$B$7,"&lt;&gt;""",'DRE Financeira'!$B$2))))</f>
        <v>0</v>
      </c>
      <c r="J353" s="26">
        <f>IF($B353="","",ABS(
SUMIFS(BaseFinanceira[Valor Realizado],
IF('DRE Financeira'!$B$3=Configurações!$D$7,BaseFinanceira[Mês Caixa],BaseFinanceira[Mês Comp.]),J$6,
BaseFinanceira[Plano Contas],'DRE Financeira'!$C353,
BaseFinanceira[Centro Custo],IF($B$2=Configurações!$B$7,"&lt;&gt;""",'DRE Financeira'!$B$2))))</f>
        <v>0</v>
      </c>
      <c r="K353" s="24">
        <f>IF($B353="","",ABS(
SUMIFS(BaseFinanceira[Valor Previsto],
IF('DRE Financeira'!$B$3=Configurações!$D$7,BaseFinanceira[Mês Caixa],BaseFinanceira[Mês Comp.]),K$6,
BaseFinanceira[Plano Contas],'DRE Financeira'!$C353,
BaseFinanceira[Centro Custo],IF($B$2=Configurações!$B$7,"&lt;&gt;""",'DRE Financeira'!$B$2))))</f>
        <v>0</v>
      </c>
      <c r="L353" s="26">
        <f>IF($B353="","",ABS(
SUMIFS(BaseFinanceira[Valor Realizado],
IF('DRE Financeira'!$B$3=Configurações!$D$7,BaseFinanceira[Mês Caixa],BaseFinanceira[Mês Comp.]),L$6,
BaseFinanceira[Plano Contas],'DRE Financeira'!$C353,
BaseFinanceira[Centro Custo],IF($B$2=Configurações!$B$7,"&lt;&gt;""",'DRE Financeira'!$B$2))))</f>
        <v>0</v>
      </c>
      <c r="M353" s="24">
        <f>IF($B353="","",ABS(
SUMIFS(BaseFinanceira[Valor Previsto],
IF('DRE Financeira'!$B$3=Configurações!$D$7,BaseFinanceira[Mês Caixa],BaseFinanceira[Mês Comp.]),M$6,
BaseFinanceira[Plano Contas],'DRE Financeira'!$C353,
BaseFinanceira[Centro Custo],IF($B$2=Configurações!$B$7,"&lt;&gt;""",'DRE Financeira'!$B$2))))</f>
        <v>0</v>
      </c>
      <c r="N353" s="26">
        <f>IF($B353="","",ABS(
SUMIFS(BaseFinanceira[Valor Realizado],
IF('DRE Financeira'!$B$3=Configurações!$D$7,BaseFinanceira[Mês Caixa],BaseFinanceira[Mês Comp.]),N$6,
BaseFinanceira[Plano Contas],'DRE Financeira'!$C353,
BaseFinanceira[Centro Custo],IF($B$2=Configurações!$B$7,"&lt;&gt;""",'DRE Financeira'!$B$2))))</f>
        <v>0</v>
      </c>
      <c r="O353" s="24">
        <f>IF($B353="","",ABS(
SUMIFS(BaseFinanceira[Valor Previsto],
IF('DRE Financeira'!$B$3=Configurações!$D$7,BaseFinanceira[Mês Caixa],BaseFinanceira[Mês Comp.]),O$6,
BaseFinanceira[Plano Contas],'DRE Financeira'!$C353,
BaseFinanceira[Centro Custo],IF($B$2=Configurações!$B$7,"&lt;&gt;""",'DRE Financeira'!$B$2))))</f>
        <v>0</v>
      </c>
      <c r="P353" s="26">
        <f>IF($B353="","",ABS(
SUMIFS(BaseFinanceira[Valor Realizado],
IF('DRE Financeira'!$B$3=Configurações!$D$7,BaseFinanceira[Mês Caixa],BaseFinanceira[Mês Comp.]),P$6,
BaseFinanceira[Plano Contas],'DRE Financeira'!$C353,
BaseFinanceira[Centro Custo],IF($B$2=Configurações!$B$7,"&lt;&gt;""",'DRE Financeira'!$B$2))))</f>
        <v>0</v>
      </c>
      <c r="Q353" s="24">
        <f>IF($B353="","",ABS(
SUMIFS(BaseFinanceira[Valor Previsto],
IF('DRE Financeira'!$B$3=Configurações!$D$7,BaseFinanceira[Mês Caixa],BaseFinanceira[Mês Comp.]),Q$6,
BaseFinanceira[Plano Contas],'DRE Financeira'!$C353,
BaseFinanceira[Centro Custo],IF($B$2=Configurações!$B$7,"&lt;&gt;""",'DRE Financeira'!$B$2))))</f>
        <v>0</v>
      </c>
      <c r="R353" s="26">
        <f>IF($B353="","",ABS(
SUMIFS(BaseFinanceira[Valor Realizado],
IF('DRE Financeira'!$B$3=Configurações!$D$7,BaseFinanceira[Mês Caixa],BaseFinanceira[Mês Comp.]),R$6,
BaseFinanceira[Plano Contas],'DRE Financeira'!$C353,
BaseFinanceira[Centro Custo],IF($B$2=Configurações!$B$7,"&lt;&gt;""",'DRE Financeira'!$B$2))))</f>
        <v>0</v>
      </c>
      <c r="S353" s="24">
        <f>IF($B353="","",ABS(
SUMIFS(BaseFinanceira[Valor Previsto],
IF('DRE Financeira'!$B$3=Configurações!$D$7,BaseFinanceira[Mês Caixa],BaseFinanceira[Mês Comp.]),S$6,
BaseFinanceira[Plano Contas],'DRE Financeira'!$C353,
BaseFinanceira[Centro Custo],IF($B$2=Configurações!$B$7,"&lt;&gt;""",'DRE Financeira'!$B$2))))</f>
        <v>0</v>
      </c>
      <c r="T353" s="26">
        <f>IF($B353="","",ABS(
SUMIFS(BaseFinanceira[Valor Realizado],
IF('DRE Financeira'!$B$3=Configurações!$D$7,BaseFinanceira[Mês Caixa],BaseFinanceira[Mês Comp.]),T$6,
BaseFinanceira[Plano Contas],'DRE Financeira'!$C353,
BaseFinanceira[Centro Custo],IF($B$2=Configurações!$B$7,"&lt;&gt;""",'DRE Financeira'!$B$2))))</f>
        <v>0</v>
      </c>
      <c r="U353" s="24">
        <f>IF($B353="","",ABS(
SUMIFS(BaseFinanceira[Valor Previsto],
IF('DRE Financeira'!$B$3=Configurações!$D$7,BaseFinanceira[Mês Caixa],BaseFinanceira[Mês Comp.]),U$6,
BaseFinanceira[Plano Contas],'DRE Financeira'!$C353,
BaseFinanceira[Centro Custo],IF($B$2=Configurações!$B$7,"&lt;&gt;""",'DRE Financeira'!$B$2))))</f>
        <v>0</v>
      </c>
      <c r="V353" s="26">
        <f>IF($B353="","",ABS(
SUMIFS(BaseFinanceira[Valor Realizado],
IF('DRE Financeira'!$B$3=Configurações!$D$7,BaseFinanceira[Mês Caixa],BaseFinanceira[Mês Comp.]),V$6,
BaseFinanceira[Plano Contas],'DRE Financeira'!$C353,
BaseFinanceira[Centro Custo],IF($B$2=Configurações!$B$7,"&lt;&gt;""",'DRE Financeira'!$B$2))))</f>
        <v>0</v>
      </c>
      <c r="W353" s="24">
        <f>IF($B353="","",ABS(
SUMIFS(BaseFinanceira[Valor Previsto],
IF('DRE Financeira'!$B$3=Configurações!$D$7,BaseFinanceira[Mês Caixa],BaseFinanceira[Mês Comp.]),W$6,
BaseFinanceira[Plano Contas],'DRE Financeira'!$C353,
BaseFinanceira[Centro Custo],IF($B$2=Configurações!$B$7,"&lt;&gt;""",'DRE Financeira'!$B$2))))</f>
        <v>0</v>
      </c>
      <c r="X353" s="26">
        <f>IF($B353="","",ABS(
SUMIFS(BaseFinanceira[Valor Realizado],
IF('DRE Financeira'!$B$3=Configurações!$D$7,BaseFinanceira[Mês Caixa],BaseFinanceira[Mês Comp.]),X$6,
BaseFinanceira[Plano Contas],'DRE Financeira'!$C353,
BaseFinanceira[Centro Custo],IF($B$2=Configurações!$B$7,"&lt;&gt;""",'DRE Financeira'!$B$2))))</f>
        <v>0</v>
      </c>
      <c r="Y353" s="24">
        <f>IF($B353="","",ABS(
SUMIFS(BaseFinanceira[Valor Previsto],
IF('DRE Financeira'!$B$3=Configurações!$D$7,BaseFinanceira[Mês Caixa],BaseFinanceira[Mês Comp.]),Y$6,
BaseFinanceira[Plano Contas],'DRE Financeira'!$C353,
BaseFinanceira[Centro Custo],IF($B$2=Configurações!$B$7,"&lt;&gt;""",'DRE Financeira'!$B$2))))</f>
        <v>0</v>
      </c>
      <c r="Z353" s="26">
        <f>IF($B353="","",ABS(
SUMIFS(BaseFinanceira[Valor Realizado],
IF('DRE Financeira'!$B$3=Configurações!$D$7,BaseFinanceira[Mês Caixa],BaseFinanceira[Mês Comp.]),Z$6,
BaseFinanceira[Plano Contas],'DRE Financeira'!$C353,
BaseFinanceira[Centro Custo],IF($B$2=Configurações!$B$7,"&lt;&gt;""",'DRE Financeira'!$B$2))))</f>
        <v>0</v>
      </c>
      <c r="AA353" s="24">
        <f>IF($B353="","",ABS(
SUMIFS(BaseFinanceira[Valor Previsto],
IF('DRE Financeira'!$B$3=Configurações!$D$7,BaseFinanceira[Mês Caixa],BaseFinanceira[Mês Comp.]),AA$6,
BaseFinanceira[Plano Contas],'DRE Financeira'!$C353,
BaseFinanceira[Centro Custo],IF($B$2=Configurações!$B$7,"&lt;&gt;""",'DRE Financeira'!$B$2))))</f>
        <v>0</v>
      </c>
      <c r="AB353" s="26">
        <f>IF($B353="","",ABS(
SUMIFS(BaseFinanceira[Valor Realizado],
IF('DRE Financeira'!$B$3=Configurações!$D$7,BaseFinanceira[Mês Caixa],BaseFinanceira[Mês Comp.]),AB$6,
BaseFinanceira[Plano Contas],'DRE Financeira'!$C353,
BaseFinanceira[Centro Custo],IF($B$2=Configurações!$B$7,"&lt;&gt;""",'DRE Financeira'!$B$2))))</f>
        <v>0</v>
      </c>
      <c r="AD353" s="24">
        <f t="shared" ref="AD353:AE368" si="571">SUMIF($E$3:$AB$3,AD$3,$E353:$AB353)</f>
        <v>0</v>
      </c>
      <c r="AE353" s="26">
        <f t="shared" si="571"/>
        <v>0</v>
      </c>
      <c r="AF353" s="39">
        <f t="shared" si="570"/>
        <v>0</v>
      </c>
      <c r="AH353" s="24">
        <f t="shared" ref="AH353:AI368" si="572">IFERROR(SUMIF($E$3:$AB$3,AH$3,$E353:$AB353)/COUNTIFS($E353:$AB353,"&gt;0",$E$3:$AB$3,AH$3),0)</f>
        <v>0</v>
      </c>
      <c r="AI353" s="26">
        <f t="shared" si="572"/>
        <v>0</v>
      </c>
    </row>
    <row r="354" spans="2:35" s="2" customFormat="1" ht="20.100000000000001" customHeight="1" x14ac:dyDescent="0.25">
      <c r="B354" s="23" t="str">
        <f>IF('Plano Contas'!V10="","",'Plano Contas'!V10)</f>
        <v>Bancos</v>
      </c>
      <c r="C354" s="46" t="str">
        <f t="shared" ref="C354:C372" si="573">$B$351&amp;$B$352&amp;B354</f>
        <v>Receita Não OperacionalFinanceirasBancos</v>
      </c>
      <c r="D354" s="20"/>
      <c r="E354" s="24">
        <f>IF($B354="","",ABS(
SUMIFS(BaseFinanceira[Valor Previsto],
IF('DRE Financeira'!$B$3=Configurações!$D$7,BaseFinanceira[Mês Caixa],BaseFinanceira[Mês Comp.]),E$6,
BaseFinanceira[Plano Contas],'DRE Financeira'!$C354,
BaseFinanceira[Centro Custo],IF($B$2=Configurações!$B$7,"&lt;&gt;""",'DRE Financeira'!$B$2))))</f>
        <v>0</v>
      </c>
      <c r="F354" s="26">
        <f>IF($B354="","",ABS(
SUMIFS(BaseFinanceira[Valor Realizado],
IF('DRE Financeira'!$B$3=Configurações!$D$7,BaseFinanceira[Mês Caixa],BaseFinanceira[Mês Comp.]),F$6,
BaseFinanceira[Plano Contas],'DRE Financeira'!$C354,
BaseFinanceira[Centro Custo],IF($B$2=Configurações!$B$7,"&lt;&gt;""",'DRE Financeira'!$B$2))))</f>
        <v>0</v>
      </c>
      <c r="G354" s="24">
        <f>IF($B354="","",ABS(
SUMIFS(BaseFinanceira[Valor Previsto],
IF('DRE Financeira'!$B$3=Configurações!$D$7,BaseFinanceira[Mês Caixa],BaseFinanceira[Mês Comp.]),G$6,
BaseFinanceira[Plano Contas],'DRE Financeira'!$C354,
BaseFinanceira[Centro Custo],IF($B$2=Configurações!$B$7,"&lt;&gt;""",'DRE Financeira'!$B$2))))</f>
        <v>0</v>
      </c>
      <c r="H354" s="26">
        <f>IF($B354="","",ABS(
SUMIFS(BaseFinanceira[Valor Realizado],
IF('DRE Financeira'!$B$3=Configurações!$D$7,BaseFinanceira[Mês Caixa],BaseFinanceira[Mês Comp.]),H$6,
BaseFinanceira[Plano Contas],'DRE Financeira'!$C354,
BaseFinanceira[Centro Custo],IF($B$2=Configurações!$B$7,"&lt;&gt;""",'DRE Financeira'!$B$2))))</f>
        <v>0</v>
      </c>
      <c r="I354" s="24">
        <f>IF($B354="","",ABS(
SUMIFS(BaseFinanceira[Valor Previsto],
IF('DRE Financeira'!$B$3=Configurações!$D$7,BaseFinanceira[Mês Caixa],BaseFinanceira[Mês Comp.]),I$6,
BaseFinanceira[Plano Contas],'DRE Financeira'!$C354,
BaseFinanceira[Centro Custo],IF($B$2=Configurações!$B$7,"&lt;&gt;""",'DRE Financeira'!$B$2))))</f>
        <v>0</v>
      </c>
      <c r="J354" s="26">
        <f>IF($B354="","",ABS(
SUMIFS(BaseFinanceira[Valor Realizado],
IF('DRE Financeira'!$B$3=Configurações!$D$7,BaseFinanceira[Mês Caixa],BaseFinanceira[Mês Comp.]),J$6,
BaseFinanceira[Plano Contas],'DRE Financeira'!$C354,
BaseFinanceira[Centro Custo],IF($B$2=Configurações!$B$7,"&lt;&gt;""",'DRE Financeira'!$B$2))))</f>
        <v>0</v>
      </c>
      <c r="K354" s="24">
        <f>IF($B354="","",ABS(
SUMIFS(BaseFinanceira[Valor Previsto],
IF('DRE Financeira'!$B$3=Configurações!$D$7,BaseFinanceira[Mês Caixa],BaseFinanceira[Mês Comp.]),K$6,
BaseFinanceira[Plano Contas],'DRE Financeira'!$C354,
BaseFinanceira[Centro Custo],IF($B$2=Configurações!$B$7,"&lt;&gt;""",'DRE Financeira'!$B$2))))</f>
        <v>0</v>
      </c>
      <c r="L354" s="26">
        <f>IF($B354="","",ABS(
SUMIFS(BaseFinanceira[Valor Realizado],
IF('DRE Financeira'!$B$3=Configurações!$D$7,BaseFinanceira[Mês Caixa],BaseFinanceira[Mês Comp.]),L$6,
BaseFinanceira[Plano Contas],'DRE Financeira'!$C354,
BaseFinanceira[Centro Custo],IF($B$2=Configurações!$B$7,"&lt;&gt;""",'DRE Financeira'!$B$2))))</f>
        <v>0</v>
      </c>
      <c r="M354" s="24">
        <f>IF($B354="","",ABS(
SUMIFS(BaseFinanceira[Valor Previsto],
IF('DRE Financeira'!$B$3=Configurações!$D$7,BaseFinanceira[Mês Caixa],BaseFinanceira[Mês Comp.]),M$6,
BaseFinanceira[Plano Contas],'DRE Financeira'!$C354,
BaseFinanceira[Centro Custo],IF($B$2=Configurações!$B$7,"&lt;&gt;""",'DRE Financeira'!$B$2))))</f>
        <v>0</v>
      </c>
      <c r="N354" s="26">
        <f>IF($B354="","",ABS(
SUMIFS(BaseFinanceira[Valor Realizado],
IF('DRE Financeira'!$B$3=Configurações!$D$7,BaseFinanceira[Mês Caixa],BaseFinanceira[Mês Comp.]),N$6,
BaseFinanceira[Plano Contas],'DRE Financeira'!$C354,
BaseFinanceira[Centro Custo],IF($B$2=Configurações!$B$7,"&lt;&gt;""",'DRE Financeira'!$B$2))))</f>
        <v>0</v>
      </c>
      <c r="O354" s="24">
        <f>IF($B354="","",ABS(
SUMIFS(BaseFinanceira[Valor Previsto],
IF('DRE Financeira'!$B$3=Configurações!$D$7,BaseFinanceira[Mês Caixa],BaseFinanceira[Mês Comp.]),O$6,
BaseFinanceira[Plano Contas],'DRE Financeira'!$C354,
BaseFinanceira[Centro Custo],IF($B$2=Configurações!$B$7,"&lt;&gt;""",'DRE Financeira'!$B$2))))</f>
        <v>0</v>
      </c>
      <c r="P354" s="26">
        <f>IF($B354="","",ABS(
SUMIFS(BaseFinanceira[Valor Realizado],
IF('DRE Financeira'!$B$3=Configurações!$D$7,BaseFinanceira[Mês Caixa],BaseFinanceira[Mês Comp.]),P$6,
BaseFinanceira[Plano Contas],'DRE Financeira'!$C354,
BaseFinanceira[Centro Custo],IF($B$2=Configurações!$B$7,"&lt;&gt;""",'DRE Financeira'!$B$2))))</f>
        <v>0</v>
      </c>
      <c r="Q354" s="24">
        <f>IF($B354="","",ABS(
SUMIFS(BaseFinanceira[Valor Previsto],
IF('DRE Financeira'!$B$3=Configurações!$D$7,BaseFinanceira[Mês Caixa],BaseFinanceira[Mês Comp.]),Q$6,
BaseFinanceira[Plano Contas],'DRE Financeira'!$C354,
BaseFinanceira[Centro Custo],IF($B$2=Configurações!$B$7,"&lt;&gt;""",'DRE Financeira'!$B$2))))</f>
        <v>0</v>
      </c>
      <c r="R354" s="26">
        <f>IF($B354="","",ABS(
SUMIFS(BaseFinanceira[Valor Realizado],
IF('DRE Financeira'!$B$3=Configurações!$D$7,BaseFinanceira[Mês Caixa],BaseFinanceira[Mês Comp.]),R$6,
BaseFinanceira[Plano Contas],'DRE Financeira'!$C354,
BaseFinanceira[Centro Custo],IF($B$2=Configurações!$B$7,"&lt;&gt;""",'DRE Financeira'!$B$2))))</f>
        <v>0</v>
      </c>
      <c r="S354" s="24">
        <f>IF($B354="","",ABS(
SUMIFS(BaseFinanceira[Valor Previsto],
IF('DRE Financeira'!$B$3=Configurações!$D$7,BaseFinanceira[Mês Caixa],BaseFinanceira[Mês Comp.]),S$6,
BaseFinanceira[Plano Contas],'DRE Financeira'!$C354,
BaseFinanceira[Centro Custo],IF($B$2=Configurações!$B$7,"&lt;&gt;""",'DRE Financeira'!$B$2))))</f>
        <v>0</v>
      </c>
      <c r="T354" s="26">
        <f>IF($B354="","",ABS(
SUMIFS(BaseFinanceira[Valor Realizado],
IF('DRE Financeira'!$B$3=Configurações!$D$7,BaseFinanceira[Mês Caixa],BaseFinanceira[Mês Comp.]),T$6,
BaseFinanceira[Plano Contas],'DRE Financeira'!$C354,
BaseFinanceira[Centro Custo],IF($B$2=Configurações!$B$7,"&lt;&gt;""",'DRE Financeira'!$B$2))))</f>
        <v>0</v>
      </c>
      <c r="U354" s="24">
        <f>IF($B354="","",ABS(
SUMIFS(BaseFinanceira[Valor Previsto],
IF('DRE Financeira'!$B$3=Configurações!$D$7,BaseFinanceira[Mês Caixa],BaseFinanceira[Mês Comp.]),U$6,
BaseFinanceira[Plano Contas],'DRE Financeira'!$C354,
BaseFinanceira[Centro Custo],IF($B$2=Configurações!$B$7,"&lt;&gt;""",'DRE Financeira'!$B$2))))</f>
        <v>0</v>
      </c>
      <c r="V354" s="26">
        <f>IF($B354="","",ABS(
SUMIFS(BaseFinanceira[Valor Realizado],
IF('DRE Financeira'!$B$3=Configurações!$D$7,BaseFinanceira[Mês Caixa],BaseFinanceira[Mês Comp.]),V$6,
BaseFinanceira[Plano Contas],'DRE Financeira'!$C354,
BaseFinanceira[Centro Custo],IF($B$2=Configurações!$B$7,"&lt;&gt;""",'DRE Financeira'!$B$2))))</f>
        <v>0</v>
      </c>
      <c r="W354" s="24">
        <f>IF($B354="","",ABS(
SUMIFS(BaseFinanceira[Valor Previsto],
IF('DRE Financeira'!$B$3=Configurações!$D$7,BaseFinanceira[Mês Caixa],BaseFinanceira[Mês Comp.]),W$6,
BaseFinanceira[Plano Contas],'DRE Financeira'!$C354,
BaseFinanceira[Centro Custo],IF($B$2=Configurações!$B$7,"&lt;&gt;""",'DRE Financeira'!$B$2))))</f>
        <v>0</v>
      </c>
      <c r="X354" s="26">
        <f>IF($B354="","",ABS(
SUMIFS(BaseFinanceira[Valor Realizado],
IF('DRE Financeira'!$B$3=Configurações!$D$7,BaseFinanceira[Mês Caixa],BaseFinanceira[Mês Comp.]),X$6,
BaseFinanceira[Plano Contas],'DRE Financeira'!$C354,
BaseFinanceira[Centro Custo],IF($B$2=Configurações!$B$7,"&lt;&gt;""",'DRE Financeira'!$B$2))))</f>
        <v>0</v>
      </c>
      <c r="Y354" s="24">
        <f>IF($B354="","",ABS(
SUMIFS(BaseFinanceira[Valor Previsto],
IF('DRE Financeira'!$B$3=Configurações!$D$7,BaseFinanceira[Mês Caixa],BaseFinanceira[Mês Comp.]),Y$6,
BaseFinanceira[Plano Contas],'DRE Financeira'!$C354,
BaseFinanceira[Centro Custo],IF($B$2=Configurações!$B$7,"&lt;&gt;""",'DRE Financeira'!$B$2))))</f>
        <v>0</v>
      </c>
      <c r="Z354" s="26">
        <f>IF($B354="","",ABS(
SUMIFS(BaseFinanceira[Valor Realizado],
IF('DRE Financeira'!$B$3=Configurações!$D$7,BaseFinanceira[Mês Caixa],BaseFinanceira[Mês Comp.]),Z$6,
BaseFinanceira[Plano Contas],'DRE Financeira'!$C354,
BaseFinanceira[Centro Custo],IF($B$2=Configurações!$B$7,"&lt;&gt;""",'DRE Financeira'!$B$2))))</f>
        <v>0</v>
      </c>
      <c r="AA354" s="24">
        <f>IF($B354="","",ABS(
SUMIFS(BaseFinanceira[Valor Previsto],
IF('DRE Financeira'!$B$3=Configurações!$D$7,BaseFinanceira[Mês Caixa],BaseFinanceira[Mês Comp.]),AA$6,
BaseFinanceira[Plano Contas],'DRE Financeira'!$C354,
BaseFinanceira[Centro Custo],IF($B$2=Configurações!$B$7,"&lt;&gt;""",'DRE Financeira'!$B$2))))</f>
        <v>0</v>
      </c>
      <c r="AB354" s="26">
        <f>IF($B354="","",ABS(
SUMIFS(BaseFinanceira[Valor Realizado],
IF('DRE Financeira'!$B$3=Configurações!$D$7,BaseFinanceira[Mês Caixa],BaseFinanceira[Mês Comp.]),AB$6,
BaseFinanceira[Plano Contas],'DRE Financeira'!$C354,
BaseFinanceira[Centro Custo],IF($B$2=Configurações!$B$7,"&lt;&gt;""",'DRE Financeira'!$B$2))))</f>
        <v>0</v>
      </c>
      <c r="AD354" s="24">
        <f t="shared" si="571"/>
        <v>0</v>
      </c>
      <c r="AE354" s="26">
        <f t="shared" si="571"/>
        <v>0</v>
      </c>
      <c r="AF354" s="39">
        <f t="shared" si="570"/>
        <v>0</v>
      </c>
      <c r="AH354" s="24">
        <f t="shared" si="572"/>
        <v>0</v>
      </c>
      <c r="AI354" s="26">
        <f t="shared" si="572"/>
        <v>0</v>
      </c>
    </row>
    <row r="355" spans="2:35" s="2" customFormat="1" ht="20.100000000000001" hidden="1" customHeight="1" x14ac:dyDescent="0.25">
      <c r="B355" s="23" t="str">
        <f>IF('Plano Contas'!V11="","",'Plano Contas'!V11)</f>
        <v/>
      </c>
      <c r="C355" s="46" t="str">
        <f t="shared" si="573"/>
        <v>Receita Não OperacionalFinanceiras</v>
      </c>
      <c r="D355" s="20"/>
      <c r="E355" s="24" t="str">
        <f>IF($B355="","",ABS(
SUMIFS(BaseFinanceira[Valor Previsto],
IF('DRE Financeira'!$B$3=Configurações!$D$7,BaseFinanceira[Mês Caixa],BaseFinanceira[Mês Comp.]),E$6,
BaseFinanceira[Plano Contas],'DRE Financeira'!$C355,
BaseFinanceira[Centro Custo],IF($B$2=Configurações!$B$7,"&lt;&gt;""",'DRE Financeira'!$B$2))))</f>
        <v/>
      </c>
      <c r="F355" s="26" t="str">
        <f>IF($B355="","",ABS(
SUMIFS(BaseFinanceira[Valor Realizado],
IF('DRE Financeira'!$B$3=Configurações!$D$7,BaseFinanceira[Mês Caixa],BaseFinanceira[Mês Comp.]),F$6,
BaseFinanceira[Plano Contas],'DRE Financeira'!$C355,
BaseFinanceira[Centro Custo],IF($B$2=Configurações!$B$7,"&lt;&gt;""",'DRE Financeira'!$B$2))))</f>
        <v/>
      </c>
      <c r="G355" s="24" t="str">
        <f>IF($B355="","",ABS(
SUMIFS(BaseFinanceira[Valor Previsto],
IF('DRE Financeira'!$B$3=Configurações!$D$7,BaseFinanceira[Mês Caixa],BaseFinanceira[Mês Comp.]),G$6,
BaseFinanceira[Plano Contas],'DRE Financeira'!$C355,
BaseFinanceira[Centro Custo],IF($B$2=Configurações!$B$7,"&lt;&gt;""",'DRE Financeira'!$B$2))))</f>
        <v/>
      </c>
      <c r="H355" s="26" t="str">
        <f>IF($B355="","",ABS(
SUMIFS(BaseFinanceira[Valor Realizado],
IF('DRE Financeira'!$B$3=Configurações!$D$7,BaseFinanceira[Mês Caixa],BaseFinanceira[Mês Comp.]),H$6,
BaseFinanceira[Plano Contas],'DRE Financeira'!$C355,
BaseFinanceira[Centro Custo],IF($B$2=Configurações!$B$7,"&lt;&gt;""",'DRE Financeira'!$B$2))))</f>
        <v/>
      </c>
      <c r="I355" s="24" t="str">
        <f>IF($B355="","",ABS(
SUMIFS(BaseFinanceira[Valor Previsto],
IF('DRE Financeira'!$B$3=Configurações!$D$7,BaseFinanceira[Mês Caixa],BaseFinanceira[Mês Comp.]),I$6,
BaseFinanceira[Plano Contas],'DRE Financeira'!$C355,
BaseFinanceira[Centro Custo],IF($B$2=Configurações!$B$7,"&lt;&gt;""",'DRE Financeira'!$B$2))))</f>
        <v/>
      </c>
      <c r="J355" s="26" t="str">
        <f>IF($B355="","",ABS(
SUMIFS(BaseFinanceira[Valor Realizado],
IF('DRE Financeira'!$B$3=Configurações!$D$7,BaseFinanceira[Mês Caixa],BaseFinanceira[Mês Comp.]),J$6,
BaseFinanceira[Plano Contas],'DRE Financeira'!$C355,
BaseFinanceira[Centro Custo],IF($B$2=Configurações!$B$7,"&lt;&gt;""",'DRE Financeira'!$B$2))))</f>
        <v/>
      </c>
      <c r="K355" s="24" t="str">
        <f>IF($B355="","",ABS(
SUMIFS(BaseFinanceira[Valor Previsto],
IF('DRE Financeira'!$B$3=Configurações!$D$7,BaseFinanceira[Mês Caixa],BaseFinanceira[Mês Comp.]),K$6,
BaseFinanceira[Plano Contas],'DRE Financeira'!$C355,
BaseFinanceira[Centro Custo],IF($B$2=Configurações!$B$7,"&lt;&gt;""",'DRE Financeira'!$B$2))))</f>
        <v/>
      </c>
      <c r="L355" s="26" t="str">
        <f>IF($B355="","",ABS(
SUMIFS(BaseFinanceira[Valor Realizado],
IF('DRE Financeira'!$B$3=Configurações!$D$7,BaseFinanceira[Mês Caixa],BaseFinanceira[Mês Comp.]),L$6,
BaseFinanceira[Plano Contas],'DRE Financeira'!$C355,
BaseFinanceira[Centro Custo],IF($B$2=Configurações!$B$7,"&lt;&gt;""",'DRE Financeira'!$B$2))))</f>
        <v/>
      </c>
      <c r="M355" s="24" t="str">
        <f>IF($B355="","",ABS(
SUMIFS(BaseFinanceira[Valor Previsto],
IF('DRE Financeira'!$B$3=Configurações!$D$7,BaseFinanceira[Mês Caixa],BaseFinanceira[Mês Comp.]),M$6,
BaseFinanceira[Plano Contas],'DRE Financeira'!$C355,
BaseFinanceira[Centro Custo],IF($B$2=Configurações!$B$7,"&lt;&gt;""",'DRE Financeira'!$B$2))))</f>
        <v/>
      </c>
      <c r="N355" s="26" t="str">
        <f>IF($B355="","",ABS(
SUMIFS(BaseFinanceira[Valor Realizado],
IF('DRE Financeira'!$B$3=Configurações!$D$7,BaseFinanceira[Mês Caixa],BaseFinanceira[Mês Comp.]),N$6,
BaseFinanceira[Plano Contas],'DRE Financeira'!$C355,
BaseFinanceira[Centro Custo],IF($B$2=Configurações!$B$7,"&lt;&gt;""",'DRE Financeira'!$B$2))))</f>
        <v/>
      </c>
      <c r="O355" s="24" t="str">
        <f>IF($B355="","",ABS(
SUMIFS(BaseFinanceira[Valor Previsto],
IF('DRE Financeira'!$B$3=Configurações!$D$7,BaseFinanceira[Mês Caixa],BaseFinanceira[Mês Comp.]),O$6,
BaseFinanceira[Plano Contas],'DRE Financeira'!$C355,
BaseFinanceira[Centro Custo],IF($B$2=Configurações!$B$7,"&lt;&gt;""",'DRE Financeira'!$B$2))))</f>
        <v/>
      </c>
      <c r="P355" s="26" t="str">
        <f>IF($B355="","",ABS(
SUMIFS(BaseFinanceira[Valor Realizado],
IF('DRE Financeira'!$B$3=Configurações!$D$7,BaseFinanceira[Mês Caixa],BaseFinanceira[Mês Comp.]),P$6,
BaseFinanceira[Plano Contas],'DRE Financeira'!$C355,
BaseFinanceira[Centro Custo],IF($B$2=Configurações!$B$7,"&lt;&gt;""",'DRE Financeira'!$B$2))))</f>
        <v/>
      </c>
      <c r="Q355" s="24" t="str">
        <f>IF($B355="","",ABS(
SUMIFS(BaseFinanceira[Valor Previsto],
IF('DRE Financeira'!$B$3=Configurações!$D$7,BaseFinanceira[Mês Caixa],BaseFinanceira[Mês Comp.]),Q$6,
BaseFinanceira[Plano Contas],'DRE Financeira'!$C355,
BaseFinanceira[Centro Custo],IF($B$2=Configurações!$B$7,"&lt;&gt;""",'DRE Financeira'!$B$2))))</f>
        <v/>
      </c>
      <c r="R355" s="26" t="str">
        <f>IF($B355="","",ABS(
SUMIFS(BaseFinanceira[Valor Realizado],
IF('DRE Financeira'!$B$3=Configurações!$D$7,BaseFinanceira[Mês Caixa],BaseFinanceira[Mês Comp.]),R$6,
BaseFinanceira[Plano Contas],'DRE Financeira'!$C355,
BaseFinanceira[Centro Custo],IF($B$2=Configurações!$B$7,"&lt;&gt;""",'DRE Financeira'!$B$2))))</f>
        <v/>
      </c>
      <c r="S355" s="24" t="str">
        <f>IF($B355="","",ABS(
SUMIFS(BaseFinanceira[Valor Previsto],
IF('DRE Financeira'!$B$3=Configurações!$D$7,BaseFinanceira[Mês Caixa],BaseFinanceira[Mês Comp.]),S$6,
BaseFinanceira[Plano Contas],'DRE Financeira'!$C355,
BaseFinanceira[Centro Custo],IF($B$2=Configurações!$B$7,"&lt;&gt;""",'DRE Financeira'!$B$2))))</f>
        <v/>
      </c>
      <c r="T355" s="26" t="str">
        <f>IF($B355="","",ABS(
SUMIFS(BaseFinanceira[Valor Realizado],
IF('DRE Financeira'!$B$3=Configurações!$D$7,BaseFinanceira[Mês Caixa],BaseFinanceira[Mês Comp.]),T$6,
BaseFinanceira[Plano Contas],'DRE Financeira'!$C355,
BaseFinanceira[Centro Custo],IF($B$2=Configurações!$B$7,"&lt;&gt;""",'DRE Financeira'!$B$2))))</f>
        <v/>
      </c>
      <c r="U355" s="24" t="str">
        <f>IF($B355="","",ABS(
SUMIFS(BaseFinanceira[Valor Previsto],
IF('DRE Financeira'!$B$3=Configurações!$D$7,BaseFinanceira[Mês Caixa],BaseFinanceira[Mês Comp.]),U$6,
BaseFinanceira[Plano Contas],'DRE Financeira'!$C355,
BaseFinanceira[Centro Custo],IF($B$2=Configurações!$B$7,"&lt;&gt;""",'DRE Financeira'!$B$2))))</f>
        <v/>
      </c>
      <c r="V355" s="26" t="str">
        <f>IF($B355="","",ABS(
SUMIFS(BaseFinanceira[Valor Realizado],
IF('DRE Financeira'!$B$3=Configurações!$D$7,BaseFinanceira[Mês Caixa],BaseFinanceira[Mês Comp.]),V$6,
BaseFinanceira[Plano Contas],'DRE Financeira'!$C355,
BaseFinanceira[Centro Custo],IF($B$2=Configurações!$B$7,"&lt;&gt;""",'DRE Financeira'!$B$2))))</f>
        <v/>
      </c>
      <c r="W355" s="24" t="str">
        <f>IF($B355="","",ABS(
SUMIFS(BaseFinanceira[Valor Previsto],
IF('DRE Financeira'!$B$3=Configurações!$D$7,BaseFinanceira[Mês Caixa],BaseFinanceira[Mês Comp.]),W$6,
BaseFinanceira[Plano Contas],'DRE Financeira'!$C355,
BaseFinanceira[Centro Custo],IF($B$2=Configurações!$B$7,"&lt;&gt;""",'DRE Financeira'!$B$2))))</f>
        <v/>
      </c>
      <c r="X355" s="26" t="str">
        <f>IF($B355="","",ABS(
SUMIFS(BaseFinanceira[Valor Realizado],
IF('DRE Financeira'!$B$3=Configurações!$D$7,BaseFinanceira[Mês Caixa],BaseFinanceira[Mês Comp.]),X$6,
BaseFinanceira[Plano Contas],'DRE Financeira'!$C355,
BaseFinanceira[Centro Custo],IF($B$2=Configurações!$B$7,"&lt;&gt;""",'DRE Financeira'!$B$2))))</f>
        <v/>
      </c>
      <c r="Y355" s="24" t="str">
        <f>IF($B355="","",ABS(
SUMIFS(BaseFinanceira[Valor Previsto],
IF('DRE Financeira'!$B$3=Configurações!$D$7,BaseFinanceira[Mês Caixa],BaseFinanceira[Mês Comp.]),Y$6,
BaseFinanceira[Plano Contas],'DRE Financeira'!$C355,
BaseFinanceira[Centro Custo],IF($B$2=Configurações!$B$7,"&lt;&gt;""",'DRE Financeira'!$B$2))))</f>
        <v/>
      </c>
      <c r="Z355" s="26" t="str">
        <f>IF($B355="","",ABS(
SUMIFS(BaseFinanceira[Valor Realizado],
IF('DRE Financeira'!$B$3=Configurações!$D$7,BaseFinanceira[Mês Caixa],BaseFinanceira[Mês Comp.]),Z$6,
BaseFinanceira[Plano Contas],'DRE Financeira'!$C355,
BaseFinanceira[Centro Custo],IF($B$2=Configurações!$B$7,"&lt;&gt;""",'DRE Financeira'!$B$2))))</f>
        <v/>
      </c>
      <c r="AA355" s="24" t="str">
        <f>IF($B355="","",ABS(
SUMIFS(BaseFinanceira[Valor Previsto],
IF('DRE Financeira'!$B$3=Configurações!$D$7,BaseFinanceira[Mês Caixa],BaseFinanceira[Mês Comp.]),AA$6,
BaseFinanceira[Plano Contas],'DRE Financeira'!$C355,
BaseFinanceira[Centro Custo],IF($B$2=Configurações!$B$7,"&lt;&gt;""",'DRE Financeira'!$B$2))))</f>
        <v/>
      </c>
      <c r="AB355" s="26" t="str">
        <f>IF($B355="","",ABS(
SUMIFS(BaseFinanceira[Valor Realizado],
IF('DRE Financeira'!$B$3=Configurações!$D$7,BaseFinanceira[Mês Caixa],BaseFinanceira[Mês Comp.]),AB$6,
BaseFinanceira[Plano Contas],'DRE Financeira'!$C355,
BaseFinanceira[Centro Custo],IF($B$2=Configurações!$B$7,"&lt;&gt;""",'DRE Financeira'!$B$2))))</f>
        <v/>
      </c>
      <c r="AD355" s="24">
        <f t="shared" si="571"/>
        <v>0</v>
      </c>
      <c r="AE355" s="26">
        <f t="shared" si="571"/>
        <v>0</v>
      </c>
      <c r="AF355" s="39">
        <f t="shared" si="570"/>
        <v>0</v>
      </c>
      <c r="AH355" s="24">
        <f t="shared" si="572"/>
        <v>0</v>
      </c>
      <c r="AI355" s="26">
        <f t="shared" si="572"/>
        <v>0</v>
      </c>
    </row>
    <row r="356" spans="2:35" s="2" customFormat="1" ht="20.100000000000001" hidden="1" customHeight="1" x14ac:dyDescent="0.25">
      <c r="B356" s="23" t="str">
        <f>IF('Plano Contas'!V12="","",'Plano Contas'!V12)</f>
        <v/>
      </c>
      <c r="C356" s="46" t="str">
        <f t="shared" si="573"/>
        <v>Receita Não OperacionalFinanceiras</v>
      </c>
      <c r="D356" s="20"/>
      <c r="E356" s="24" t="str">
        <f>IF($B356="","",ABS(
SUMIFS(BaseFinanceira[Valor Previsto],
IF('DRE Financeira'!$B$3=Configurações!$D$7,BaseFinanceira[Mês Caixa],BaseFinanceira[Mês Comp.]),E$6,
BaseFinanceira[Plano Contas],'DRE Financeira'!$C356,
BaseFinanceira[Centro Custo],IF($B$2=Configurações!$B$7,"&lt;&gt;""",'DRE Financeira'!$B$2))))</f>
        <v/>
      </c>
      <c r="F356" s="26" t="str">
        <f>IF($B356="","",ABS(
SUMIFS(BaseFinanceira[Valor Realizado],
IF('DRE Financeira'!$B$3=Configurações!$D$7,BaseFinanceira[Mês Caixa],BaseFinanceira[Mês Comp.]),F$6,
BaseFinanceira[Plano Contas],'DRE Financeira'!$C356,
BaseFinanceira[Centro Custo],IF($B$2=Configurações!$B$7,"&lt;&gt;""",'DRE Financeira'!$B$2))))</f>
        <v/>
      </c>
      <c r="G356" s="24" t="str">
        <f>IF($B356="","",ABS(
SUMIFS(BaseFinanceira[Valor Previsto],
IF('DRE Financeira'!$B$3=Configurações!$D$7,BaseFinanceira[Mês Caixa],BaseFinanceira[Mês Comp.]),G$6,
BaseFinanceira[Plano Contas],'DRE Financeira'!$C356,
BaseFinanceira[Centro Custo],IF($B$2=Configurações!$B$7,"&lt;&gt;""",'DRE Financeira'!$B$2))))</f>
        <v/>
      </c>
      <c r="H356" s="26" t="str">
        <f>IF($B356="","",ABS(
SUMIFS(BaseFinanceira[Valor Realizado],
IF('DRE Financeira'!$B$3=Configurações!$D$7,BaseFinanceira[Mês Caixa],BaseFinanceira[Mês Comp.]),H$6,
BaseFinanceira[Plano Contas],'DRE Financeira'!$C356,
BaseFinanceira[Centro Custo],IF($B$2=Configurações!$B$7,"&lt;&gt;""",'DRE Financeira'!$B$2))))</f>
        <v/>
      </c>
      <c r="I356" s="24" t="str">
        <f>IF($B356="","",ABS(
SUMIFS(BaseFinanceira[Valor Previsto],
IF('DRE Financeira'!$B$3=Configurações!$D$7,BaseFinanceira[Mês Caixa],BaseFinanceira[Mês Comp.]),I$6,
BaseFinanceira[Plano Contas],'DRE Financeira'!$C356,
BaseFinanceira[Centro Custo],IF($B$2=Configurações!$B$7,"&lt;&gt;""",'DRE Financeira'!$B$2))))</f>
        <v/>
      </c>
      <c r="J356" s="26" t="str">
        <f>IF($B356="","",ABS(
SUMIFS(BaseFinanceira[Valor Realizado],
IF('DRE Financeira'!$B$3=Configurações!$D$7,BaseFinanceira[Mês Caixa],BaseFinanceira[Mês Comp.]),J$6,
BaseFinanceira[Plano Contas],'DRE Financeira'!$C356,
BaseFinanceira[Centro Custo],IF($B$2=Configurações!$B$7,"&lt;&gt;""",'DRE Financeira'!$B$2))))</f>
        <v/>
      </c>
      <c r="K356" s="24" t="str">
        <f>IF($B356="","",ABS(
SUMIFS(BaseFinanceira[Valor Previsto],
IF('DRE Financeira'!$B$3=Configurações!$D$7,BaseFinanceira[Mês Caixa],BaseFinanceira[Mês Comp.]),K$6,
BaseFinanceira[Plano Contas],'DRE Financeira'!$C356,
BaseFinanceira[Centro Custo],IF($B$2=Configurações!$B$7,"&lt;&gt;""",'DRE Financeira'!$B$2))))</f>
        <v/>
      </c>
      <c r="L356" s="26" t="str">
        <f>IF($B356="","",ABS(
SUMIFS(BaseFinanceira[Valor Realizado],
IF('DRE Financeira'!$B$3=Configurações!$D$7,BaseFinanceira[Mês Caixa],BaseFinanceira[Mês Comp.]),L$6,
BaseFinanceira[Plano Contas],'DRE Financeira'!$C356,
BaseFinanceira[Centro Custo],IF($B$2=Configurações!$B$7,"&lt;&gt;""",'DRE Financeira'!$B$2))))</f>
        <v/>
      </c>
      <c r="M356" s="24" t="str">
        <f>IF($B356="","",ABS(
SUMIFS(BaseFinanceira[Valor Previsto],
IF('DRE Financeira'!$B$3=Configurações!$D$7,BaseFinanceira[Mês Caixa],BaseFinanceira[Mês Comp.]),M$6,
BaseFinanceira[Plano Contas],'DRE Financeira'!$C356,
BaseFinanceira[Centro Custo],IF($B$2=Configurações!$B$7,"&lt;&gt;""",'DRE Financeira'!$B$2))))</f>
        <v/>
      </c>
      <c r="N356" s="26" t="str">
        <f>IF($B356="","",ABS(
SUMIFS(BaseFinanceira[Valor Realizado],
IF('DRE Financeira'!$B$3=Configurações!$D$7,BaseFinanceira[Mês Caixa],BaseFinanceira[Mês Comp.]),N$6,
BaseFinanceira[Plano Contas],'DRE Financeira'!$C356,
BaseFinanceira[Centro Custo],IF($B$2=Configurações!$B$7,"&lt;&gt;""",'DRE Financeira'!$B$2))))</f>
        <v/>
      </c>
      <c r="O356" s="24" t="str">
        <f>IF($B356="","",ABS(
SUMIFS(BaseFinanceira[Valor Previsto],
IF('DRE Financeira'!$B$3=Configurações!$D$7,BaseFinanceira[Mês Caixa],BaseFinanceira[Mês Comp.]),O$6,
BaseFinanceira[Plano Contas],'DRE Financeira'!$C356,
BaseFinanceira[Centro Custo],IF($B$2=Configurações!$B$7,"&lt;&gt;""",'DRE Financeira'!$B$2))))</f>
        <v/>
      </c>
      <c r="P356" s="26" t="str">
        <f>IF($B356="","",ABS(
SUMIFS(BaseFinanceira[Valor Realizado],
IF('DRE Financeira'!$B$3=Configurações!$D$7,BaseFinanceira[Mês Caixa],BaseFinanceira[Mês Comp.]),P$6,
BaseFinanceira[Plano Contas],'DRE Financeira'!$C356,
BaseFinanceira[Centro Custo],IF($B$2=Configurações!$B$7,"&lt;&gt;""",'DRE Financeira'!$B$2))))</f>
        <v/>
      </c>
      <c r="Q356" s="24" t="str">
        <f>IF($B356="","",ABS(
SUMIFS(BaseFinanceira[Valor Previsto],
IF('DRE Financeira'!$B$3=Configurações!$D$7,BaseFinanceira[Mês Caixa],BaseFinanceira[Mês Comp.]),Q$6,
BaseFinanceira[Plano Contas],'DRE Financeira'!$C356,
BaseFinanceira[Centro Custo],IF($B$2=Configurações!$B$7,"&lt;&gt;""",'DRE Financeira'!$B$2))))</f>
        <v/>
      </c>
      <c r="R356" s="26" t="str">
        <f>IF($B356="","",ABS(
SUMIFS(BaseFinanceira[Valor Realizado],
IF('DRE Financeira'!$B$3=Configurações!$D$7,BaseFinanceira[Mês Caixa],BaseFinanceira[Mês Comp.]),R$6,
BaseFinanceira[Plano Contas],'DRE Financeira'!$C356,
BaseFinanceira[Centro Custo],IF($B$2=Configurações!$B$7,"&lt;&gt;""",'DRE Financeira'!$B$2))))</f>
        <v/>
      </c>
      <c r="S356" s="24" t="str">
        <f>IF($B356="","",ABS(
SUMIFS(BaseFinanceira[Valor Previsto],
IF('DRE Financeira'!$B$3=Configurações!$D$7,BaseFinanceira[Mês Caixa],BaseFinanceira[Mês Comp.]),S$6,
BaseFinanceira[Plano Contas],'DRE Financeira'!$C356,
BaseFinanceira[Centro Custo],IF($B$2=Configurações!$B$7,"&lt;&gt;""",'DRE Financeira'!$B$2))))</f>
        <v/>
      </c>
      <c r="T356" s="26" t="str">
        <f>IF($B356="","",ABS(
SUMIFS(BaseFinanceira[Valor Realizado],
IF('DRE Financeira'!$B$3=Configurações!$D$7,BaseFinanceira[Mês Caixa],BaseFinanceira[Mês Comp.]),T$6,
BaseFinanceira[Plano Contas],'DRE Financeira'!$C356,
BaseFinanceira[Centro Custo],IF($B$2=Configurações!$B$7,"&lt;&gt;""",'DRE Financeira'!$B$2))))</f>
        <v/>
      </c>
      <c r="U356" s="24" t="str">
        <f>IF($B356="","",ABS(
SUMIFS(BaseFinanceira[Valor Previsto],
IF('DRE Financeira'!$B$3=Configurações!$D$7,BaseFinanceira[Mês Caixa],BaseFinanceira[Mês Comp.]),U$6,
BaseFinanceira[Plano Contas],'DRE Financeira'!$C356,
BaseFinanceira[Centro Custo],IF($B$2=Configurações!$B$7,"&lt;&gt;""",'DRE Financeira'!$B$2))))</f>
        <v/>
      </c>
      <c r="V356" s="26" t="str">
        <f>IF($B356="","",ABS(
SUMIFS(BaseFinanceira[Valor Realizado],
IF('DRE Financeira'!$B$3=Configurações!$D$7,BaseFinanceira[Mês Caixa],BaseFinanceira[Mês Comp.]),V$6,
BaseFinanceira[Plano Contas],'DRE Financeira'!$C356,
BaseFinanceira[Centro Custo],IF($B$2=Configurações!$B$7,"&lt;&gt;""",'DRE Financeira'!$B$2))))</f>
        <v/>
      </c>
      <c r="W356" s="24" t="str">
        <f>IF($B356="","",ABS(
SUMIFS(BaseFinanceira[Valor Previsto],
IF('DRE Financeira'!$B$3=Configurações!$D$7,BaseFinanceira[Mês Caixa],BaseFinanceira[Mês Comp.]),W$6,
BaseFinanceira[Plano Contas],'DRE Financeira'!$C356,
BaseFinanceira[Centro Custo],IF($B$2=Configurações!$B$7,"&lt;&gt;""",'DRE Financeira'!$B$2))))</f>
        <v/>
      </c>
      <c r="X356" s="26" t="str">
        <f>IF($B356="","",ABS(
SUMIFS(BaseFinanceira[Valor Realizado],
IF('DRE Financeira'!$B$3=Configurações!$D$7,BaseFinanceira[Mês Caixa],BaseFinanceira[Mês Comp.]),X$6,
BaseFinanceira[Plano Contas],'DRE Financeira'!$C356,
BaseFinanceira[Centro Custo],IF($B$2=Configurações!$B$7,"&lt;&gt;""",'DRE Financeira'!$B$2))))</f>
        <v/>
      </c>
      <c r="Y356" s="24" t="str">
        <f>IF($B356="","",ABS(
SUMIFS(BaseFinanceira[Valor Previsto],
IF('DRE Financeira'!$B$3=Configurações!$D$7,BaseFinanceira[Mês Caixa],BaseFinanceira[Mês Comp.]),Y$6,
BaseFinanceira[Plano Contas],'DRE Financeira'!$C356,
BaseFinanceira[Centro Custo],IF($B$2=Configurações!$B$7,"&lt;&gt;""",'DRE Financeira'!$B$2))))</f>
        <v/>
      </c>
      <c r="Z356" s="26" t="str">
        <f>IF($B356="","",ABS(
SUMIFS(BaseFinanceira[Valor Realizado],
IF('DRE Financeira'!$B$3=Configurações!$D$7,BaseFinanceira[Mês Caixa],BaseFinanceira[Mês Comp.]),Z$6,
BaseFinanceira[Plano Contas],'DRE Financeira'!$C356,
BaseFinanceira[Centro Custo],IF($B$2=Configurações!$B$7,"&lt;&gt;""",'DRE Financeira'!$B$2))))</f>
        <v/>
      </c>
      <c r="AA356" s="24" t="str">
        <f>IF($B356="","",ABS(
SUMIFS(BaseFinanceira[Valor Previsto],
IF('DRE Financeira'!$B$3=Configurações!$D$7,BaseFinanceira[Mês Caixa],BaseFinanceira[Mês Comp.]),AA$6,
BaseFinanceira[Plano Contas],'DRE Financeira'!$C356,
BaseFinanceira[Centro Custo],IF($B$2=Configurações!$B$7,"&lt;&gt;""",'DRE Financeira'!$B$2))))</f>
        <v/>
      </c>
      <c r="AB356" s="26" t="str">
        <f>IF($B356="","",ABS(
SUMIFS(BaseFinanceira[Valor Realizado],
IF('DRE Financeira'!$B$3=Configurações!$D$7,BaseFinanceira[Mês Caixa],BaseFinanceira[Mês Comp.]),AB$6,
BaseFinanceira[Plano Contas],'DRE Financeira'!$C356,
BaseFinanceira[Centro Custo],IF($B$2=Configurações!$B$7,"&lt;&gt;""",'DRE Financeira'!$B$2))))</f>
        <v/>
      </c>
      <c r="AD356" s="24">
        <f t="shared" si="571"/>
        <v>0</v>
      </c>
      <c r="AE356" s="26">
        <f t="shared" si="571"/>
        <v>0</v>
      </c>
      <c r="AF356" s="39">
        <f t="shared" si="570"/>
        <v>0</v>
      </c>
      <c r="AH356" s="24">
        <f t="shared" si="572"/>
        <v>0</v>
      </c>
      <c r="AI356" s="26">
        <f t="shared" si="572"/>
        <v>0</v>
      </c>
    </row>
    <row r="357" spans="2:35" s="2" customFormat="1" ht="20.100000000000001" hidden="1" customHeight="1" x14ac:dyDescent="0.25">
      <c r="B357" s="23" t="str">
        <f>IF('Plano Contas'!V13="","",'Plano Contas'!V13)</f>
        <v/>
      </c>
      <c r="C357" s="46" t="str">
        <f t="shared" si="573"/>
        <v>Receita Não OperacionalFinanceiras</v>
      </c>
      <c r="D357" s="20"/>
      <c r="E357" s="24" t="str">
        <f>IF($B357="","",ABS(
SUMIFS(BaseFinanceira[Valor Previsto],
IF('DRE Financeira'!$B$3=Configurações!$D$7,BaseFinanceira[Mês Caixa],BaseFinanceira[Mês Comp.]),E$6,
BaseFinanceira[Plano Contas],'DRE Financeira'!$C357,
BaseFinanceira[Centro Custo],IF($B$2=Configurações!$B$7,"&lt;&gt;""",'DRE Financeira'!$B$2))))</f>
        <v/>
      </c>
      <c r="F357" s="26" t="str">
        <f>IF($B357="","",ABS(
SUMIFS(BaseFinanceira[Valor Realizado],
IF('DRE Financeira'!$B$3=Configurações!$D$7,BaseFinanceira[Mês Caixa],BaseFinanceira[Mês Comp.]),F$6,
BaseFinanceira[Plano Contas],'DRE Financeira'!$C357,
BaseFinanceira[Centro Custo],IF($B$2=Configurações!$B$7,"&lt;&gt;""",'DRE Financeira'!$B$2))))</f>
        <v/>
      </c>
      <c r="G357" s="24" t="str">
        <f>IF($B357="","",ABS(
SUMIFS(BaseFinanceira[Valor Previsto],
IF('DRE Financeira'!$B$3=Configurações!$D$7,BaseFinanceira[Mês Caixa],BaseFinanceira[Mês Comp.]),G$6,
BaseFinanceira[Plano Contas],'DRE Financeira'!$C357,
BaseFinanceira[Centro Custo],IF($B$2=Configurações!$B$7,"&lt;&gt;""",'DRE Financeira'!$B$2))))</f>
        <v/>
      </c>
      <c r="H357" s="26" t="str">
        <f>IF($B357="","",ABS(
SUMIFS(BaseFinanceira[Valor Realizado],
IF('DRE Financeira'!$B$3=Configurações!$D$7,BaseFinanceira[Mês Caixa],BaseFinanceira[Mês Comp.]),H$6,
BaseFinanceira[Plano Contas],'DRE Financeira'!$C357,
BaseFinanceira[Centro Custo],IF($B$2=Configurações!$B$7,"&lt;&gt;""",'DRE Financeira'!$B$2))))</f>
        <v/>
      </c>
      <c r="I357" s="24" t="str">
        <f>IF($B357="","",ABS(
SUMIFS(BaseFinanceira[Valor Previsto],
IF('DRE Financeira'!$B$3=Configurações!$D$7,BaseFinanceira[Mês Caixa],BaseFinanceira[Mês Comp.]),I$6,
BaseFinanceira[Plano Contas],'DRE Financeira'!$C357,
BaseFinanceira[Centro Custo],IF($B$2=Configurações!$B$7,"&lt;&gt;""",'DRE Financeira'!$B$2))))</f>
        <v/>
      </c>
      <c r="J357" s="26" t="str">
        <f>IF($B357="","",ABS(
SUMIFS(BaseFinanceira[Valor Realizado],
IF('DRE Financeira'!$B$3=Configurações!$D$7,BaseFinanceira[Mês Caixa],BaseFinanceira[Mês Comp.]),J$6,
BaseFinanceira[Plano Contas],'DRE Financeira'!$C357,
BaseFinanceira[Centro Custo],IF($B$2=Configurações!$B$7,"&lt;&gt;""",'DRE Financeira'!$B$2))))</f>
        <v/>
      </c>
      <c r="K357" s="24" t="str">
        <f>IF($B357="","",ABS(
SUMIFS(BaseFinanceira[Valor Previsto],
IF('DRE Financeira'!$B$3=Configurações!$D$7,BaseFinanceira[Mês Caixa],BaseFinanceira[Mês Comp.]),K$6,
BaseFinanceira[Plano Contas],'DRE Financeira'!$C357,
BaseFinanceira[Centro Custo],IF($B$2=Configurações!$B$7,"&lt;&gt;""",'DRE Financeira'!$B$2))))</f>
        <v/>
      </c>
      <c r="L357" s="26" t="str">
        <f>IF($B357="","",ABS(
SUMIFS(BaseFinanceira[Valor Realizado],
IF('DRE Financeira'!$B$3=Configurações!$D$7,BaseFinanceira[Mês Caixa],BaseFinanceira[Mês Comp.]),L$6,
BaseFinanceira[Plano Contas],'DRE Financeira'!$C357,
BaseFinanceira[Centro Custo],IF($B$2=Configurações!$B$7,"&lt;&gt;""",'DRE Financeira'!$B$2))))</f>
        <v/>
      </c>
      <c r="M357" s="24" t="str">
        <f>IF($B357="","",ABS(
SUMIFS(BaseFinanceira[Valor Previsto],
IF('DRE Financeira'!$B$3=Configurações!$D$7,BaseFinanceira[Mês Caixa],BaseFinanceira[Mês Comp.]),M$6,
BaseFinanceira[Plano Contas],'DRE Financeira'!$C357,
BaseFinanceira[Centro Custo],IF($B$2=Configurações!$B$7,"&lt;&gt;""",'DRE Financeira'!$B$2))))</f>
        <v/>
      </c>
      <c r="N357" s="26" t="str">
        <f>IF($B357="","",ABS(
SUMIFS(BaseFinanceira[Valor Realizado],
IF('DRE Financeira'!$B$3=Configurações!$D$7,BaseFinanceira[Mês Caixa],BaseFinanceira[Mês Comp.]),N$6,
BaseFinanceira[Plano Contas],'DRE Financeira'!$C357,
BaseFinanceira[Centro Custo],IF($B$2=Configurações!$B$7,"&lt;&gt;""",'DRE Financeira'!$B$2))))</f>
        <v/>
      </c>
      <c r="O357" s="24" t="str">
        <f>IF($B357="","",ABS(
SUMIFS(BaseFinanceira[Valor Previsto],
IF('DRE Financeira'!$B$3=Configurações!$D$7,BaseFinanceira[Mês Caixa],BaseFinanceira[Mês Comp.]),O$6,
BaseFinanceira[Plano Contas],'DRE Financeira'!$C357,
BaseFinanceira[Centro Custo],IF($B$2=Configurações!$B$7,"&lt;&gt;""",'DRE Financeira'!$B$2))))</f>
        <v/>
      </c>
      <c r="P357" s="26" t="str">
        <f>IF($B357="","",ABS(
SUMIFS(BaseFinanceira[Valor Realizado],
IF('DRE Financeira'!$B$3=Configurações!$D$7,BaseFinanceira[Mês Caixa],BaseFinanceira[Mês Comp.]),P$6,
BaseFinanceira[Plano Contas],'DRE Financeira'!$C357,
BaseFinanceira[Centro Custo],IF($B$2=Configurações!$B$7,"&lt;&gt;""",'DRE Financeira'!$B$2))))</f>
        <v/>
      </c>
      <c r="Q357" s="24" t="str">
        <f>IF($B357="","",ABS(
SUMIFS(BaseFinanceira[Valor Previsto],
IF('DRE Financeira'!$B$3=Configurações!$D$7,BaseFinanceira[Mês Caixa],BaseFinanceira[Mês Comp.]),Q$6,
BaseFinanceira[Plano Contas],'DRE Financeira'!$C357,
BaseFinanceira[Centro Custo],IF($B$2=Configurações!$B$7,"&lt;&gt;""",'DRE Financeira'!$B$2))))</f>
        <v/>
      </c>
      <c r="R357" s="26" t="str">
        <f>IF($B357="","",ABS(
SUMIFS(BaseFinanceira[Valor Realizado],
IF('DRE Financeira'!$B$3=Configurações!$D$7,BaseFinanceira[Mês Caixa],BaseFinanceira[Mês Comp.]),R$6,
BaseFinanceira[Plano Contas],'DRE Financeira'!$C357,
BaseFinanceira[Centro Custo],IF($B$2=Configurações!$B$7,"&lt;&gt;""",'DRE Financeira'!$B$2))))</f>
        <v/>
      </c>
      <c r="S357" s="24" t="str">
        <f>IF($B357="","",ABS(
SUMIFS(BaseFinanceira[Valor Previsto],
IF('DRE Financeira'!$B$3=Configurações!$D$7,BaseFinanceira[Mês Caixa],BaseFinanceira[Mês Comp.]),S$6,
BaseFinanceira[Plano Contas],'DRE Financeira'!$C357,
BaseFinanceira[Centro Custo],IF($B$2=Configurações!$B$7,"&lt;&gt;""",'DRE Financeira'!$B$2))))</f>
        <v/>
      </c>
      <c r="T357" s="26" t="str">
        <f>IF($B357="","",ABS(
SUMIFS(BaseFinanceira[Valor Realizado],
IF('DRE Financeira'!$B$3=Configurações!$D$7,BaseFinanceira[Mês Caixa],BaseFinanceira[Mês Comp.]),T$6,
BaseFinanceira[Plano Contas],'DRE Financeira'!$C357,
BaseFinanceira[Centro Custo],IF($B$2=Configurações!$B$7,"&lt;&gt;""",'DRE Financeira'!$B$2))))</f>
        <v/>
      </c>
      <c r="U357" s="24" t="str">
        <f>IF($B357="","",ABS(
SUMIFS(BaseFinanceira[Valor Previsto],
IF('DRE Financeira'!$B$3=Configurações!$D$7,BaseFinanceira[Mês Caixa],BaseFinanceira[Mês Comp.]),U$6,
BaseFinanceira[Plano Contas],'DRE Financeira'!$C357,
BaseFinanceira[Centro Custo],IF($B$2=Configurações!$B$7,"&lt;&gt;""",'DRE Financeira'!$B$2))))</f>
        <v/>
      </c>
      <c r="V357" s="26" t="str">
        <f>IF($B357="","",ABS(
SUMIFS(BaseFinanceira[Valor Realizado],
IF('DRE Financeira'!$B$3=Configurações!$D$7,BaseFinanceira[Mês Caixa],BaseFinanceira[Mês Comp.]),V$6,
BaseFinanceira[Plano Contas],'DRE Financeira'!$C357,
BaseFinanceira[Centro Custo],IF($B$2=Configurações!$B$7,"&lt;&gt;""",'DRE Financeira'!$B$2))))</f>
        <v/>
      </c>
      <c r="W357" s="24" t="str">
        <f>IF($B357="","",ABS(
SUMIFS(BaseFinanceira[Valor Previsto],
IF('DRE Financeira'!$B$3=Configurações!$D$7,BaseFinanceira[Mês Caixa],BaseFinanceira[Mês Comp.]),W$6,
BaseFinanceira[Plano Contas],'DRE Financeira'!$C357,
BaseFinanceira[Centro Custo],IF($B$2=Configurações!$B$7,"&lt;&gt;""",'DRE Financeira'!$B$2))))</f>
        <v/>
      </c>
      <c r="X357" s="26" t="str">
        <f>IF($B357="","",ABS(
SUMIFS(BaseFinanceira[Valor Realizado],
IF('DRE Financeira'!$B$3=Configurações!$D$7,BaseFinanceira[Mês Caixa],BaseFinanceira[Mês Comp.]),X$6,
BaseFinanceira[Plano Contas],'DRE Financeira'!$C357,
BaseFinanceira[Centro Custo],IF($B$2=Configurações!$B$7,"&lt;&gt;""",'DRE Financeira'!$B$2))))</f>
        <v/>
      </c>
      <c r="Y357" s="24" t="str">
        <f>IF($B357="","",ABS(
SUMIFS(BaseFinanceira[Valor Previsto],
IF('DRE Financeira'!$B$3=Configurações!$D$7,BaseFinanceira[Mês Caixa],BaseFinanceira[Mês Comp.]),Y$6,
BaseFinanceira[Plano Contas],'DRE Financeira'!$C357,
BaseFinanceira[Centro Custo],IF($B$2=Configurações!$B$7,"&lt;&gt;""",'DRE Financeira'!$B$2))))</f>
        <v/>
      </c>
      <c r="Z357" s="26" t="str">
        <f>IF($B357="","",ABS(
SUMIFS(BaseFinanceira[Valor Realizado],
IF('DRE Financeira'!$B$3=Configurações!$D$7,BaseFinanceira[Mês Caixa],BaseFinanceira[Mês Comp.]),Z$6,
BaseFinanceira[Plano Contas],'DRE Financeira'!$C357,
BaseFinanceira[Centro Custo],IF($B$2=Configurações!$B$7,"&lt;&gt;""",'DRE Financeira'!$B$2))))</f>
        <v/>
      </c>
      <c r="AA357" s="24" t="str">
        <f>IF($B357="","",ABS(
SUMIFS(BaseFinanceira[Valor Previsto],
IF('DRE Financeira'!$B$3=Configurações!$D$7,BaseFinanceira[Mês Caixa],BaseFinanceira[Mês Comp.]),AA$6,
BaseFinanceira[Plano Contas],'DRE Financeira'!$C357,
BaseFinanceira[Centro Custo],IF($B$2=Configurações!$B$7,"&lt;&gt;""",'DRE Financeira'!$B$2))))</f>
        <v/>
      </c>
      <c r="AB357" s="26" t="str">
        <f>IF($B357="","",ABS(
SUMIFS(BaseFinanceira[Valor Realizado],
IF('DRE Financeira'!$B$3=Configurações!$D$7,BaseFinanceira[Mês Caixa],BaseFinanceira[Mês Comp.]),AB$6,
BaseFinanceira[Plano Contas],'DRE Financeira'!$C357,
BaseFinanceira[Centro Custo],IF($B$2=Configurações!$B$7,"&lt;&gt;""",'DRE Financeira'!$B$2))))</f>
        <v/>
      </c>
      <c r="AD357" s="24">
        <f t="shared" si="571"/>
        <v>0</v>
      </c>
      <c r="AE357" s="26">
        <f t="shared" si="571"/>
        <v>0</v>
      </c>
      <c r="AF357" s="39">
        <f t="shared" si="570"/>
        <v>0</v>
      </c>
      <c r="AH357" s="24">
        <f t="shared" si="572"/>
        <v>0</v>
      </c>
      <c r="AI357" s="26">
        <f t="shared" si="572"/>
        <v>0</v>
      </c>
    </row>
    <row r="358" spans="2:35" s="2" customFormat="1" ht="20.100000000000001" hidden="1" customHeight="1" x14ac:dyDescent="0.25">
      <c r="B358" s="23" t="str">
        <f>IF('Plano Contas'!V14="","",'Plano Contas'!V14)</f>
        <v/>
      </c>
      <c r="C358" s="46" t="str">
        <f t="shared" si="573"/>
        <v>Receita Não OperacionalFinanceiras</v>
      </c>
      <c r="D358" s="20"/>
      <c r="E358" s="24" t="str">
        <f>IF($B358="","",ABS(
SUMIFS(BaseFinanceira[Valor Previsto],
IF('DRE Financeira'!$B$3=Configurações!$D$7,BaseFinanceira[Mês Caixa],BaseFinanceira[Mês Comp.]),E$6,
BaseFinanceira[Plano Contas],'DRE Financeira'!$C358,
BaseFinanceira[Centro Custo],IF($B$2=Configurações!$B$7,"&lt;&gt;""",'DRE Financeira'!$B$2))))</f>
        <v/>
      </c>
      <c r="F358" s="26" t="str">
        <f>IF($B358="","",ABS(
SUMIFS(BaseFinanceira[Valor Realizado],
IF('DRE Financeira'!$B$3=Configurações!$D$7,BaseFinanceira[Mês Caixa],BaseFinanceira[Mês Comp.]),F$6,
BaseFinanceira[Plano Contas],'DRE Financeira'!$C358,
BaseFinanceira[Centro Custo],IF($B$2=Configurações!$B$7,"&lt;&gt;""",'DRE Financeira'!$B$2))))</f>
        <v/>
      </c>
      <c r="G358" s="24" t="str">
        <f>IF($B358="","",ABS(
SUMIFS(BaseFinanceira[Valor Previsto],
IF('DRE Financeira'!$B$3=Configurações!$D$7,BaseFinanceira[Mês Caixa],BaseFinanceira[Mês Comp.]),G$6,
BaseFinanceira[Plano Contas],'DRE Financeira'!$C358,
BaseFinanceira[Centro Custo],IF($B$2=Configurações!$B$7,"&lt;&gt;""",'DRE Financeira'!$B$2))))</f>
        <v/>
      </c>
      <c r="H358" s="26" t="str">
        <f>IF($B358="","",ABS(
SUMIFS(BaseFinanceira[Valor Realizado],
IF('DRE Financeira'!$B$3=Configurações!$D$7,BaseFinanceira[Mês Caixa],BaseFinanceira[Mês Comp.]),H$6,
BaseFinanceira[Plano Contas],'DRE Financeira'!$C358,
BaseFinanceira[Centro Custo],IF($B$2=Configurações!$B$7,"&lt;&gt;""",'DRE Financeira'!$B$2))))</f>
        <v/>
      </c>
      <c r="I358" s="24" t="str">
        <f>IF($B358="","",ABS(
SUMIFS(BaseFinanceira[Valor Previsto],
IF('DRE Financeira'!$B$3=Configurações!$D$7,BaseFinanceira[Mês Caixa],BaseFinanceira[Mês Comp.]),I$6,
BaseFinanceira[Plano Contas],'DRE Financeira'!$C358,
BaseFinanceira[Centro Custo],IF($B$2=Configurações!$B$7,"&lt;&gt;""",'DRE Financeira'!$B$2))))</f>
        <v/>
      </c>
      <c r="J358" s="26" t="str">
        <f>IF($B358="","",ABS(
SUMIFS(BaseFinanceira[Valor Realizado],
IF('DRE Financeira'!$B$3=Configurações!$D$7,BaseFinanceira[Mês Caixa],BaseFinanceira[Mês Comp.]),J$6,
BaseFinanceira[Plano Contas],'DRE Financeira'!$C358,
BaseFinanceira[Centro Custo],IF($B$2=Configurações!$B$7,"&lt;&gt;""",'DRE Financeira'!$B$2))))</f>
        <v/>
      </c>
      <c r="K358" s="24" t="str">
        <f>IF($B358="","",ABS(
SUMIFS(BaseFinanceira[Valor Previsto],
IF('DRE Financeira'!$B$3=Configurações!$D$7,BaseFinanceira[Mês Caixa],BaseFinanceira[Mês Comp.]),K$6,
BaseFinanceira[Plano Contas],'DRE Financeira'!$C358,
BaseFinanceira[Centro Custo],IF($B$2=Configurações!$B$7,"&lt;&gt;""",'DRE Financeira'!$B$2))))</f>
        <v/>
      </c>
      <c r="L358" s="26" t="str">
        <f>IF($B358="","",ABS(
SUMIFS(BaseFinanceira[Valor Realizado],
IF('DRE Financeira'!$B$3=Configurações!$D$7,BaseFinanceira[Mês Caixa],BaseFinanceira[Mês Comp.]),L$6,
BaseFinanceira[Plano Contas],'DRE Financeira'!$C358,
BaseFinanceira[Centro Custo],IF($B$2=Configurações!$B$7,"&lt;&gt;""",'DRE Financeira'!$B$2))))</f>
        <v/>
      </c>
      <c r="M358" s="24" t="str">
        <f>IF($B358="","",ABS(
SUMIFS(BaseFinanceira[Valor Previsto],
IF('DRE Financeira'!$B$3=Configurações!$D$7,BaseFinanceira[Mês Caixa],BaseFinanceira[Mês Comp.]),M$6,
BaseFinanceira[Plano Contas],'DRE Financeira'!$C358,
BaseFinanceira[Centro Custo],IF($B$2=Configurações!$B$7,"&lt;&gt;""",'DRE Financeira'!$B$2))))</f>
        <v/>
      </c>
      <c r="N358" s="26" t="str">
        <f>IF($B358="","",ABS(
SUMIFS(BaseFinanceira[Valor Realizado],
IF('DRE Financeira'!$B$3=Configurações!$D$7,BaseFinanceira[Mês Caixa],BaseFinanceira[Mês Comp.]),N$6,
BaseFinanceira[Plano Contas],'DRE Financeira'!$C358,
BaseFinanceira[Centro Custo],IF($B$2=Configurações!$B$7,"&lt;&gt;""",'DRE Financeira'!$B$2))))</f>
        <v/>
      </c>
      <c r="O358" s="24" t="str">
        <f>IF($B358="","",ABS(
SUMIFS(BaseFinanceira[Valor Previsto],
IF('DRE Financeira'!$B$3=Configurações!$D$7,BaseFinanceira[Mês Caixa],BaseFinanceira[Mês Comp.]),O$6,
BaseFinanceira[Plano Contas],'DRE Financeira'!$C358,
BaseFinanceira[Centro Custo],IF($B$2=Configurações!$B$7,"&lt;&gt;""",'DRE Financeira'!$B$2))))</f>
        <v/>
      </c>
      <c r="P358" s="26" t="str">
        <f>IF($B358="","",ABS(
SUMIFS(BaseFinanceira[Valor Realizado],
IF('DRE Financeira'!$B$3=Configurações!$D$7,BaseFinanceira[Mês Caixa],BaseFinanceira[Mês Comp.]),P$6,
BaseFinanceira[Plano Contas],'DRE Financeira'!$C358,
BaseFinanceira[Centro Custo],IF($B$2=Configurações!$B$7,"&lt;&gt;""",'DRE Financeira'!$B$2))))</f>
        <v/>
      </c>
      <c r="Q358" s="24" t="str">
        <f>IF($B358="","",ABS(
SUMIFS(BaseFinanceira[Valor Previsto],
IF('DRE Financeira'!$B$3=Configurações!$D$7,BaseFinanceira[Mês Caixa],BaseFinanceira[Mês Comp.]),Q$6,
BaseFinanceira[Plano Contas],'DRE Financeira'!$C358,
BaseFinanceira[Centro Custo],IF($B$2=Configurações!$B$7,"&lt;&gt;""",'DRE Financeira'!$B$2))))</f>
        <v/>
      </c>
      <c r="R358" s="26" t="str">
        <f>IF($B358="","",ABS(
SUMIFS(BaseFinanceira[Valor Realizado],
IF('DRE Financeira'!$B$3=Configurações!$D$7,BaseFinanceira[Mês Caixa],BaseFinanceira[Mês Comp.]),R$6,
BaseFinanceira[Plano Contas],'DRE Financeira'!$C358,
BaseFinanceira[Centro Custo],IF($B$2=Configurações!$B$7,"&lt;&gt;""",'DRE Financeira'!$B$2))))</f>
        <v/>
      </c>
      <c r="S358" s="24" t="str">
        <f>IF($B358="","",ABS(
SUMIFS(BaseFinanceira[Valor Previsto],
IF('DRE Financeira'!$B$3=Configurações!$D$7,BaseFinanceira[Mês Caixa],BaseFinanceira[Mês Comp.]),S$6,
BaseFinanceira[Plano Contas],'DRE Financeira'!$C358,
BaseFinanceira[Centro Custo],IF($B$2=Configurações!$B$7,"&lt;&gt;""",'DRE Financeira'!$B$2))))</f>
        <v/>
      </c>
      <c r="T358" s="26" t="str">
        <f>IF($B358="","",ABS(
SUMIFS(BaseFinanceira[Valor Realizado],
IF('DRE Financeira'!$B$3=Configurações!$D$7,BaseFinanceira[Mês Caixa],BaseFinanceira[Mês Comp.]),T$6,
BaseFinanceira[Plano Contas],'DRE Financeira'!$C358,
BaseFinanceira[Centro Custo],IF($B$2=Configurações!$B$7,"&lt;&gt;""",'DRE Financeira'!$B$2))))</f>
        <v/>
      </c>
      <c r="U358" s="24" t="str">
        <f>IF($B358="","",ABS(
SUMIFS(BaseFinanceira[Valor Previsto],
IF('DRE Financeira'!$B$3=Configurações!$D$7,BaseFinanceira[Mês Caixa],BaseFinanceira[Mês Comp.]),U$6,
BaseFinanceira[Plano Contas],'DRE Financeira'!$C358,
BaseFinanceira[Centro Custo],IF($B$2=Configurações!$B$7,"&lt;&gt;""",'DRE Financeira'!$B$2))))</f>
        <v/>
      </c>
      <c r="V358" s="26" t="str">
        <f>IF($B358="","",ABS(
SUMIFS(BaseFinanceira[Valor Realizado],
IF('DRE Financeira'!$B$3=Configurações!$D$7,BaseFinanceira[Mês Caixa],BaseFinanceira[Mês Comp.]),V$6,
BaseFinanceira[Plano Contas],'DRE Financeira'!$C358,
BaseFinanceira[Centro Custo],IF($B$2=Configurações!$B$7,"&lt;&gt;""",'DRE Financeira'!$B$2))))</f>
        <v/>
      </c>
      <c r="W358" s="24" t="str">
        <f>IF($B358="","",ABS(
SUMIFS(BaseFinanceira[Valor Previsto],
IF('DRE Financeira'!$B$3=Configurações!$D$7,BaseFinanceira[Mês Caixa],BaseFinanceira[Mês Comp.]),W$6,
BaseFinanceira[Plano Contas],'DRE Financeira'!$C358,
BaseFinanceira[Centro Custo],IF($B$2=Configurações!$B$7,"&lt;&gt;""",'DRE Financeira'!$B$2))))</f>
        <v/>
      </c>
      <c r="X358" s="26" t="str">
        <f>IF($B358="","",ABS(
SUMIFS(BaseFinanceira[Valor Realizado],
IF('DRE Financeira'!$B$3=Configurações!$D$7,BaseFinanceira[Mês Caixa],BaseFinanceira[Mês Comp.]),X$6,
BaseFinanceira[Plano Contas],'DRE Financeira'!$C358,
BaseFinanceira[Centro Custo],IF($B$2=Configurações!$B$7,"&lt;&gt;""",'DRE Financeira'!$B$2))))</f>
        <v/>
      </c>
      <c r="Y358" s="24" t="str">
        <f>IF($B358="","",ABS(
SUMIFS(BaseFinanceira[Valor Previsto],
IF('DRE Financeira'!$B$3=Configurações!$D$7,BaseFinanceira[Mês Caixa],BaseFinanceira[Mês Comp.]),Y$6,
BaseFinanceira[Plano Contas],'DRE Financeira'!$C358,
BaseFinanceira[Centro Custo],IF($B$2=Configurações!$B$7,"&lt;&gt;""",'DRE Financeira'!$B$2))))</f>
        <v/>
      </c>
      <c r="Z358" s="26" t="str">
        <f>IF($B358="","",ABS(
SUMIFS(BaseFinanceira[Valor Realizado],
IF('DRE Financeira'!$B$3=Configurações!$D$7,BaseFinanceira[Mês Caixa],BaseFinanceira[Mês Comp.]),Z$6,
BaseFinanceira[Plano Contas],'DRE Financeira'!$C358,
BaseFinanceira[Centro Custo],IF($B$2=Configurações!$B$7,"&lt;&gt;""",'DRE Financeira'!$B$2))))</f>
        <v/>
      </c>
      <c r="AA358" s="24" t="str">
        <f>IF($B358="","",ABS(
SUMIFS(BaseFinanceira[Valor Previsto],
IF('DRE Financeira'!$B$3=Configurações!$D$7,BaseFinanceira[Mês Caixa],BaseFinanceira[Mês Comp.]),AA$6,
BaseFinanceira[Plano Contas],'DRE Financeira'!$C358,
BaseFinanceira[Centro Custo],IF($B$2=Configurações!$B$7,"&lt;&gt;""",'DRE Financeira'!$B$2))))</f>
        <v/>
      </c>
      <c r="AB358" s="26" t="str">
        <f>IF($B358="","",ABS(
SUMIFS(BaseFinanceira[Valor Realizado],
IF('DRE Financeira'!$B$3=Configurações!$D$7,BaseFinanceira[Mês Caixa],BaseFinanceira[Mês Comp.]),AB$6,
BaseFinanceira[Plano Contas],'DRE Financeira'!$C358,
BaseFinanceira[Centro Custo],IF($B$2=Configurações!$B$7,"&lt;&gt;""",'DRE Financeira'!$B$2))))</f>
        <v/>
      </c>
      <c r="AD358" s="24">
        <f t="shared" si="571"/>
        <v>0</v>
      </c>
      <c r="AE358" s="26">
        <f t="shared" si="571"/>
        <v>0</v>
      </c>
      <c r="AF358" s="39">
        <f t="shared" si="570"/>
        <v>0</v>
      </c>
      <c r="AH358" s="24">
        <f t="shared" si="572"/>
        <v>0</v>
      </c>
      <c r="AI358" s="26">
        <f t="shared" si="572"/>
        <v>0</v>
      </c>
    </row>
    <row r="359" spans="2:35" s="2" customFormat="1" ht="20.100000000000001" hidden="1" customHeight="1" x14ac:dyDescent="0.25">
      <c r="B359" s="23" t="str">
        <f>IF('Plano Contas'!V15="","",'Plano Contas'!V15)</f>
        <v/>
      </c>
      <c r="C359" s="46" t="str">
        <f t="shared" si="573"/>
        <v>Receita Não OperacionalFinanceiras</v>
      </c>
      <c r="D359" s="20"/>
      <c r="E359" s="24" t="str">
        <f>IF($B359="","",ABS(
SUMIFS(BaseFinanceira[Valor Previsto],
IF('DRE Financeira'!$B$3=Configurações!$D$7,BaseFinanceira[Mês Caixa],BaseFinanceira[Mês Comp.]),E$6,
BaseFinanceira[Plano Contas],'DRE Financeira'!$C359,
BaseFinanceira[Centro Custo],IF($B$2=Configurações!$B$7,"&lt;&gt;""",'DRE Financeira'!$B$2))))</f>
        <v/>
      </c>
      <c r="F359" s="26" t="str">
        <f>IF($B359="","",ABS(
SUMIFS(BaseFinanceira[Valor Realizado],
IF('DRE Financeira'!$B$3=Configurações!$D$7,BaseFinanceira[Mês Caixa],BaseFinanceira[Mês Comp.]),F$6,
BaseFinanceira[Plano Contas],'DRE Financeira'!$C359,
BaseFinanceira[Centro Custo],IF($B$2=Configurações!$B$7,"&lt;&gt;""",'DRE Financeira'!$B$2))))</f>
        <v/>
      </c>
      <c r="G359" s="24" t="str">
        <f>IF($B359="","",ABS(
SUMIFS(BaseFinanceira[Valor Previsto],
IF('DRE Financeira'!$B$3=Configurações!$D$7,BaseFinanceira[Mês Caixa],BaseFinanceira[Mês Comp.]),G$6,
BaseFinanceira[Plano Contas],'DRE Financeira'!$C359,
BaseFinanceira[Centro Custo],IF($B$2=Configurações!$B$7,"&lt;&gt;""",'DRE Financeira'!$B$2))))</f>
        <v/>
      </c>
      <c r="H359" s="26" t="str">
        <f>IF($B359="","",ABS(
SUMIFS(BaseFinanceira[Valor Realizado],
IF('DRE Financeira'!$B$3=Configurações!$D$7,BaseFinanceira[Mês Caixa],BaseFinanceira[Mês Comp.]),H$6,
BaseFinanceira[Plano Contas],'DRE Financeira'!$C359,
BaseFinanceira[Centro Custo],IF($B$2=Configurações!$B$7,"&lt;&gt;""",'DRE Financeira'!$B$2))))</f>
        <v/>
      </c>
      <c r="I359" s="24" t="str">
        <f>IF($B359="","",ABS(
SUMIFS(BaseFinanceira[Valor Previsto],
IF('DRE Financeira'!$B$3=Configurações!$D$7,BaseFinanceira[Mês Caixa],BaseFinanceira[Mês Comp.]),I$6,
BaseFinanceira[Plano Contas],'DRE Financeira'!$C359,
BaseFinanceira[Centro Custo],IF($B$2=Configurações!$B$7,"&lt;&gt;""",'DRE Financeira'!$B$2))))</f>
        <v/>
      </c>
      <c r="J359" s="26" t="str">
        <f>IF($B359="","",ABS(
SUMIFS(BaseFinanceira[Valor Realizado],
IF('DRE Financeira'!$B$3=Configurações!$D$7,BaseFinanceira[Mês Caixa],BaseFinanceira[Mês Comp.]),J$6,
BaseFinanceira[Plano Contas],'DRE Financeira'!$C359,
BaseFinanceira[Centro Custo],IF($B$2=Configurações!$B$7,"&lt;&gt;""",'DRE Financeira'!$B$2))))</f>
        <v/>
      </c>
      <c r="K359" s="24" t="str">
        <f>IF($B359="","",ABS(
SUMIFS(BaseFinanceira[Valor Previsto],
IF('DRE Financeira'!$B$3=Configurações!$D$7,BaseFinanceira[Mês Caixa],BaseFinanceira[Mês Comp.]),K$6,
BaseFinanceira[Plano Contas],'DRE Financeira'!$C359,
BaseFinanceira[Centro Custo],IF($B$2=Configurações!$B$7,"&lt;&gt;""",'DRE Financeira'!$B$2))))</f>
        <v/>
      </c>
      <c r="L359" s="26" t="str">
        <f>IF($B359="","",ABS(
SUMIFS(BaseFinanceira[Valor Realizado],
IF('DRE Financeira'!$B$3=Configurações!$D$7,BaseFinanceira[Mês Caixa],BaseFinanceira[Mês Comp.]),L$6,
BaseFinanceira[Plano Contas],'DRE Financeira'!$C359,
BaseFinanceira[Centro Custo],IF($B$2=Configurações!$B$7,"&lt;&gt;""",'DRE Financeira'!$B$2))))</f>
        <v/>
      </c>
      <c r="M359" s="24" t="str">
        <f>IF($B359="","",ABS(
SUMIFS(BaseFinanceira[Valor Previsto],
IF('DRE Financeira'!$B$3=Configurações!$D$7,BaseFinanceira[Mês Caixa],BaseFinanceira[Mês Comp.]),M$6,
BaseFinanceira[Plano Contas],'DRE Financeira'!$C359,
BaseFinanceira[Centro Custo],IF($B$2=Configurações!$B$7,"&lt;&gt;""",'DRE Financeira'!$B$2))))</f>
        <v/>
      </c>
      <c r="N359" s="26" t="str">
        <f>IF($B359="","",ABS(
SUMIFS(BaseFinanceira[Valor Realizado],
IF('DRE Financeira'!$B$3=Configurações!$D$7,BaseFinanceira[Mês Caixa],BaseFinanceira[Mês Comp.]),N$6,
BaseFinanceira[Plano Contas],'DRE Financeira'!$C359,
BaseFinanceira[Centro Custo],IF($B$2=Configurações!$B$7,"&lt;&gt;""",'DRE Financeira'!$B$2))))</f>
        <v/>
      </c>
      <c r="O359" s="24" t="str">
        <f>IF($B359="","",ABS(
SUMIFS(BaseFinanceira[Valor Previsto],
IF('DRE Financeira'!$B$3=Configurações!$D$7,BaseFinanceira[Mês Caixa],BaseFinanceira[Mês Comp.]),O$6,
BaseFinanceira[Plano Contas],'DRE Financeira'!$C359,
BaseFinanceira[Centro Custo],IF($B$2=Configurações!$B$7,"&lt;&gt;""",'DRE Financeira'!$B$2))))</f>
        <v/>
      </c>
      <c r="P359" s="26" t="str">
        <f>IF($B359="","",ABS(
SUMIFS(BaseFinanceira[Valor Realizado],
IF('DRE Financeira'!$B$3=Configurações!$D$7,BaseFinanceira[Mês Caixa],BaseFinanceira[Mês Comp.]),P$6,
BaseFinanceira[Plano Contas],'DRE Financeira'!$C359,
BaseFinanceira[Centro Custo],IF($B$2=Configurações!$B$7,"&lt;&gt;""",'DRE Financeira'!$B$2))))</f>
        <v/>
      </c>
      <c r="Q359" s="24" t="str">
        <f>IF($B359="","",ABS(
SUMIFS(BaseFinanceira[Valor Previsto],
IF('DRE Financeira'!$B$3=Configurações!$D$7,BaseFinanceira[Mês Caixa],BaseFinanceira[Mês Comp.]),Q$6,
BaseFinanceira[Plano Contas],'DRE Financeira'!$C359,
BaseFinanceira[Centro Custo],IF($B$2=Configurações!$B$7,"&lt;&gt;""",'DRE Financeira'!$B$2))))</f>
        <v/>
      </c>
      <c r="R359" s="26" t="str">
        <f>IF($B359="","",ABS(
SUMIFS(BaseFinanceira[Valor Realizado],
IF('DRE Financeira'!$B$3=Configurações!$D$7,BaseFinanceira[Mês Caixa],BaseFinanceira[Mês Comp.]),R$6,
BaseFinanceira[Plano Contas],'DRE Financeira'!$C359,
BaseFinanceira[Centro Custo],IF($B$2=Configurações!$B$7,"&lt;&gt;""",'DRE Financeira'!$B$2))))</f>
        <v/>
      </c>
      <c r="S359" s="24" t="str">
        <f>IF($B359="","",ABS(
SUMIFS(BaseFinanceira[Valor Previsto],
IF('DRE Financeira'!$B$3=Configurações!$D$7,BaseFinanceira[Mês Caixa],BaseFinanceira[Mês Comp.]),S$6,
BaseFinanceira[Plano Contas],'DRE Financeira'!$C359,
BaseFinanceira[Centro Custo],IF($B$2=Configurações!$B$7,"&lt;&gt;""",'DRE Financeira'!$B$2))))</f>
        <v/>
      </c>
      <c r="T359" s="26" t="str">
        <f>IF($B359="","",ABS(
SUMIFS(BaseFinanceira[Valor Realizado],
IF('DRE Financeira'!$B$3=Configurações!$D$7,BaseFinanceira[Mês Caixa],BaseFinanceira[Mês Comp.]),T$6,
BaseFinanceira[Plano Contas],'DRE Financeira'!$C359,
BaseFinanceira[Centro Custo],IF($B$2=Configurações!$B$7,"&lt;&gt;""",'DRE Financeira'!$B$2))))</f>
        <v/>
      </c>
      <c r="U359" s="24" t="str">
        <f>IF($B359="","",ABS(
SUMIFS(BaseFinanceira[Valor Previsto],
IF('DRE Financeira'!$B$3=Configurações!$D$7,BaseFinanceira[Mês Caixa],BaseFinanceira[Mês Comp.]),U$6,
BaseFinanceira[Plano Contas],'DRE Financeira'!$C359,
BaseFinanceira[Centro Custo],IF($B$2=Configurações!$B$7,"&lt;&gt;""",'DRE Financeira'!$B$2))))</f>
        <v/>
      </c>
      <c r="V359" s="26" t="str">
        <f>IF($B359="","",ABS(
SUMIFS(BaseFinanceira[Valor Realizado],
IF('DRE Financeira'!$B$3=Configurações!$D$7,BaseFinanceira[Mês Caixa],BaseFinanceira[Mês Comp.]),V$6,
BaseFinanceira[Plano Contas],'DRE Financeira'!$C359,
BaseFinanceira[Centro Custo],IF($B$2=Configurações!$B$7,"&lt;&gt;""",'DRE Financeira'!$B$2))))</f>
        <v/>
      </c>
      <c r="W359" s="24" t="str">
        <f>IF($B359="","",ABS(
SUMIFS(BaseFinanceira[Valor Previsto],
IF('DRE Financeira'!$B$3=Configurações!$D$7,BaseFinanceira[Mês Caixa],BaseFinanceira[Mês Comp.]),W$6,
BaseFinanceira[Plano Contas],'DRE Financeira'!$C359,
BaseFinanceira[Centro Custo],IF($B$2=Configurações!$B$7,"&lt;&gt;""",'DRE Financeira'!$B$2))))</f>
        <v/>
      </c>
      <c r="X359" s="26" t="str">
        <f>IF($B359="","",ABS(
SUMIFS(BaseFinanceira[Valor Realizado],
IF('DRE Financeira'!$B$3=Configurações!$D$7,BaseFinanceira[Mês Caixa],BaseFinanceira[Mês Comp.]),X$6,
BaseFinanceira[Plano Contas],'DRE Financeira'!$C359,
BaseFinanceira[Centro Custo],IF($B$2=Configurações!$B$7,"&lt;&gt;""",'DRE Financeira'!$B$2))))</f>
        <v/>
      </c>
      <c r="Y359" s="24" t="str">
        <f>IF($B359="","",ABS(
SUMIFS(BaseFinanceira[Valor Previsto],
IF('DRE Financeira'!$B$3=Configurações!$D$7,BaseFinanceira[Mês Caixa],BaseFinanceira[Mês Comp.]),Y$6,
BaseFinanceira[Plano Contas],'DRE Financeira'!$C359,
BaseFinanceira[Centro Custo],IF($B$2=Configurações!$B$7,"&lt;&gt;""",'DRE Financeira'!$B$2))))</f>
        <v/>
      </c>
      <c r="Z359" s="26" t="str">
        <f>IF($B359="","",ABS(
SUMIFS(BaseFinanceira[Valor Realizado],
IF('DRE Financeira'!$B$3=Configurações!$D$7,BaseFinanceira[Mês Caixa],BaseFinanceira[Mês Comp.]),Z$6,
BaseFinanceira[Plano Contas],'DRE Financeira'!$C359,
BaseFinanceira[Centro Custo],IF($B$2=Configurações!$B$7,"&lt;&gt;""",'DRE Financeira'!$B$2))))</f>
        <v/>
      </c>
      <c r="AA359" s="24" t="str">
        <f>IF($B359="","",ABS(
SUMIFS(BaseFinanceira[Valor Previsto],
IF('DRE Financeira'!$B$3=Configurações!$D$7,BaseFinanceira[Mês Caixa],BaseFinanceira[Mês Comp.]),AA$6,
BaseFinanceira[Plano Contas],'DRE Financeira'!$C359,
BaseFinanceira[Centro Custo],IF($B$2=Configurações!$B$7,"&lt;&gt;""",'DRE Financeira'!$B$2))))</f>
        <v/>
      </c>
      <c r="AB359" s="26" t="str">
        <f>IF($B359="","",ABS(
SUMIFS(BaseFinanceira[Valor Realizado],
IF('DRE Financeira'!$B$3=Configurações!$D$7,BaseFinanceira[Mês Caixa],BaseFinanceira[Mês Comp.]),AB$6,
BaseFinanceira[Plano Contas],'DRE Financeira'!$C359,
BaseFinanceira[Centro Custo],IF($B$2=Configurações!$B$7,"&lt;&gt;""",'DRE Financeira'!$B$2))))</f>
        <v/>
      </c>
      <c r="AD359" s="24">
        <f t="shared" si="571"/>
        <v>0</v>
      </c>
      <c r="AE359" s="26">
        <f t="shared" si="571"/>
        <v>0</v>
      </c>
      <c r="AF359" s="39">
        <f t="shared" si="570"/>
        <v>0</v>
      </c>
      <c r="AH359" s="24">
        <f t="shared" si="572"/>
        <v>0</v>
      </c>
      <c r="AI359" s="26">
        <f t="shared" si="572"/>
        <v>0</v>
      </c>
    </row>
    <row r="360" spans="2:35" s="2" customFormat="1" ht="20.100000000000001" hidden="1" customHeight="1" x14ac:dyDescent="0.25">
      <c r="B360" s="23" t="str">
        <f>IF('Plano Contas'!V16="","",'Plano Contas'!V16)</f>
        <v/>
      </c>
      <c r="C360" s="46" t="str">
        <f t="shared" si="573"/>
        <v>Receita Não OperacionalFinanceiras</v>
      </c>
      <c r="D360" s="20"/>
      <c r="E360" s="24" t="str">
        <f>IF($B360="","",ABS(
SUMIFS(BaseFinanceira[Valor Previsto],
IF('DRE Financeira'!$B$3=Configurações!$D$7,BaseFinanceira[Mês Caixa],BaseFinanceira[Mês Comp.]),E$6,
BaseFinanceira[Plano Contas],'DRE Financeira'!$C360,
BaseFinanceira[Centro Custo],IF($B$2=Configurações!$B$7,"&lt;&gt;""",'DRE Financeira'!$B$2))))</f>
        <v/>
      </c>
      <c r="F360" s="26" t="str">
        <f>IF($B360="","",ABS(
SUMIFS(BaseFinanceira[Valor Realizado],
IF('DRE Financeira'!$B$3=Configurações!$D$7,BaseFinanceira[Mês Caixa],BaseFinanceira[Mês Comp.]),F$6,
BaseFinanceira[Plano Contas],'DRE Financeira'!$C360,
BaseFinanceira[Centro Custo],IF($B$2=Configurações!$B$7,"&lt;&gt;""",'DRE Financeira'!$B$2))))</f>
        <v/>
      </c>
      <c r="G360" s="24" t="str">
        <f>IF($B360="","",ABS(
SUMIFS(BaseFinanceira[Valor Previsto],
IF('DRE Financeira'!$B$3=Configurações!$D$7,BaseFinanceira[Mês Caixa],BaseFinanceira[Mês Comp.]),G$6,
BaseFinanceira[Plano Contas],'DRE Financeira'!$C360,
BaseFinanceira[Centro Custo],IF($B$2=Configurações!$B$7,"&lt;&gt;""",'DRE Financeira'!$B$2))))</f>
        <v/>
      </c>
      <c r="H360" s="26" t="str">
        <f>IF($B360="","",ABS(
SUMIFS(BaseFinanceira[Valor Realizado],
IF('DRE Financeira'!$B$3=Configurações!$D$7,BaseFinanceira[Mês Caixa],BaseFinanceira[Mês Comp.]),H$6,
BaseFinanceira[Plano Contas],'DRE Financeira'!$C360,
BaseFinanceira[Centro Custo],IF($B$2=Configurações!$B$7,"&lt;&gt;""",'DRE Financeira'!$B$2))))</f>
        <v/>
      </c>
      <c r="I360" s="24" t="str">
        <f>IF($B360="","",ABS(
SUMIFS(BaseFinanceira[Valor Previsto],
IF('DRE Financeira'!$B$3=Configurações!$D$7,BaseFinanceira[Mês Caixa],BaseFinanceira[Mês Comp.]),I$6,
BaseFinanceira[Plano Contas],'DRE Financeira'!$C360,
BaseFinanceira[Centro Custo],IF($B$2=Configurações!$B$7,"&lt;&gt;""",'DRE Financeira'!$B$2))))</f>
        <v/>
      </c>
      <c r="J360" s="26" t="str">
        <f>IF($B360="","",ABS(
SUMIFS(BaseFinanceira[Valor Realizado],
IF('DRE Financeira'!$B$3=Configurações!$D$7,BaseFinanceira[Mês Caixa],BaseFinanceira[Mês Comp.]),J$6,
BaseFinanceira[Plano Contas],'DRE Financeira'!$C360,
BaseFinanceira[Centro Custo],IF($B$2=Configurações!$B$7,"&lt;&gt;""",'DRE Financeira'!$B$2))))</f>
        <v/>
      </c>
      <c r="K360" s="24" t="str">
        <f>IF($B360="","",ABS(
SUMIFS(BaseFinanceira[Valor Previsto],
IF('DRE Financeira'!$B$3=Configurações!$D$7,BaseFinanceira[Mês Caixa],BaseFinanceira[Mês Comp.]),K$6,
BaseFinanceira[Plano Contas],'DRE Financeira'!$C360,
BaseFinanceira[Centro Custo],IF($B$2=Configurações!$B$7,"&lt;&gt;""",'DRE Financeira'!$B$2))))</f>
        <v/>
      </c>
      <c r="L360" s="26" t="str">
        <f>IF($B360="","",ABS(
SUMIFS(BaseFinanceira[Valor Realizado],
IF('DRE Financeira'!$B$3=Configurações!$D$7,BaseFinanceira[Mês Caixa],BaseFinanceira[Mês Comp.]),L$6,
BaseFinanceira[Plano Contas],'DRE Financeira'!$C360,
BaseFinanceira[Centro Custo],IF($B$2=Configurações!$B$7,"&lt;&gt;""",'DRE Financeira'!$B$2))))</f>
        <v/>
      </c>
      <c r="M360" s="24" t="str">
        <f>IF($B360="","",ABS(
SUMIFS(BaseFinanceira[Valor Previsto],
IF('DRE Financeira'!$B$3=Configurações!$D$7,BaseFinanceira[Mês Caixa],BaseFinanceira[Mês Comp.]),M$6,
BaseFinanceira[Plano Contas],'DRE Financeira'!$C360,
BaseFinanceira[Centro Custo],IF($B$2=Configurações!$B$7,"&lt;&gt;""",'DRE Financeira'!$B$2))))</f>
        <v/>
      </c>
      <c r="N360" s="26" t="str">
        <f>IF($B360="","",ABS(
SUMIFS(BaseFinanceira[Valor Realizado],
IF('DRE Financeira'!$B$3=Configurações!$D$7,BaseFinanceira[Mês Caixa],BaseFinanceira[Mês Comp.]),N$6,
BaseFinanceira[Plano Contas],'DRE Financeira'!$C360,
BaseFinanceira[Centro Custo],IF($B$2=Configurações!$B$7,"&lt;&gt;""",'DRE Financeira'!$B$2))))</f>
        <v/>
      </c>
      <c r="O360" s="24" t="str">
        <f>IF($B360="","",ABS(
SUMIFS(BaseFinanceira[Valor Previsto],
IF('DRE Financeira'!$B$3=Configurações!$D$7,BaseFinanceira[Mês Caixa],BaseFinanceira[Mês Comp.]),O$6,
BaseFinanceira[Plano Contas],'DRE Financeira'!$C360,
BaseFinanceira[Centro Custo],IF($B$2=Configurações!$B$7,"&lt;&gt;""",'DRE Financeira'!$B$2))))</f>
        <v/>
      </c>
      <c r="P360" s="26" t="str">
        <f>IF($B360="","",ABS(
SUMIFS(BaseFinanceira[Valor Realizado],
IF('DRE Financeira'!$B$3=Configurações!$D$7,BaseFinanceira[Mês Caixa],BaseFinanceira[Mês Comp.]),P$6,
BaseFinanceira[Plano Contas],'DRE Financeira'!$C360,
BaseFinanceira[Centro Custo],IF($B$2=Configurações!$B$7,"&lt;&gt;""",'DRE Financeira'!$B$2))))</f>
        <v/>
      </c>
      <c r="Q360" s="24" t="str">
        <f>IF($B360="","",ABS(
SUMIFS(BaseFinanceira[Valor Previsto],
IF('DRE Financeira'!$B$3=Configurações!$D$7,BaseFinanceira[Mês Caixa],BaseFinanceira[Mês Comp.]),Q$6,
BaseFinanceira[Plano Contas],'DRE Financeira'!$C360,
BaseFinanceira[Centro Custo],IF($B$2=Configurações!$B$7,"&lt;&gt;""",'DRE Financeira'!$B$2))))</f>
        <v/>
      </c>
      <c r="R360" s="26" t="str">
        <f>IF($B360="","",ABS(
SUMIFS(BaseFinanceira[Valor Realizado],
IF('DRE Financeira'!$B$3=Configurações!$D$7,BaseFinanceira[Mês Caixa],BaseFinanceira[Mês Comp.]),R$6,
BaseFinanceira[Plano Contas],'DRE Financeira'!$C360,
BaseFinanceira[Centro Custo],IF($B$2=Configurações!$B$7,"&lt;&gt;""",'DRE Financeira'!$B$2))))</f>
        <v/>
      </c>
      <c r="S360" s="24" t="str">
        <f>IF($B360="","",ABS(
SUMIFS(BaseFinanceira[Valor Previsto],
IF('DRE Financeira'!$B$3=Configurações!$D$7,BaseFinanceira[Mês Caixa],BaseFinanceira[Mês Comp.]),S$6,
BaseFinanceira[Plano Contas],'DRE Financeira'!$C360,
BaseFinanceira[Centro Custo],IF($B$2=Configurações!$B$7,"&lt;&gt;""",'DRE Financeira'!$B$2))))</f>
        <v/>
      </c>
      <c r="T360" s="26" t="str">
        <f>IF($B360="","",ABS(
SUMIFS(BaseFinanceira[Valor Realizado],
IF('DRE Financeira'!$B$3=Configurações!$D$7,BaseFinanceira[Mês Caixa],BaseFinanceira[Mês Comp.]),T$6,
BaseFinanceira[Plano Contas],'DRE Financeira'!$C360,
BaseFinanceira[Centro Custo],IF($B$2=Configurações!$B$7,"&lt;&gt;""",'DRE Financeira'!$B$2))))</f>
        <v/>
      </c>
      <c r="U360" s="24" t="str">
        <f>IF($B360="","",ABS(
SUMIFS(BaseFinanceira[Valor Previsto],
IF('DRE Financeira'!$B$3=Configurações!$D$7,BaseFinanceira[Mês Caixa],BaseFinanceira[Mês Comp.]),U$6,
BaseFinanceira[Plano Contas],'DRE Financeira'!$C360,
BaseFinanceira[Centro Custo],IF($B$2=Configurações!$B$7,"&lt;&gt;""",'DRE Financeira'!$B$2))))</f>
        <v/>
      </c>
      <c r="V360" s="26" t="str">
        <f>IF($B360="","",ABS(
SUMIFS(BaseFinanceira[Valor Realizado],
IF('DRE Financeira'!$B$3=Configurações!$D$7,BaseFinanceira[Mês Caixa],BaseFinanceira[Mês Comp.]),V$6,
BaseFinanceira[Plano Contas],'DRE Financeira'!$C360,
BaseFinanceira[Centro Custo],IF($B$2=Configurações!$B$7,"&lt;&gt;""",'DRE Financeira'!$B$2))))</f>
        <v/>
      </c>
      <c r="W360" s="24" t="str">
        <f>IF($B360="","",ABS(
SUMIFS(BaseFinanceira[Valor Previsto],
IF('DRE Financeira'!$B$3=Configurações!$D$7,BaseFinanceira[Mês Caixa],BaseFinanceira[Mês Comp.]),W$6,
BaseFinanceira[Plano Contas],'DRE Financeira'!$C360,
BaseFinanceira[Centro Custo],IF($B$2=Configurações!$B$7,"&lt;&gt;""",'DRE Financeira'!$B$2))))</f>
        <v/>
      </c>
      <c r="X360" s="26" t="str">
        <f>IF($B360="","",ABS(
SUMIFS(BaseFinanceira[Valor Realizado],
IF('DRE Financeira'!$B$3=Configurações!$D$7,BaseFinanceira[Mês Caixa],BaseFinanceira[Mês Comp.]),X$6,
BaseFinanceira[Plano Contas],'DRE Financeira'!$C360,
BaseFinanceira[Centro Custo],IF($B$2=Configurações!$B$7,"&lt;&gt;""",'DRE Financeira'!$B$2))))</f>
        <v/>
      </c>
      <c r="Y360" s="24" t="str">
        <f>IF($B360="","",ABS(
SUMIFS(BaseFinanceira[Valor Previsto],
IF('DRE Financeira'!$B$3=Configurações!$D$7,BaseFinanceira[Mês Caixa],BaseFinanceira[Mês Comp.]),Y$6,
BaseFinanceira[Plano Contas],'DRE Financeira'!$C360,
BaseFinanceira[Centro Custo],IF($B$2=Configurações!$B$7,"&lt;&gt;""",'DRE Financeira'!$B$2))))</f>
        <v/>
      </c>
      <c r="Z360" s="26" t="str">
        <f>IF($B360="","",ABS(
SUMIFS(BaseFinanceira[Valor Realizado],
IF('DRE Financeira'!$B$3=Configurações!$D$7,BaseFinanceira[Mês Caixa],BaseFinanceira[Mês Comp.]),Z$6,
BaseFinanceira[Plano Contas],'DRE Financeira'!$C360,
BaseFinanceira[Centro Custo],IF($B$2=Configurações!$B$7,"&lt;&gt;""",'DRE Financeira'!$B$2))))</f>
        <v/>
      </c>
      <c r="AA360" s="24" t="str">
        <f>IF($B360="","",ABS(
SUMIFS(BaseFinanceira[Valor Previsto],
IF('DRE Financeira'!$B$3=Configurações!$D$7,BaseFinanceira[Mês Caixa],BaseFinanceira[Mês Comp.]),AA$6,
BaseFinanceira[Plano Contas],'DRE Financeira'!$C360,
BaseFinanceira[Centro Custo],IF($B$2=Configurações!$B$7,"&lt;&gt;""",'DRE Financeira'!$B$2))))</f>
        <v/>
      </c>
      <c r="AB360" s="26" t="str">
        <f>IF($B360="","",ABS(
SUMIFS(BaseFinanceira[Valor Realizado],
IF('DRE Financeira'!$B$3=Configurações!$D$7,BaseFinanceira[Mês Caixa],BaseFinanceira[Mês Comp.]),AB$6,
BaseFinanceira[Plano Contas],'DRE Financeira'!$C360,
BaseFinanceira[Centro Custo],IF($B$2=Configurações!$B$7,"&lt;&gt;""",'DRE Financeira'!$B$2))))</f>
        <v/>
      </c>
      <c r="AD360" s="24">
        <f t="shared" si="571"/>
        <v>0</v>
      </c>
      <c r="AE360" s="26">
        <f t="shared" si="571"/>
        <v>0</v>
      </c>
      <c r="AF360" s="39">
        <f t="shared" si="570"/>
        <v>0</v>
      </c>
      <c r="AH360" s="24">
        <f t="shared" si="572"/>
        <v>0</v>
      </c>
      <c r="AI360" s="26">
        <f t="shared" si="572"/>
        <v>0</v>
      </c>
    </row>
    <row r="361" spans="2:35" s="2" customFormat="1" ht="20.100000000000001" hidden="1" customHeight="1" x14ac:dyDescent="0.25">
      <c r="B361" s="23" t="str">
        <f>IF('Plano Contas'!V17="","",'Plano Contas'!V17)</f>
        <v/>
      </c>
      <c r="C361" s="46" t="str">
        <f t="shared" si="573"/>
        <v>Receita Não OperacionalFinanceiras</v>
      </c>
      <c r="D361" s="20"/>
      <c r="E361" s="24" t="str">
        <f>IF($B361="","",ABS(
SUMIFS(BaseFinanceira[Valor Previsto],
IF('DRE Financeira'!$B$3=Configurações!$D$7,BaseFinanceira[Mês Caixa],BaseFinanceira[Mês Comp.]),E$6,
BaseFinanceira[Plano Contas],'DRE Financeira'!$C361,
BaseFinanceira[Centro Custo],IF($B$2=Configurações!$B$7,"&lt;&gt;""",'DRE Financeira'!$B$2))))</f>
        <v/>
      </c>
      <c r="F361" s="26" t="str">
        <f>IF($B361="","",ABS(
SUMIFS(BaseFinanceira[Valor Realizado],
IF('DRE Financeira'!$B$3=Configurações!$D$7,BaseFinanceira[Mês Caixa],BaseFinanceira[Mês Comp.]),F$6,
BaseFinanceira[Plano Contas],'DRE Financeira'!$C361,
BaseFinanceira[Centro Custo],IF($B$2=Configurações!$B$7,"&lt;&gt;""",'DRE Financeira'!$B$2))))</f>
        <v/>
      </c>
      <c r="G361" s="24" t="str">
        <f>IF($B361="","",ABS(
SUMIFS(BaseFinanceira[Valor Previsto],
IF('DRE Financeira'!$B$3=Configurações!$D$7,BaseFinanceira[Mês Caixa],BaseFinanceira[Mês Comp.]),G$6,
BaseFinanceira[Plano Contas],'DRE Financeira'!$C361,
BaseFinanceira[Centro Custo],IF($B$2=Configurações!$B$7,"&lt;&gt;""",'DRE Financeira'!$B$2))))</f>
        <v/>
      </c>
      <c r="H361" s="26" t="str">
        <f>IF($B361="","",ABS(
SUMIFS(BaseFinanceira[Valor Realizado],
IF('DRE Financeira'!$B$3=Configurações!$D$7,BaseFinanceira[Mês Caixa],BaseFinanceira[Mês Comp.]),H$6,
BaseFinanceira[Plano Contas],'DRE Financeira'!$C361,
BaseFinanceira[Centro Custo],IF($B$2=Configurações!$B$7,"&lt;&gt;""",'DRE Financeira'!$B$2))))</f>
        <v/>
      </c>
      <c r="I361" s="24" t="str">
        <f>IF($B361="","",ABS(
SUMIFS(BaseFinanceira[Valor Previsto],
IF('DRE Financeira'!$B$3=Configurações!$D$7,BaseFinanceira[Mês Caixa],BaseFinanceira[Mês Comp.]),I$6,
BaseFinanceira[Plano Contas],'DRE Financeira'!$C361,
BaseFinanceira[Centro Custo],IF($B$2=Configurações!$B$7,"&lt;&gt;""",'DRE Financeira'!$B$2))))</f>
        <v/>
      </c>
      <c r="J361" s="26" t="str">
        <f>IF($B361="","",ABS(
SUMIFS(BaseFinanceira[Valor Realizado],
IF('DRE Financeira'!$B$3=Configurações!$D$7,BaseFinanceira[Mês Caixa],BaseFinanceira[Mês Comp.]),J$6,
BaseFinanceira[Plano Contas],'DRE Financeira'!$C361,
BaseFinanceira[Centro Custo],IF($B$2=Configurações!$B$7,"&lt;&gt;""",'DRE Financeira'!$B$2))))</f>
        <v/>
      </c>
      <c r="K361" s="24" t="str">
        <f>IF($B361="","",ABS(
SUMIFS(BaseFinanceira[Valor Previsto],
IF('DRE Financeira'!$B$3=Configurações!$D$7,BaseFinanceira[Mês Caixa],BaseFinanceira[Mês Comp.]),K$6,
BaseFinanceira[Plano Contas],'DRE Financeira'!$C361,
BaseFinanceira[Centro Custo],IF($B$2=Configurações!$B$7,"&lt;&gt;""",'DRE Financeira'!$B$2))))</f>
        <v/>
      </c>
      <c r="L361" s="26" t="str">
        <f>IF($B361="","",ABS(
SUMIFS(BaseFinanceira[Valor Realizado],
IF('DRE Financeira'!$B$3=Configurações!$D$7,BaseFinanceira[Mês Caixa],BaseFinanceira[Mês Comp.]),L$6,
BaseFinanceira[Plano Contas],'DRE Financeira'!$C361,
BaseFinanceira[Centro Custo],IF($B$2=Configurações!$B$7,"&lt;&gt;""",'DRE Financeira'!$B$2))))</f>
        <v/>
      </c>
      <c r="M361" s="24" t="str">
        <f>IF($B361="","",ABS(
SUMIFS(BaseFinanceira[Valor Previsto],
IF('DRE Financeira'!$B$3=Configurações!$D$7,BaseFinanceira[Mês Caixa],BaseFinanceira[Mês Comp.]),M$6,
BaseFinanceira[Plano Contas],'DRE Financeira'!$C361,
BaseFinanceira[Centro Custo],IF($B$2=Configurações!$B$7,"&lt;&gt;""",'DRE Financeira'!$B$2))))</f>
        <v/>
      </c>
      <c r="N361" s="26" t="str">
        <f>IF($B361="","",ABS(
SUMIFS(BaseFinanceira[Valor Realizado],
IF('DRE Financeira'!$B$3=Configurações!$D$7,BaseFinanceira[Mês Caixa],BaseFinanceira[Mês Comp.]),N$6,
BaseFinanceira[Plano Contas],'DRE Financeira'!$C361,
BaseFinanceira[Centro Custo],IF($B$2=Configurações!$B$7,"&lt;&gt;""",'DRE Financeira'!$B$2))))</f>
        <v/>
      </c>
      <c r="O361" s="24" t="str">
        <f>IF($B361="","",ABS(
SUMIFS(BaseFinanceira[Valor Previsto],
IF('DRE Financeira'!$B$3=Configurações!$D$7,BaseFinanceira[Mês Caixa],BaseFinanceira[Mês Comp.]),O$6,
BaseFinanceira[Plano Contas],'DRE Financeira'!$C361,
BaseFinanceira[Centro Custo],IF($B$2=Configurações!$B$7,"&lt;&gt;""",'DRE Financeira'!$B$2))))</f>
        <v/>
      </c>
      <c r="P361" s="26" t="str">
        <f>IF($B361="","",ABS(
SUMIFS(BaseFinanceira[Valor Realizado],
IF('DRE Financeira'!$B$3=Configurações!$D$7,BaseFinanceira[Mês Caixa],BaseFinanceira[Mês Comp.]),P$6,
BaseFinanceira[Plano Contas],'DRE Financeira'!$C361,
BaseFinanceira[Centro Custo],IF($B$2=Configurações!$B$7,"&lt;&gt;""",'DRE Financeira'!$B$2))))</f>
        <v/>
      </c>
      <c r="Q361" s="24" t="str">
        <f>IF($B361="","",ABS(
SUMIFS(BaseFinanceira[Valor Previsto],
IF('DRE Financeira'!$B$3=Configurações!$D$7,BaseFinanceira[Mês Caixa],BaseFinanceira[Mês Comp.]),Q$6,
BaseFinanceira[Plano Contas],'DRE Financeira'!$C361,
BaseFinanceira[Centro Custo],IF($B$2=Configurações!$B$7,"&lt;&gt;""",'DRE Financeira'!$B$2))))</f>
        <v/>
      </c>
      <c r="R361" s="26" t="str">
        <f>IF($B361="","",ABS(
SUMIFS(BaseFinanceira[Valor Realizado],
IF('DRE Financeira'!$B$3=Configurações!$D$7,BaseFinanceira[Mês Caixa],BaseFinanceira[Mês Comp.]),R$6,
BaseFinanceira[Plano Contas],'DRE Financeira'!$C361,
BaseFinanceira[Centro Custo],IF($B$2=Configurações!$B$7,"&lt;&gt;""",'DRE Financeira'!$B$2))))</f>
        <v/>
      </c>
      <c r="S361" s="24" t="str">
        <f>IF($B361="","",ABS(
SUMIFS(BaseFinanceira[Valor Previsto],
IF('DRE Financeira'!$B$3=Configurações!$D$7,BaseFinanceira[Mês Caixa],BaseFinanceira[Mês Comp.]),S$6,
BaseFinanceira[Plano Contas],'DRE Financeira'!$C361,
BaseFinanceira[Centro Custo],IF($B$2=Configurações!$B$7,"&lt;&gt;""",'DRE Financeira'!$B$2))))</f>
        <v/>
      </c>
      <c r="T361" s="26" t="str">
        <f>IF($B361="","",ABS(
SUMIFS(BaseFinanceira[Valor Realizado],
IF('DRE Financeira'!$B$3=Configurações!$D$7,BaseFinanceira[Mês Caixa],BaseFinanceira[Mês Comp.]),T$6,
BaseFinanceira[Plano Contas],'DRE Financeira'!$C361,
BaseFinanceira[Centro Custo],IF($B$2=Configurações!$B$7,"&lt;&gt;""",'DRE Financeira'!$B$2))))</f>
        <v/>
      </c>
      <c r="U361" s="24" t="str">
        <f>IF($B361="","",ABS(
SUMIFS(BaseFinanceira[Valor Previsto],
IF('DRE Financeira'!$B$3=Configurações!$D$7,BaseFinanceira[Mês Caixa],BaseFinanceira[Mês Comp.]),U$6,
BaseFinanceira[Plano Contas],'DRE Financeira'!$C361,
BaseFinanceira[Centro Custo],IF($B$2=Configurações!$B$7,"&lt;&gt;""",'DRE Financeira'!$B$2))))</f>
        <v/>
      </c>
      <c r="V361" s="26" t="str">
        <f>IF($B361="","",ABS(
SUMIFS(BaseFinanceira[Valor Realizado],
IF('DRE Financeira'!$B$3=Configurações!$D$7,BaseFinanceira[Mês Caixa],BaseFinanceira[Mês Comp.]),V$6,
BaseFinanceira[Plano Contas],'DRE Financeira'!$C361,
BaseFinanceira[Centro Custo],IF($B$2=Configurações!$B$7,"&lt;&gt;""",'DRE Financeira'!$B$2))))</f>
        <v/>
      </c>
      <c r="W361" s="24" t="str">
        <f>IF($B361="","",ABS(
SUMIFS(BaseFinanceira[Valor Previsto],
IF('DRE Financeira'!$B$3=Configurações!$D$7,BaseFinanceira[Mês Caixa],BaseFinanceira[Mês Comp.]),W$6,
BaseFinanceira[Plano Contas],'DRE Financeira'!$C361,
BaseFinanceira[Centro Custo],IF($B$2=Configurações!$B$7,"&lt;&gt;""",'DRE Financeira'!$B$2))))</f>
        <v/>
      </c>
      <c r="X361" s="26" t="str">
        <f>IF($B361="","",ABS(
SUMIFS(BaseFinanceira[Valor Realizado],
IF('DRE Financeira'!$B$3=Configurações!$D$7,BaseFinanceira[Mês Caixa],BaseFinanceira[Mês Comp.]),X$6,
BaseFinanceira[Plano Contas],'DRE Financeira'!$C361,
BaseFinanceira[Centro Custo],IF($B$2=Configurações!$B$7,"&lt;&gt;""",'DRE Financeira'!$B$2))))</f>
        <v/>
      </c>
      <c r="Y361" s="24" t="str">
        <f>IF($B361="","",ABS(
SUMIFS(BaseFinanceira[Valor Previsto],
IF('DRE Financeira'!$B$3=Configurações!$D$7,BaseFinanceira[Mês Caixa],BaseFinanceira[Mês Comp.]),Y$6,
BaseFinanceira[Plano Contas],'DRE Financeira'!$C361,
BaseFinanceira[Centro Custo],IF($B$2=Configurações!$B$7,"&lt;&gt;""",'DRE Financeira'!$B$2))))</f>
        <v/>
      </c>
      <c r="Z361" s="26" t="str">
        <f>IF($B361="","",ABS(
SUMIFS(BaseFinanceira[Valor Realizado],
IF('DRE Financeira'!$B$3=Configurações!$D$7,BaseFinanceira[Mês Caixa],BaseFinanceira[Mês Comp.]),Z$6,
BaseFinanceira[Plano Contas],'DRE Financeira'!$C361,
BaseFinanceira[Centro Custo],IF($B$2=Configurações!$B$7,"&lt;&gt;""",'DRE Financeira'!$B$2))))</f>
        <v/>
      </c>
      <c r="AA361" s="24" t="str">
        <f>IF($B361="","",ABS(
SUMIFS(BaseFinanceira[Valor Previsto],
IF('DRE Financeira'!$B$3=Configurações!$D$7,BaseFinanceira[Mês Caixa],BaseFinanceira[Mês Comp.]),AA$6,
BaseFinanceira[Plano Contas],'DRE Financeira'!$C361,
BaseFinanceira[Centro Custo],IF($B$2=Configurações!$B$7,"&lt;&gt;""",'DRE Financeira'!$B$2))))</f>
        <v/>
      </c>
      <c r="AB361" s="26" t="str">
        <f>IF($B361="","",ABS(
SUMIFS(BaseFinanceira[Valor Realizado],
IF('DRE Financeira'!$B$3=Configurações!$D$7,BaseFinanceira[Mês Caixa],BaseFinanceira[Mês Comp.]),AB$6,
BaseFinanceira[Plano Contas],'DRE Financeira'!$C361,
BaseFinanceira[Centro Custo],IF($B$2=Configurações!$B$7,"&lt;&gt;""",'DRE Financeira'!$B$2))))</f>
        <v/>
      </c>
      <c r="AD361" s="24">
        <f t="shared" si="571"/>
        <v>0</v>
      </c>
      <c r="AE361" s="26">
        <f t="shared" si="571"/>
        <v>0</v>
      </c>
      <c r="AF361" s="39">
        <f t="shared" si="570"/>
        <v>0</v>
      </c>
      <c r="AH361" s="24">
        <f t="shared" si="572"/>
        <v>0</v>
      </c>
      <c r="AI361" s="26">
        <f t="shared" si="572"/>
        <v>0</v>
      </c>
    </row>
    <row r="362" spans="2:35" s="2" customFormat="1" ht="20.100000000000001" hidden="1" customHeight="1" x14ac:dyDescent="0.25">
      <c r="B362" s="23" t="str">
        <f>IF('Plano Contas'!V18="","",'Plano Contas'!V18)</f>
        <v/>
      </c>
      <c r="C362" s="46" t="str">
        <f t="shared" si="573"/>
        <v>Receita Não OperacionalFinanceiras</v>
      </c>
      <c r="D362" s="20"/>
      <c r="E362" s="24" t="str">
        <f>IF($B362="","",ABS(
SUMIFS(BaseFinanceira[Valor Previsto],
IF('DRE Financeira'!$B$3=Configurações!$D$7,BaseFinanceira[Mês Caixa],BaseFinanceira[Mês Comp.]),E$6,
BaseFinanceira[Plano Contas],'DRE Financeira'!$C362,
BaseFinanceira[Centro Custo],IF($B$2=Configurações!$B$7,"&lt;&gt;""",'DRE Financeira'!$B$2))))</f>
        <v/>
      </c>
      <c r="F362" s="26" t="str">
        <f>IF($B362="","",ABS(
SUMIFS(BaseFinanceira[Valor Realizado],
IF('DRE Financeira'!$B$3=Configurações!$D$7,BaseFinanceira[Mês Caixa],BaseFinanceira[Mês Comp.]),F$6,
BaseFinanceira[Plano Contas],'DRE Financeira'!$C362,
BaseFinanceira[Centro Custo],IF($B$2=Configurações!$B$7,"&lt;&gt;""",'DRE Financeira'!$B$2))))</f>
        <v/>
      </c>
      <c r="G362" s="24" t="str">
        <f>IF($B362="","",ABS(
SUMIFS(BaseFinanceira[Valor Previsto],
IF('DRE Financeira'!$B$3=Configurações!$D$7,BaseFinanceira[Mês Caixa],BaseFinanceira[Mês Comp.]),G$6,
BaseFinanceira[Plano Contas],'DRE Financeira'!$C362,
BaseFinanceira[Centro Custo],IF($B$2=Configurações!$B$7,"&lt;&gt;""",'DRE Financeira'!$B$2))))</f>
        <v/>
      </c>
      <c r="H362" s="26" t="str">
        <f>IF($B362="","",ABS(
SUMIFS(BaseFinanceira[Valor Realizado],
IF('DRE Financeira'!$B$3=Configurações!$D$7,BaseFinanceira[Mês Caixa],BaseFinanceira[Mês Comp.]),H$6,
BaseFinanceira[Plano Contas],'DRE Financeira'!$C362,
BaseFinanceira[Centro Custo],IF($B$2=Configurações!$B$7,"&lt;&gt;""",'DRE Financeira'!$B$2))))</f>
        <v/>
      </c>
      <c r="I362" s="24" t="str">
        <f>IF($B362="","",ABS(
SUMIFS(BaseFinanceira[Valor Previsto],
IF('DRE Financeira'!$B$3=Configurações!$D$7,BaseFinanceira[Mês Caixa],BaseFinanceira[Mês Comp.]),I$6,
BaseFinanceira[Plano Contas],'DRE Financeira'!$C362,
BaseFinanceira[Centro Custo],IF($B$2=Configurações!$B$7,"&lt;&gt;""",'DRE Financeira'!$B$2))))</f>
        <v/>
      </c>
      <c r="J362" s="26" t="str">
        <f>IF($B362="","",ABS(
SUMIFS(BaseFinanceira[Valor Realizado],
IF('DRE Financeira'!$B$3=Configurações!$D$7,BaseFinanceira[Mês Caixa],BaseFinanceira[Mês Comp.]),J$6,
BaseFinanceira[Plano Contas],'DRE Financeira'!$C362,
BaseFinanceira[Centro Custo],IF($B$2=Configurações!$B$7,"&lt;&gt;""",'DRE Financeira'!$B$2))))</f>
        <v/>
      </c>
      <c r="K362" s="24" t="str">
        <f>IF($B362="","",ABS(
SUMIFS(BaseFinanceira[Valor Previsto],
IF('DRE Financeira'!$B$3=Configurações!$D$7,BaseFinanceira[Mês Caixa],BaseFinanceira[Mês Comp.]),K$6,
BaseFinanceira[Plano Contas],'DRE Financeira'!$C362,
BaseFinanceira[Centro Custo],IF($B$2=Configurações!$B$7,"&lt;&gt;""",'DRE Financeira'!$B$2))))</f>
        <v/>
      </c>
      <c r="L362" s="26" t="str">
        <f>IF($B362="","",ABS(
SUMIFS(BaseFinanceira[Valor Realizado],
IF('DRE Financeira'!$B$3=Configurações!$D$7,BaseFinanceira[Mês Caixa],BaseFinanceira[Mês Comp.]),L$6,
BaseFinanceira[Plano Contas],'DRE Financeira'!$C362,
BaseFinanceira[Centro Custo],IF($B$2=Configurações!$B$7,"&lt;&gt;""",'DRE Financeira'!$B$2))))</f>
        <v/>
      </c>
      <c r="M362" s="24" t="str">
        <f>IF($B362="","",ABS(
SUMIFS(BaseFinanceira[Valor Previsto],
IF('DRE Financeira'!$B$3=Configurações!$D$7,BaseFinanceira[Mês Caixa],BaseFinanceira[Mês Comp.]),M$6,
BaseFinanceira[Plano Contas],'DRE Financeira'!$C362,
BaseFinanceira[Centro Custo],IF($B$2=Configurações!$B$7,"&lt;&gt;""",'DRE Financeira'!$B$2))))</f>
        <v/>
      </c>
      <c r="N362" s="26" t="str">
        <f>IF($B362="","",ABS(
SUMIFS(BaseFinanceira[Valor Realizado],
IF('DRE Financeira'!$B$3=Configurações!$D$7,BaseFinanceira[Mês Caixa],BaseFinanceira[Mês Comp.]),N$6,
BaseFinanceira[Plano Contas],'DRE Financeira'!$C362,
BaseFinanceira[Centro Custo],IF($B$2=Configurações!$B$7,"&lt;&gt;""",'DRE Financeira'!$B$2))))</f>
        <v/>
      </c>
      <c r="O362" s="24" t="str">
        <f>IF($B362="","",ABS(
SUMIFS(BaseFinanceira[Valor Previsto],
IF('DRE Financeira'!$B$3=Configurações!$D$7,BaseFinanceira[Mês Caixa],BaseFinanceira[Mês Comp.]),O$6,
BaseFinanceira[Plano Contas],'DRE Financeira'!$C362,
BaseFinanceira[Centro Custo],IF($B$2=Configurações!$B$7,"&lt;&gt;""",'DRE Financeira'!$B$2))))</f>
        <v/>
      </c>
      <c r="P362" s="26" t="str">
        <f>IF($B362="","",ABS(
SUMIFS(BaseFinanceira[Valor Realizado],
IF('DRE Financeira'!$B$3=Configurações!$D$7,BaseFinanceira[Mês Caixa],BaseFinanceira[Mês Comp.]),P$6,
BaseFinanceira[Plano Contas],'DRE Financeira'!$C362,
BaseFinanceira[Centro Custo],IF($B$2=Configurações!$B$7,"&lt;&gt;""",'DRE Financeira'!$B$2))))</f>
        <v/>
      </c>
      <c r="Q362" s="24" t="str">
        <f>IF($B362="","",ABS(
SUMIFS(BaseFinanceira[Valor Previsto],
IF('DRE Financeira'!$B$3=Configurações!$D$7,BaseFinanceira[Mês Caixa],BaseFinanceira[Mês Comp.]),Q$6,
BaseFinanceira[Plano Contas],'DRE Financeira'!$C362,
BaseFinanceira[Centro Custo],IF($B$2=Configurações!$B$7,"&lt;&gt;""",'DRE Financeira'!$B$2))))</f>
        <v/>
      </c>
      <c r="R362" s="26" t="str">
        <f>IF($B362="","",ABS(
SUMIFS(BaseFinanceira[Valor Realizado],
IF('DRE Financeira'!$B$3=Configurações!$D$7,BaseFinanceira[Mês Caixa],BaseFinanceira[Mês Comp.]),R$6,
BaseFinanceira[Plano Contas],'DRE Financeira'!$C362,
BaseFinanceira[Centro Custo],IF($B$2=Configurações!$B$7,"&lt;&gt;""",'DRE Financeira'!$B$2))))</f>
        <v/>
      </c>
      <c r="S362" s="24" t="str">
        <f>IF($B362="","",ABS(
SUMIFS(BaseFinanceira[Valor Previsto],
IF('DRE Financeira'!$B$3=Configurações!$D$7,BaseFinanceira[Mês Caixa],BaseFinanceira[Mês Comp.]),S$6,
BaseFinanceira[Plano Contas],'DRE Financeira'!$C362,
BaseFinanceira[Centro Custo],IF($B$2=Configurações!$B$7,"&lt;&gt;""",'DRE Financeira'!$B$2))))</f>
        <v/>
      </c>
      <c r="T362" s="26" t="str">
        <f>IF($B362="","",ABS(
SUMIFS(BaseFinanceira[Valor Realizado],
IF('DRE Financeira'!$B$3=Configurações!$D$7,BaseFinanceira[Mês Caixa],BaseFinanceira[Mês Comp.]),T$6,
BaseFinanceira[Plano Contas],'DRE Financeira'!$C362,
BaseFinanceira[Centro Custo],IF($B$2=Configurações!$B$7,"&lt;&gt;""",'DRE Financeira'!$B$2))))</f>
        <v/>
      </c>
      <c r="U362" s="24" t="str">
        <f>IF($B362="","",ABS(
SUMIFS(BaseFinanceira[Valor Previsto],
IF('DRE Financeira'!$B$3=Configurações!$D$7,BaseFinanceira[Mês Caixa],BaseFinanceira[Mês Comp.]),U$6,
BaseFinanceira[Plano Contas],'DRE Financeira'!$C362,
BaseFinanceira[Centro Custo],IF($B$2=Configurações!$B$7,"&lt;&gt;""",'DRE Financeira'!$B$2))))</f>
        <v/>
      </c>
      <c r="V362" s="26" t="str">
        <f>IF($B362="","",ABS(
SUMIFS(BaseFinanceira[Valor Realizado],
IF('DRE Financeira'!$B$3=Configurações!$D$7,BaseFinanceira[Mês Caixa],BaseFinanceira[Mês Comp.]),V$6,
BaseFinanceira[Plano Contas],'DRE Financeira'!$C362,
BaseFinanceira[Centro Custo],IF($B$2=Configurações!$B$7,"&lt;&gt;""",'DRE Financeira'!$B$2))))</f>
        <v/>
      </c>
      <c r="W362" s="24" t="str">
        <f>IF($B362="","",ABS(
SUMIFS(BaseFinanceira[Valor Previsto],
IF('DRE Financeira'!$B$3=Configurações!$D$7,BaseFinanceira[Mês Caixa],BaseFinanceira[Mês Comp.]),W$6,
BaseFinanceira[Plano Contas],'DRE Financeira'!$C362,
BaseFinanceira[Centro Custo],IF($B$2=Configurações!$B$7,"&lt;&gt;""",'DRE Financeira'!$B$2))))</f>
        <v/>
      </c>
      <c r="X362" s="26" t="str">
        <f>IF($B362="","",ABS(
SUMIFS(BaseFinanceira[Valor Realizado],
IF('DRE Financeira'!$B$3=Configurações!$D$7,BaseFinanceira[Mês Caixa],BaseFinanceira[Mês Comp.]),X$6,
BaseFinanceira[Plano Contas],'DRE Financeira'!$C362,
BaseFinanceira[Centro Custo],IF($B$2=Configurações!$B$7,"&lt;&gt;""",'DRE Financeira'!$B$2))))</f>
        <v/>
      </c>
      <c r="Y362" s="24" t="str">
        <f>IF($B362="","",ABS(
SUMIFS(BaseFinanceira[Valor Previsto],
IF('DRE Financeira'!$B$3=Configurações!$D$7,BaseFinanceira[Mês Caixa],BaseFinanceira[Mês Comp.]),Y$6,
BaseFinanceira[Plano Contas],'DRE Financeira'!$C362,
BaseFinanceira[Centro Custo],IF($B$2=Configurações!$B$7,"&lt;&gt;""",'DRE Financeira'!$B$2))))</f>
        <v/>
      </c>
      <c r="Z362" s="26" t="str">
        <f>IF($B362="","",ABS(
SUMIFS(BaseFinanceira[Valor Realizado],
IF('DRE Financeira'!$B$3=Configurações!$D$7,BaseFinanceira[Mês Caixa],BaseFinanceira[Mês Comp.]),Z$6,
BaseFinanceira[Plano Contas],'DRE Financeira'!$C362,
BaseFinanceira[Centro Custo],IF($B$2=Configurações!$B$7,"&lt;&gt;""",'DRE Financeira'!$B$2))))</f>
        <v/>
      </c>
      <c r="AA362" s="24" t="str">
        <f>IF($B362="","",ABS(
SUMIFS(BaseFinanceira[Valor Previsto],
IF('DRE Financeira'!$B$3=Configurações!$D$7,BaseFinanceira[Mês Caixa],BaseFinanceira[Mês Comp.]),AA$6,
BaseFinanceira[Plano Contas],'DRE Financeira'!$C362,
BaseFinanceira[Centro Custo],IF($B$2=Configurações!$B$7,"&lt;&gt;""",'DRE Financeira'!$B$2))))</f>
        <v/>
      </c>
      <c r="AB362" s="26" t="str">
        <f>IF($B362="","",ABS(
SUMIFS(BaseFinanceira[Valor Realizado],
IF('DRE Financeira'!$B$3=Configurações!$D$7,BaseFinanceira[Mês Caixa],BaseFinanceira[Mês Comp.]),AB$6,
BaseFinanceira[Plano Contas],'DRE Financeira'!$C362,
BaseFinanceira[Centro Custo],IF($B$2=Configurações!$B$7,"&lt;&gt;""",'DRE Financeira'!$B$2))))</f>
        <v/>
      </c>
      <c r="AD362" s="24">
        <f t="shared" si="571"/>
        <v>0</v>
      </c>
      <c r="AE362" s="26">
        <f t="shared" si="571"/>
        <v>0</v>
      </c>
      <c r="AF362" s="39">
        <f t="shared" si="570"/>
        <v>0</v>
      </c>
      <c r="AH362" s="24">
        <f t="shared" si="572"/>
        <v>0</v>
      </c>
      <c r="AI362" s="26">
        <f t="shared" si="572"/>
        <v>0</v>
      </c>
    </row>
    <row r="363" spans="2:35" s="2" customFormat="1" ht="20.100000000000001" hidden="1" customHeight="1" x14ac:dyDescent="0.25">
      <c r="B363" s="23" t="str">
        <f>IF('Plano Contas'!V19="","",'Plano Contas'!V19)</f>
        <v/>
      </c>
      <c r="C363" s="46" t="str">
        <f t="shared" si="573"/>
        <v>Receita Não OperacionalFinanceiras</v>
      </c>
      <c r="D363" s="20"/>
      <c r="E363" s="24" t="str">
        <f>IF($B363="","",ABS(
SUMIFS(BaseFinanceira[Valor Previsto],
IF('DRE Financeira'!$B$3=Configurações!$D$7,BaseFinanceira[Mês Caixa],BaseFinanceira[Mês Comp.]),E$6,
BaseFinanceira[Plano Contas],'DRE Financeira'!$C363,
BaseFinanceira[Centro Custo],IF($B$2=Configurações!$B$7,"&lt;&gt;""",'DRE Financeira'!$B$2))))</f>
        <v/>
      </c>
      <c r="F363" s="26" t="str">
        <f>IF($B363="","",ABS(
SUMIFS(BaseFinanceira[Valor Realizado],
IF('DRE Financeira'!$B$3=Configurações!$D$7,BaseFinanceira[Mês Caixa],BaseFinanceira[Mês Comp.]),F$6,
BaseFinanceira[Plano Contas],'DRE Financeira'!$C363,
BaseFinanceira[Centro Custo],IF($B$2=Configurações!$B$7,"&lt;&gt;""",'DRE Financeira'!$B$2))))</f>
        <v/>
      </c>
      <c r="G363" s="24" t="str">
        <f>IF($B363="","",ABS(
SUMIFS(BaseFinanceira[Valor Previsto],
IF('DRE Financeira'!$B$3=Configurações!$D$7,BaseFinanceira[Mês Caixa],BaseFinanceira[Mês Comp.]),G$6,
BaseFinanceira[Plano Contas],'DRE Financeira'!$C363,
BaseFinanceira[Centro Custo],IF($B$2=Configurações!$B$7,"&lt;&gt;""",'DRE Financeira'!$B$2))))</f>
        <v/>
      </c>
      <c r="H363" s="26" t="str">
        <f>IF($B363="","",ABS(
SUMIFS(BaseFinanceira[Valor Realizado],
IF('DRE Financeira'!$B$3=Configurações!$D$7,BaseFinanceira[Mês Caixa],BaseFinanceira[Mês Comp.]),H$6,
BaseFinanceira[Plano Contas],'DRE Financeira'!$C363,
BaseFinanceira[Centro Custo],IF($B$2=Configurações!$B$7,"&lt;&gt;""",'DRE Financeira'!$B$2))))</f>
        <v/>
      </c>
      <c r="I363" s="24" t="str">
        <f>IF($B363="","",ABS(
SUMIFS(BaseFinanceira[Valor Previsto],
IF('DRE Financeira'!$B$3=Configurações!$D$7,BaseFinanceira[Mês Caixa],BaseFinanceira[Mês Comp.]),I$6,
BaseFinanceira[Plano Contas],'DRE Financeira'!$C363,
BaseFinanceira[Centro Custo],IF($B$2=Configurações!$B$7,"&lt;&gt;""",'DRE Financeira'!$B$2))))</f>
        <v/>
      </c>
      <c r="J363" s="26" t="str">
        <f>IF($B363="","",ABS(
SUMIFS(BaseFinanceira[Valor Realizado],
IF('DRE Financeira'!$B$3=Configurações!$D$7,BaseFinanceira[Mês Caixa],BaseFinanceira[Mês Comp.]),J$6,
BaseFinanceira[Plano Contas],'DRE Financeira'!$C363,
BaseFinanceira[Centro Custo],IF($B$2=Configurações!$B$7,"&lt;&gt;""",'DRE Financeira'!$B$2))))</f>
        <v/>
      </c>
      <c r="K363" s="24" t="str">
        <f>IF($B363="","",ABS(
SUMIFS(BaseFinanceira[Valor Previsto],
IF('DRE Financeira'!$B$3=Configurações!$D$7,BaseFinanceira[Mês Caixa],BaseFinanceira[Mês Comp.]),K$6,
BaseFinanceira[Plano Contas],'DRE Financeira'!$C363,
BaseFinanceira[Centro Custo],IF($B$2=Configurações!$B$7,"&lt;&gt;""",'DRE Financeira'!$B$2))))</f>
        <v/>
      </c>
      <c r="L363" s="26" t="str">
        <f>IF($B363="","",ABS(
SUMIFS(BaseFinanceira[Valor Realizado],
IF('DRE Financeira'!$B$3=Configurações!$D$7,BaseFinanceira[Mês Caixa],BaseFinanceira[Mês Comp.]),L$6,
BaseFinanceira[Plano Contas],'DRE Financeira'!$C363,
BaseFinanceira[Centro Custo],IF($B$2=Configurações!$B$7,"&lt;&gt;""",'DRE Financeira'!$B$2))))</f>
        <v/>
      </c>
      <c r="M363" s="24" t="str">
        <f>IF($B363="","",ABS(
SUMIFS(BaseFinanceira[Valor Previsto],
IF('DRE Financeira'!$B$3=Configurações!$D$7,BaseFinanceira[Mês Caixa],BaseFinanceira[Mês Comp.]),M$6,
BaseFinanceira[Plano Contas],'DRE Financeira'!$C363,
BaseFinanceira[Centro Custo],IF($B$2=Configurações!$B$7,"&lt;&gt;""",'DRE Financeira'!$B$2))))</f>
        <v/>
      </c>
      <c r="N363" s="26" t="str">
        <f>IF($B363="","",ABS(
SUMIFS(BaseFinanceira[Valor Realizado],
IF('DRE Financeira'!$B$3=Configurações!$D$7,BaseFinanceira[Mês Caixa],BaseFinanceira[Mês Comp.]),N$6,
BaseFinanceira[Plano Contas],'DRE Financeira'!$C363,
BaseFinanceira[Centro Custo],IF($B$2=Configurações!$B$7,"&lt;&gt;""",'DRE Financeira'!$B$2))))</f>
        <v/>
      </c>
      <c r="O363" s="24" t="str">
        <f>IF($B363="","",ABS(
SUMIFS(BaseFinanceira[Valor Previsto],
IF('DRE Financeira'!$B$3=Configurações!$D$7,BaseFinanceira[Mês Caixa],BaseFinanceira[Mês Comp.]),O$6,
BaseFinanceira[Plano Contas],'DRE Financeira'!$C363,
BaseFinanceira[Centro Custo],IF($B$2=Configurações!$B$7,"&lt;&gt;""",'DRE Financeira'!$B$2))))</f>
        <v/>
      </c>
      <c r="P363" s="26" t="str">
        <f>IF($B363="","",ABS(
SUMIFS(BaseFinanceira[Valor Realizado],
IF('DRE Financeira'!$B$3=Configurações!$D$7,BaseFinanceira[Mês Caixa],BaseFinanceira[Mês Comp.]),P$6,
BaseFinanceira[Plano Contas],'DRE Financeira'!$C363,
BaseFinanceira[Centro Custo],IF($B$2=Configurações!$B$7,"&lt;&gt;""",'DRE Financeira'!$B$2))))</f>
        <v/>
      </c>
      <c r="Q363" s="24" t="str">
        <f>IF($B363="","",ABS(
SUMIFS(BaseFinanceira[Valor Previsto],
IF('DRE Financeira'!$B$3=Configurações!$D$7,BaseFinanceira[Mês Caixa],BaseFinanceira[Mês Comp.]),Q$6,
BaseFinanceira[Plano Contas],'DRE Financeira'!$C363,
BaseFinanceira[Centro Custo],IF($B$2=Configurações!$B$7,"&lt;&gt;""",'DRE Financeira'!$B$2))))</f>
        <v/>
      </c>
      <c r="R363" s="26" t="str">
        <f>IF($B363="","",ABS(
SUMIFS(BaseFinanceira[Valor Realizado],
IF('DRE Financeira'!$B$3=Configurações!$D$7,BaseFinanceira[Mês Caixa],BaseFinanceira[Mês Comp.]),R$6,
BaseFinanceira[Plano Contas],'DRE Financeira'!$C363,
BaseFinanceira[Centro Custo],IF($B$2=Configurações!$B$7,"&lt;&gt;""",'DRE Financeira'!$B$2))))</f>
        <v/>
      </c>
      <c r="S363" s="24" t="str">
        <f>IF($B363="","",ABS(
SUMIFS(BaseFinanceira[Valor Previsto],
IF('DRE Financeira'!$B$3=Configurações!$D$7,BaseFinanceira[Mês Caixa],BaseFinanceira[Mês Comp.]),S$6,
BaseFinanceira[Plano Contas],'DRE Financeira'!$C363,
BaseFinanceira[Centro Custo],IF($B$2=Configurações!$B$7,"&lt;&gt;""",'DRE Financeira'!$B$2))))</f>
        <v/>
      </c>
      <c r="T363" s="26" t="str">
        <f>IF($B363="","",ABS(
SUMIFS(BaseFinanceira[Valor Realizado],
IF('DRE Financeira'!$B$3=Configurações!$D$7,BaseFinanceira[Mês Caixa],BaseFinanceira[Mês Comp.]),T$6,
BaseFinanceira[Plano Contas],'DRE Financeira'!$C363,
BaseFinanceira[Centro Custo],IF($B$2=Configurações!$B$7,"&lt;&gt;""",'DRE Financeira'!$B$2))))</f>
        <v/>
      </c>
      <c r="U363" s="24" t="str">
        <f>IF($B363="","",ABS(
SUMIFS(BaseFinanceira[Valor Previsto],
IF('DRE Financeira'!$B$3=Configurações!$D$7,BaseFinanceira[Mês Caixa],BaseFinanceira[Mês Comp.]),U$6,
BaseFinanceira[Plano Contas],'DRE Financeira'!$C363,
BaseFinanceira[Centro Custo],IF($B$2=Configurações!$B$7,"&lt;&gt;""",'DRE Financeira'!$B$2))))</f>
        <v/>
      </c>
      <c r="V363" s="26" t="str">
        <f>IF($B363="","",ABS(
SUMIFS(BaseFinanceira[Valor Realizado],
IF('DRE Financeira'!$B$3=Configurações!$D$7,BaseFinanceira[Mês Caixa],BaseFinanceira[Mês Comp.]),V$6,
BaseFinanceira[Plano Contas],'DRE Financeira'!$C363,
BaseFinanceira[Centro Custo],IF($B$2=Configurações!$B$7,"&lt;&gt;""",'DRE Financeira'!$B$2))))</f>
        <v/>
      </c>
      <c r="W363" s="24" t="str">
        <f>IF($B363="","",ABS(
SUMIFS(BaseFinanceira[Valor Previsto],
IF('DRE Financeira'!$B$3=Configurações!$D$7,BaseFinanceira[Mês Caixa],BaseFinanceira[Mês Comp.]),W$6,
BaseFinanceira[Plano Contas],'DRE Financeira'!$C363,
BaseFinanceira[Centro Custo],IF($B$2=Configurações!$B$7,"&lt;&gt;""",'DRE Financeira'!$B$2))))</f>
        <v/>
      </c>
      <c r="X363" s="26" t="str">
        <f>IF($B363="","",ABS(
SUMIFS(BaseFinanceira[Valor Realizado],
IF('DRE Financeira'!$B$3=Configurações!$D$7,BaseFinanceira[Mês Caixa],BaseFinanceira[Mês Comp.]),X$6,
BaseFinanceira[Plano Contas],'DRE Financeira'!$C363,
BaseFinanceira[Centro Custo],IF($B$2=Configurações!$B$7,"&lt;&gt;""",'DRE Financeira'!$B$2))))</f>
        <v/>
      </c>
      <c r="Y363" s="24" t="str">
        <f>IF($B363="","",ABS(
SUMIFS(BaseFinanceira[Valor Previsto],
IF('DRE Financeira'!$B$3=Configurações!$D$7,BaseFinanceira[Mês Caixa],BaseFinanceira[Mês Comp.]),Y$6,
BaseFinanceira[Plano Contas],'DRE Financeira'!$C363,
BaseFinanceira[Centro Custo],IF($B$2=Configurações!$B$7,"&lt;&gt;""",'DRE Financeira'!$B$2))))</f>
        <v/>
      </c>
      <c r="Z363" s="26" t="str">
        <f>IF($B363="","",ABS(
SUMIFS(BaseFinanceira[Valor Realizado],
IF('DRE Financeira'!$B$3=Configurações!$D$7,BaseFinanceira[Mês Caixa],BaseFinanceira[Mês Comp.]),Z$6,
BaseFinanceira[Plano Contas],'DRE Financeira'!$C363,
BaseFinanceira[Centro Custo],IF($B$2=Configurações!$B$7,"&lt;&gt;""",'DRE Financeira'!$B$2))))</f>
        <v/>
      </c>
      <c r="AA363" s="24" t="str">
        <f>IF($B363="","",ABS(
SUMIFS(BaseFinanceira[Valor Previsto],
IF('DRE Financeira'!$B$3=Configurações!$D$7,BaseFinanceira[Mês Caixa],BaseFinanceira[Mês Comp.]),AA$6,
BaseFinanceira[Plano Contas],'DRE Financeira'!$C363,
BaseFinanceira[Centro Custo],IF($B$2=Configurações!$B$7,"&lt;&gt;""",'DRE Financeira'!$B$2))))</f>
        <v/>
      </c>
      <c r="AB363" s="26" t="str">
        <f>IF($B363="","",ABS(
SUMIFS(BaseFinanceira[Valor Realizado],
IF('DRE Financeira'!$B$3=Configurações!$D$7,BaseFinanceira[Mês Caixa],BaseFinanceira[Mês Comp.]),AB$6,
BaseFinanceira[Plano Contas],'DRE Financeira'!$C363,
BaseFinanceira[Centro Custo],IF($B$2=Configurações!$B$7,"&lt;&gt;""",'DRE Financeira'!$B$2))))</f>
        <v/>
      </c>
      <c r="AD363" s="24">
        <f t="shared" si="571"/>
        <v>0</v>
      </c>
      <c r="AE363" s="26">
        <f t="shared" si="571"/>
        <v>0</v>
      </c>
      <c r="AF363" s="39">
        <f t="shared" si="570"/>
        <v>0</v>
      </c>
      <c r="AH363" s="24">
        <f t="shared" si="572"/>
        <v>0</v>
      </c>
      <c r="AI363" s="26">
        <f t="shared" si="572"/>
        <v>0</v>
      </c>
    </row>
    <row r="364" spans="2:35" s="2" customFormat="1" ht="20.100000000000001" hidden="1" customHeight="1" x14ac:dyDescent="0.25">
      <c r="B364" s="23" t="str">
        <f>IF('Plano Contas'!V20="","",'Plano Contas'!V20)</f>
        <v/>
      </c>
      <c r="C364" s="46" t="str">
        <f t="shared" si="573"/>
        <v>Receita Não OperacionalFinanceiras</v>
      </c>
      <c r="D364" s="20"/>
      <c r="E364" s="24" t="str">
        <f>IF($B364="","",ABS(
SUMIFS(BaseFinanceira[Valor Previsto],
IF('DRE Financeira'!$B$3=Configurações!$D$7,BaseFinanceira[Mês Caixa],BaseFinanceira[Mês Comp.]),E$6,
BaseFinanceira[Plano Contas],'DRE Financeira'!$C364,
BaseFinanceira[Centro Custo],IF($B$2=Configurações!$B$7,"&lt;&gt;""",'DRE Financeira'!$B$2))))</f>
        <v/>
      </c>
      <c r="F364" s="26" t="str">
        <f>IF($B364="","",ABS(
SUMIFS(BaseFinanceira[Valor Realizado],
IF('DRE Financeira'!$B$3=Configurações!$D$7,BaseFinanceira[Mês Caixa],BaseFinanceira[Mês Comp.]),F$6,
BaseFinanceira[Plano Contas],'DRE Financeira'!$C364,
BaseFinanceira[Centro Custo],IF($B$2=Configurações!$B$7,"&lt;&gt;""",'DRE Financeira'!$B$2))))</f>
        <v/>
      </c>
      <c r="G364" s="24" t="str">
        <f>IF($B364="","",ABS(
SUMIFS(BaseFinanceira[Valor Previsto],
IF('DRE Financeira'!$B$3=Configurações!$D$7,BaseFinanceira[Mês Caixa],BaseFinanceira[Mês Comp.]),G$6,
BaseFinanceira[Plano Contas],'DRE Financeira'!$C364,
BaseFinanceira[Centro Custo],IF($B$2=Configurações!$B$7,"&lt;&gt;""",'DRE Financeira'!$B$2))))</f>
        <v/>
      </c>
      <c r="H364" s="26" t="str">
        <f>IF($B364="","",ABS(
SUMIFS(BaseFinanceira[Valor Realizado],
IF('DRE Financeira'!$B$3=Configurações!$D$7,BaseFinanceira[Mês Caixa],BaseFinanceira[Mês Comp.]),H$6,
BaseFinanceira[Plano Contas],'DRE Financeira'!$C364,
BaseFinanceira[Centro Custo],IF($B$2=Configurações!$B$7,"&lt;&gt;""",'DRE Financeira'!$B$2))))</f>
        <v/>
      </c>
      <c r="I364" s="24" t="str">
        <f>IF($B364="","",ABS(
SUMIFS(BaseFinanceira[Valor Previsto],
IF('DRE Financeira'!$B$3=Configurações!$D$7,BaseFinanceira[Mês Caixa],BaseFinanceira[Mês Comp.]),I$6,
BaseFinanceira[Plano Contas],'DRE Financeira'!$C364,
BaseFinanceira[Centro Custo],IF($B$2=Configurações!$B$7,"&lt;&gt;""",'DRE Financeira'!$B$2))))</f>
        <v/>
      </c>
      <c r="J364" s="26" t="str">
        <f>IF($B364="","",ABS(
SUMIFS(BaseFinanceira[Valor Realizado],
IF('DRE Financeira'!$B$3=Configurações!$D$7,BaseFinanceira[Mês Caixa],BaseFinanceira[Mês Comp.]),J$6,
BaseFinanceira[Plano Contas],'DRE Financeira'!$C364,
BaseFinanceira[Centro Custo],IF($B$2=Configurações!$B$7,"&lt;&gt;""",'DRE Financeira'!$B$2))))</f>
        <v/>
      </c>
      <c r="K364" s="24" t="str">
        <f>IF($B364="","",ABS(
SUMIFS(BaseFinanceira[Valor Previsto],
IF('DRE Financeira'!$B$3=Configurações!$D$7,BaseFinanceira[Mês Caixa],BaseFinanceira[Mês Comp.]),K$6,
BaseFinanceira[Plano Contas],'DRE Financeira'!$C364,
BaseFinanceira[Centro Custo],IF($B$2=Configurações!$B$7,"&lt;&gt;""",'DRE Financeira'!$B$2))))</f>
        <v/>
      </c>
      <c r="L364" s="26" t="str">
        <f>IF($B364="","",ABS(
SUMIFS(BaseFinanceira[Valor Realizado],
IF('DRE Financeira'!$B$3=Configurações!$D$7,BaseFinanceira[Mês Caixa],BaseFinanceira[Mês Comp.]),L$6,
BaseFinanceira[Plano Contas],'DRE Financeira'!$C364,
BaseFinanceira[Centro Custo],IF($B$2=Configurações!$B$7,"&lt;&gt;""",'DRE Financeira'!$B$2))))</f>
        <v/>
      </c>
      <c r="M364" s="24" t="str">
        <f>IF($B364="","",ABS(
SUMIFS(BaseFinanceira[Valor Previsto],
IF('DRE Financeira'!$B$3=Configurações!$D$7,BaseFinanceira[Mês Caixa],BaseFinanceira[Mês Comp.]),M$6,
BaseFinanceira[Plano Contas],'DRE Financeira'!$C364,
BaseFinanceira[Centro Custo],IF($B$2=Configurações!$B$7,"&lt;&gt;""",'DRE Financeira'!$B$2))))</f>
        <v/>
      </c>
      <c r="N364" s="26" t="str">
        <f>IF($B364="","",ABS(
SUMIFS(BaseFinanceira[Valor Realizado],
IF('DRE Financeira'!$B$3=Configurações!$D$7,BaseFinanceira[Mês Caixa],BaseFinanceira[Mês Comp.]),N$6,
BaseFinanceira[Plano Contas],'DRE Financeira'!$C364,
BaseFinanceira[Centro Custo],IF($B$2=Configurações!$B$7,"&lt;&gt;""",'DRE Financeira'!$B$2))))</f>
        <v/>
      </c>
      <c r="O364" s="24" t="str">
        <f>IF($B364="","",ABS(
SUMIFS(BaseFinanceira[Valor Previsto],
IF('DRE Financeira'!$B$3=Configurações!$D$7,BaseFinanceira[Mês Caixa],BaseFinanceira[Mês Comp.]),O$6,
BaseFinanceira[Plano Contas],'DRE Financeira'!$C364,
BaseFinanceira[Centro Custo],IF($B$2=Configurações!$B$7,"&lt;&gt;""",'DRE Financeira'!$B$2))))</f>
        <v/>
      </c>
      <c r="P364" s="26" t="str">
        <f>IF($B364="","",ABS(
SUMIFS(BaseFinanceira[Valor Realizado],
IF('DRE Financeira'!$B$3=Configurações!$D$7,BaseFinanceira[Mês Caixa],BaseFinanceira[Mês Comp.]),P$6,
BaseFinanceira[Plano Contas],'DRE Financeira'!$C364,
BaseFinanceira[Centro Custo],IF($B$2=Configurações!$B$7,"&lt;&gt;""",'DRE Financeira'!$B$2))))</f>
        <v/>
      </c>
      <c r="Q364" s="24" t="str">
        <f>IF($B364="","",ABS(
SUMIFS(BaseFinanceira[Valor Previsto],
IF('DRE Financeira'!$B$3=Configurações!$D$7,BaseFinanceira[Mês Caixa],BaseFinanceira[Mês Comp.]),Q$6,
BaseFinanceira[Plano Contas],'DRE Financeira'!$C364,
BaseFinanceira[Centro Custo],IF($B$2=Configurações!$B$7,"&lt;&gt;""",'DRE Financeira'!$B$2))))</f>
        <v/>
      </c>
      <c r="R364" s="26" t="str">
        <f>IF($B364="","",ABS(
SUMIFS(BaseFinanceira[Valor Realizado],
IF('DRE Financeira'!$B$3=Configurações!$D$7,BaseFinanceira[Mês Caixa],BaseFinanceira[Mês Comp.]),R$6,
BaseFinanceira[Plano Contas],'DRE Financeira'!$C364,
BaseFinanceira[Centro Custo],IF($B$2=Configurações!$B$7,"&lt;&gt;""",'DRE Financeira'!$B$2))))</f>
        <v/>
      </c>
      <c r="S364" s="24" t="str">
        <f>IF($B364="","",ABS(
SUMIFS(BaseFinanceira[Valor Previsto],
IF('DRE Financeira'!$B$3=Configurações!$D$7,BaseFinanceira[Mês Caixa],BaseFinanceira[Mês Comp.]),S$6,
BaseFinanceira[Plano Contas],'DRE Financeira'!$C364,
BaseFinanceira[Centro Custo],IF($B$2=Configurações!$B$7,"&lt;&gt;""",'DRE Financeira'!$B$2))))</f>
        <v/>
      </c>
      <c r="T364" s="26" t="str">
        <f>IF($B364="","",ABS(
SUMIFS(BaseFinanceira[Valor Realizado],
IF('DRE Financeira'!$B$3=Configurações!$D$7,BaseFinanceira[Mês Caixa],BaseFinanceira[Mês Comp.]),T$6,
BaseFinanceira[Plano Contas],'DRE Financeira'!$C364,
BaseFinanceira[Centro Custo],IF($B$2=Configurações!$B$7,"&lt;&gt;""",'DRE Financeira'!$B$2))))</f>
        <v/>
      </c>
      <c r="U364" s="24" t="str">
        <f>IF($B364="","",ABS(
SUMIFS(BaseFinanceira[Valor Previsto],
IF('DRE Financeira'!$B$3=Configurações!$D$7,BaseFinanceira[Mês Caixa],BaseFinanceira[Mês Comp.]),U$6,
BaseFinanceira[Plano Contas],'DRE Financeira'!$C364,
BaseFinanceira[Centro Custo],IF($B$2=Configurações!$B$7,"&lt;&gt;""",'DRE Financeira'!$B$2))))</f>
        <v/>
      </c>
      <c r="V364" s="26" t="str">
        <f>IF($B364="","",ABS(
SUMIFS(BaseFinanceira[Valor Realizado],
IF('DRE Financeira'!$B$3=Configurações!$D$7,BaseFinanceira[Mês Caixa],BaseFinanceira[Mês Comp.]),V$6,
BaseFinanceira[Plano Contas],'DRE Financeira'!$C364,
BaseFinanceira[Centro Custo],IF($B$2=Configurações!$B$7,"&lt;&gt;""",'DRE Financeira'!$B$2))))</f>
        <v/>
      </c>
      <c r="W364" s="24" t="str">
        <f>IF($B364="","",ABS(
SUMIFS(BaseFinanceira[Valor Previsto],
IF('DRE Financeira'!$B$3=Configurações!$D$7,BaseFinanceira[Mês Caixa],BaseFinanceira[Mês Comp.]),W$6,
BaseFinanceira[Plano Contas],'DRE Financeira'!$C364,
BaseFinanceira[Centro Custo],IF($B$2=Configurações!$B$7,"&lt;&gt;""",'DRE Financeira'!$B$2))))</f>
        <v/>
      </c>
      <c r="X364" s="26" t="str">
        <f>IF($B364="","",ABS(
SUMIFS(BaseFinanceira[Valor Realizado],
IF('DRE Financeira'!$B$3=Configurações!$D$7,BaseFinanceira[Mês Caixa],BaseFinanceira[Mês Comp.]),X$6,
BaseFinanceira[Plano Contas],'DRE Financeira'!$C364,
BaseFinanceira[Centro Custo],IF($B$2=Configurações!$B$7,"&lt;&gt;""",'DRE Financeira'!$B$2))))</f>
        <v/>
      </c>
      <c r="Y364" s="24" t="str">
        <f>IF($B364="","",ABS(
SUMIFS(BaseFinanceira[Valor Previsto],
IF('DRE Financeira'!$B$3=Configurações!$D$7,BaseFinanceira[Mês Caixa],BaseFinanceira[Mês Comp.]),Y$6,
BaseFinanceira[Plano Contas],'DRE Financeira'!$C364,
BaseFinanceira[Centro Custo],IF($B$2=Configurações!$B$7,"&lt;&gt;""",'DRE Financeira'!$B$2))))</f>
        <v/>
      </c>
      <c r="Z364" s="26" t="str">
        <f>IF($B364="","",ABS(
SUMIFS(BaseFinanceira[Valor Realizado],
IF('DRE Financeira'!$B$3=Configurações!$D$7,BaseFinanceira[Mês Caixa],BaseFinanceira[Mês Comp.]),Z$6,
BaseFinanceira[Plano Contas],'DRE Financeira'!$C364,
BaseFinanceira[Centro Custo],IF($B$2=Configurações!$B$7,"&lt;&gt;""",'DRE Financeira'!$B$2))))</f>
        <v/>
      </c>
      <c r="AA364" s="24" t="str">
        <f>IF($B364="","",ABS(
SUMIFS(BaseFinanceira[Valor Previsto],
IF('DRE Financeira'!$B$3=Configurações!$D$7,BaseFinanceira[Mês Caixa],BaseFinanceira[Mês Comp.]),AA$6,
BaseFinanceira[Plano Contas],'DRE Financeira'!$C364,
BaseFinanceira[Centro Custo],IF($B$2=Configurações!$B$7,"&lt;&gt;""",'DRE Financeira'!$B$2))))</f>
        <v/>
      </c>
      <c r="AB364" s="26" t="str">
        <f>IF($B364="","",ABS(
SUMIFS(BaseFinanceira[Valor Realizado],
IF('DRE Financeira'!$B$3=Configurações!$D$7,BaseFinanceira[Mês Caixa],BaseFinanceira[Mês Comp.]),AB$6,
BaseFinanceira[Plano Contas],'DRE Financeira'!$C364,
BaseFinanceira[Centro Custo],IF($B$2=Configurações!$B$7,"&lt;&gt;""",'DRE Financeira'!$B$2))))</f>
        <v/>
      </c>
      <c r="AD364" s="24">
        <f t="shared" si="571"/>
        <v>0</v>
      </c>
      <c r="AE364" s="26">
        <f t="shared" si="571"/>
        <v>0</v>
      </c>
      <c r="AF364" s="39">
        <f t="shared" si="570"/>
        <v>0</v>
      </c>
      <c r="AH364" s="24">
        <f t="shared" si="572"/>
        <v>0</v>
      </c>
      <c r="AI364" s="26">
        <f t="shared" si="572"/>
        <v>0</v>
      </c>
    </row>
    <row r="365" spans="2:35" s="2" customFormat="1" ht="20.100000000000001" hidden="1" customHeight="1" x14ac:dyDescent="0.25">
      <c r="B365" s="23" t="str">
        <f>IF('Plano Contas'!V21="","",'Plano Contas'!V21)</f>
        <v/>
      </c>
      <c r="C365" s="46" t="str">
        <f t="shared" si="573"/>
        <v>Receita Não OperacionalFinanceiras</v>
      </c>
      <c r="D365" s="20"/>
      <c r="E365" s="24" t="str">
        <f>IF($B365="","",ABS(
SUMIFS(BaseFinanceira[Valor Previsto],
IF('DRE Financeira'!$B$3=Configurações!$D$7,BaseFinanceira[Mês Caixa],BaseFinanceira[Mês Comp.]),E$6,
BaseFinanceira[Plano Contas],'DRE Financeira'!$C365,
BaseFinanceira[Centro Custo],IF($B$2=Configurações!$B$7,"&lt;&gt;""",'DRE Financeira'!$B$2))))</f>
        <v/>
      </c>
      <c r="F365" s="26" t="str">
        <f>IF($B365="","",ABS(
SUMIFS(BaseFinanceira[Valor Realizado],
IF('DRE Financeira'!$B$3=Configurações!$D$7,BaseFinanceira[Mês Caixa],BaseFinanceira[Mês Comp.]),F$6,
BaseFinanceira[Plano Contas],'DRE Financeira'!$C365,
BaseFinanceira[Centro Custo],IF($B$2=Configurações!$B$7,"&lt;&gt;""",'DRE Financeira'!$B$2))))</f>
        <v/>
      </c>
      <c r="G365" s="24" t="str">
        <f>IF($B365="","",ABS(
SUMIFS(BaseFinanceira[Valor Previsto],
IF('DRE Financeira'!$B$3=Configurações!$D$7,BaseFinanceira[Mês Caixa],BaseFinanceira[Mês Comp.]),G$6,
BaseFinanceira[Plano Contas],'DRE Financeira'!$C365,
BaseFinanceira[Centro Custo],IF($B$2=Configurações!$B$7,"&lt;&gt;""",'DRE Financeira'!$B$2))))</f>
        <v/>
      </c>
      <c r="H365" s="26" t="str">
        <f>IF($B365="","",ABS(
SUMIFS(BaseFinanceira[Valor Realizado],
IF('DRE Financeira'!$B$3=Configurações!$D$7,BaseFinanceira[Mês Caixa],BaseFinanceira[Mês Comp.]),H$6,
BaseFinanceira[Plano Contas],'DRE Financeira'!$C365,
BaseFinanceira[Centro Custo],IF($B$2=Configurações!$B$7,"&lt;&gt;""",'DRE Financeira'!$B$2))))</f>
        <v/>
      </c>
      <c r="I365" s="24" t="str">
        <f>IF($B365="","",ABS(
SUMIFS(BaseFinanceira[Valor Previsto],
IF('DRE Financeira'!$B$3=Configurações!$D$7,BaseFinanceira[Mês Caixa],BaseFinanceira[Mês Comp.]),I$6,
BaseFinanceira[Plano Contas],'DRE Financeira'!$C365,
BaseFinanceira[Centro Custo],IF($B$2=Configurações!$B$7,"&lt;&gt;""",'DRE Financeira'!$B$2))))</f>
        <v/>
      </c>
      <c r="J365" s="26" t="str">
        <f>IF($B365="","",ABS(
SUMIFS(BaseFinanceira[Valor Realizado],
IF('DRE Financeira'!$B$3=Configurações!$D$7,BaseFinanceira[Mês Caixa],BaseFinanceira[Mês Comp.]),J$6,
BaseFinanceira[Plano Contas],'DRE Financeira'!$C365,
BaseFinanceira[Centro Custo],IF($B$2=Configurações!$B$7,"&lt;&gt;""",'DRE Financeira'!$B$2))))</f>
        <v/>
      </c>
      <c r="K365" s="24" t="str">
        <f>IF($B365="","",ABS(
SUMIFS(BaseFinanceira[Valor Previsto],
IF('DRE Financeira'!$B$3=Configurações!$D$7,BaseFinanceira[Mês Caixa],BaseFinanceira[Mês Comp.]),K$6,
BaseFinanceira[Plano Contas],'DRE Financeira'!$C365,
BaseFinanceira[Centro Custo],IF($B$2=Configurações!$B$7,"&lt;&gt;""",'DRE Financeira'!$B$2))))</f>
        <v/>
      </c>
      <c r="L365" s="26" t="str">
        <f>IF($B365="","",ABS(
SUMIFS(BaseFinanceira[Valor Realizado],
IF('DRE Financeira'!$B$3=Configurações!$D$7,BaseFinanceira[Mês Caixa],BaseFinanceira[Mês Comp.]),L$6,
BaseFinanceira[Plano Contas],'DRE Financeira'!$C365,
BaseFinanceira[Centro Custo],IF($B$2=Configurações!$B$7,"&lt;&gt;""",'DRE Financeira'!$B$2))))</f>
        <v/>
      </c>
      <c r="M365" s="24" t="str">
        <f>IF($B365="","",ABS(
SUMIFS(BaseFinanceira[Valor Previsto],
IF('DRE Financeira'!$B$3=Configurações!$D$7,BaseFinanceira[Mês Caixa],BaseFinanceira[Mês Comp.]),M$6,
BaseFinanceira[Plano Contas],'DRE Financeira'!$C365,
BaseFinanceira[Centro Custo],IF($B$2=Configurações!$B$7,"&lt;&gt;""",'DRE Financeira'!$B$2))))</f>
        <v/>
      </c>
      <c r="N365" s="26" t="str">
        <f>IF($B365="","",ABS(
SUMIFS(BaseFinanceira[Valor Realizado],
IF('DRE Financeira'!$B$3=Configurações!$D$7,BaseFinanceira[Mês Caixa],BaseFinanceira[Mês Comp.]),N$6,
BaseFinanceira[Plano Contas],'DRE Financeira'!$C365,
BaseFinanceira[Centro Custo],IF($B$2=Configurações!$B$7,"&lt;&gt;""",'DRE Financeira'!$B$2))))</f>
        <v/>
      </c>
      <c r="O365" s="24" t="str">
        <f>IF($B365="","",ABS(
SUMIFS(BaseFinanceira[Valor Previsto],
IF('DRE Financeira'!$B$3=Configurações!$D$7,BaseFinanceira[Mês Caixa],BaseFinanceira[Mês Comp.]),O$6,
BaseFinanceira[Plano Contas],'DRE Financeira'!$C365,
BaseFinanceira[Centro Custo],IF($B$2=Configurações!$B$7,"&lt;&gt;""",'DRE Financeira'!$B$2))))</f>
        <v/>
      </c>
      <c r="P365" s="26" t="str">
        <f>IF($B365="","",ABS(
SUMIFS(BaseFinanceira[Valor Realizado],
IF('DRE Financeira'!$B$3=Configurações!$D$7,BaseFinanceira[Mês Caixa],BaseFinanceira[Mês Comp.]),P$6,
BaseFinanceira[Plano Contas],'DRE Financeira'!$C365,
BaseFinanceira[Centro Custo],IF($B$2=Configurações!$B$7,"&lt;&gt;""",'DRE Financeira'!$B$2))))</f>
        <v/>
      </c>
      <c r="Q365" s="24" t="str">
        <f>IF($B365="","",ABS(
SUMIFS(BaseFinanceira[Valor Previsto],
IF('DRE Financeira'!$B$3=Configurações!$D$7,BaseFinanceira[Mês Caixa],BaseFinanceira[Mês Comp.]),Q$6,
BaseFinanceira[Plano Contas],'DRE Financeira'!$C365,
BaseFinanceira[Centro Custo],IF($B$2=Configurações!$B$7,"&lt;&gt;""",'DRE Financeira'!$B$2))))</f>
        <v/>
      </c>
      <c r="R365" s="26" t="str">
        <f>IF($B365="","",ABS(
SUMIFS(BaseFinanceira[Valor Realizado],
IF('DRE Financeira'!$B$3=Configurações!$D$7,BaseFinanceira[Mês Caixa],BaseFinanceira[Mês Comp.]),R$6,
BaseFinanceira[Plano Contas],'DRE Financeira'!$C365,
BaseFinanceira[Centro Custo],IF($B$2=Configurações!$B$7,"&lt;&gt;""",'DRE Financeira'!$B$2))))</f>
        <v/>
      </c>
      <c r="S365" s="24" t="str">
        <f>IF($B365="","",ABS(
SUMIFS(BaseFinanceira[Valor Previsto],
IF('DRE Financeira'!$B$3=Configurações!$D$7,BaseFinanceira[Mês Caixa],BaseFinanceira[Mês Comp.]),S$6,
BaseFinanceira[Plano Contas],'DRE Financeira'!$C365,
BaseFinanceira[Centro Custo],IF($B$2=Configurações!$B$7,"&lt;&gt;""",'DRE Financeira'!$B$2))))</f>
        <v/>
      </c>
      <c r="T365" s="26" t="str">
        <f>IF($B365="","",ABS(
SUMIFS(BaseFinanceira[Valor Realizado],
IF('DRE Financeira'!$B$3=Configurações!$D$7,BaseFinanceira[Mês Caixa],BaseFinanceira[Mês Comp.]),T$6,
BaseFinanceira[Plano Contas],'DRE Financeira'!$C365,
BaseFinanceira[Centro Custo],IF($B$2=Configurações!$B$7,"&lt;&gt;""",'DRE Financeira'!$B$2))))</f>
        <v/>
      </c>
      <c r="U365" s="24" t="str">
        <f>IF($B365="","",ABS(
SUMIFS(BaseFinanceira[Valor Previsto],
IF('DRE Financeira'!$B$3=Configurações!$D$7,BaseFinanceira[Mês Caixa],BaseFinanceira[Mês Comp.]),U$6,
BaseFinanceira[Plano Contas],'DRE Financeira'!$C365,
BaseFinanceira[Centro Custo],IF($B$2=Configurações!$B$7,"&lt;&gt;""",'DRE Financeira'!$B$2))))</f>
        <v/>
      </c>
      <c r="V365" s="26" t="str">
        <f>IF($B365="","",ABS(
SUMIFS(BaseFinanceira[Valor Realizado],
IF('DRE Financeira'!$B$3=Configurações!$D$7,BaseFinanceira[Mês Caixa],BaseFinanceira[Mês Comp.]),V$6,
BaseFinanceira[Plano Contas],'DRE Financeira'!$C365,
BaseFinanceira[Centro Custo],IF($B$2=Configurações!$B$7,"&lt;&gt;""",'DRE Financeira'!$B$2))))</f>
        <v/>
      </c>
      <c r="W365" s="24" t="str">
        <f>IF($B365="","",ABS(
SUMIFS(BaseFinanceira[Valor Previsto],
IF('DRE Financeira'!$B$3=Configurações!$D$7,BaseFinanceira[Mês Caixa],BaseFinanceira[Mês Comp.]),W$6,
BaseFinanceira[Plano Contas],'DRE Financeira'!$C365,
BaseFinanceira[Centro Custo],IF($B$2=Configurações!$B$7,"&lt;&gt;""",'DRE Financeira'!$B$2))))</f>
        <v/>
      </c>
      <c r="X365" s="26" t="str">
        <f>IF($B365="","",ABS(
SUMIFS(BaseFinanceira[Valor Realizado],
IF('DRE Financeira'!$B$3=Configurações!$D$7,BaseFinanceira[Mês Caixa],BaseFinanceira[Mês Comp.]),X$6,
BaseFinanceira[Plano Contas],'DRE Financeira'!$C365,
BaseFinanceira[Centro Custo],IF($B$2=Configurações!$B$7,"&lt;&gt;""",'DRE Financeira'!$B$2))))</f>
        <v/>
      </c>
      <c r="Y365" s="24" t="str">
        <f>IF($B365="","",ABS(
SUMIFS(BaseFinanceira[Valor Previsto],
IF('DRE Financeira'!$B$3=Configurações!$D$7,BaseFinanceira[Mês Caixa],BaseFinanceira[Mês Comp.]),Y$6,
BaseFinanceira[Plano Contas],'DRE Financeira'!$C365,
BaseFinanceira[Centro Custo],IF($B$2=Configurações!$B$7,"&lt;&gt;""",'DRE Financeira'!$B$2))))</f>
        <v/>
      </c>
      <c r="Z365" s="26" t="str">
        <f>IF($B365="","",ABS(
SUMIFS(BaseFinanceira[Valor Realizado],
IF('DRE Financeira'!$B$3=Configurações!$D$7,BaseFinanceira[Mês Caixa],BaseFinanceira[Mês Comp.]),Z$6,
BaseFinanceira[Plano Contas],'DRE Financeira'!$C365,
BaseFinanceira[Centro Custo],IF($B$2=Configurações!$B$7,"&lt;&gt;""",'DRE Financeira'!$B$2))))</f>
        <v/>
      </c>
      <c r="AA365" s="24" t="str">
        <f>IF($B365="","",ABS(
SUMIFS(BaseFinanceira[Valor Previsto],
IF('DRE Financeira'!$B$3=Configurações!$D$7,BaseFinanceira[Mês Caixa],BaseFinanceira[Mês Comp.]),AA$6,
BaseFinanceira[Plano Contas],'DRE Financeira'!$C365,
BaseFinanceira[Centro Custo],IF($B$2=Configurações!$B$7,"&lt;&gt;""",'DRE Financeira'!$B$2))))</f>
        <v/>
      </c>
      <c r="AB365" s="26" t="str">
        <f>IF($B365="","",ABS(
SUMIFS(BaseFinanceira[Valor Realizado],
IF('DRE Financeira'!$B$3=Configurações!$D$7,BaseFinanceira[Mês Caixa],BaseFinanceira[Mês Comp.]),AB$6,
BaseFinanceira[Plano Contas],'DRE Financeira'!$C365,
BaseFinanceira[Centro Custo],IF($B$2=Configurações!$B$7,"&lt;&gt;""",'DRE Financeira'!$B$2))))</f>
        <v/>
      </c>
      <c r="AD365" s="24">
        <f t="shared" si="571"/>
        <v>0</v>
      </c>
      <c r="AE365" s="26">
        <f t="shared" si="571"/>
        <v>0</v>
      </c>
      <c r="AF365" s="39">
        <f t="shared" si="570"/>
        <v>0</v>
      </c>
      <c r="AH365" s="24">
        <f t="shared" si="572"/>
        <v>0</v>
      </c>
      <c r="AI365" s="26">
        <f t="shared" si="572"/>
        <v>0</v>
      </c>
    </row>
    <row r="366" spans="2:35" s="2" customFormat="1" ht="20.100000000000001" hidden="1" customHeight="1" x14ac:dyDescent="0.25">
      <c r="B366" s="23" t="str">
        <f>IF('Plano Contas'!V22="","",'Plano Contas'!V22)</f>
        <v/>
      </c>
      <c r="C366" s="46" t="str">
        <f t="shared" si="573"/>
        <v>Receita Não OperacionalFinanceiras</v>
      </c>
      <c r="D366" s="20"/>
      <c r="E366" s="24" t="str">
        <f>IF($B366="","",ABS(
SUMIFS(BaseFinanceira[Valor Previsto],
IF('DRE Financeira'!$B$3=Configurações!$D$7,BaseFinanceira[Mês Caixa],BaseFinanceira[Mês Comp.]),E$6,
BaseFinanceira[Plano Contas],'DRE Financeira'!$C366,
BaseFinanceira[Centro Custo],IF($B$2=Configurações!$B$7,"&lt;&gt;""",'DRE Financeira'!$B$2))))</f>
        <v/>
      </c>
      <c r="F366" s="26" t="str">
        <f>IF($B366="","",ABS(
SUMIFS(BaseFinanceira[Valor Realizado],
IF('DRE Financeira'!$B$3=Configurações!$D$7,BaseFinanceira[Mês Caixa],BaseFinanceira[Mês Comp.]),F$6,
BaseFinanceira[Plano Contas],'DRE Financeira'!$C366,
BaseFinanceira[Centro Custo],IF($B$2=Configurações!$B$7,"&lt;&gt;""",'DRE Financeira'!$B$2))))</f>
        <v/>
      </c>
      <c r="G366" s="24" t="str">
        <f>IF($B366="","",ABS(
SUMIFS(BaseFinanceira[Valor Previsto],
IF('DRE Financeira'!$B$3=Configurações!$D$7,BaseFinanceira[Mês Caixa],BaseFinanceira[Mês Comp.]),G$6,
BaseFinanceira[Plano Contas],'DRE Financeira'!$C366,
BaseFinanceira[Centro Custo],IF($B$2=Configurações!$B$7,"&lt;&gt;""",'DRE Financeira'!$B$2))))</f>
        <v/>
      </c>
      <c r="H366" s="26" t="str">
        <f>IF($B366="","",ABS(
SUMIFS(BaseFinanceira[Valor Realizado],
IF('DRE Financeira'!$B$3=Configurações!$D$7,BaseFinanceira[Mês Caixa],BaseFinanceira[Mês Comp.]),H$6,
BaseFinanceira[Plano Contas],'DRE Financeira'!$C366,
BaseFinanceira[Centro Custo],IF($B$2=Configurações!$B$7,"&lt;&gt;""",'DRE Financeira'!$B$2))))</f>
        <v/>
      </c>
      <c r="I366" s="24" t="str">
        <f>IF($B366="","",ABS(
SUMIFS(BaseFinanceira[Valor Previsto],
IF('DRE Financeira'!$B$3=Configurações!$D$7,BaseFinanceira[Mês Caixa],BaseFinanceira[Mês Comp.]),I$6,
BaseFinanceira[Plano Contas],'DRE Financeira'!$C366,
BaseFinanceira[Centro Custo],IF($B$2=Configurações!$B$7,"&lt;&gt;""",'DRE Financeira'!$B$2))))</f>
        <v/>
      </c>
      <c r="J366" s="26" t="str">
        <f>IF($B366="","",ABS(
SUMIFS(BaseFinanceira[Valor Realizado],
IF('DRE Financeira'!$B$3=Configurações!$D$7,BaseFinanceira[Mês Caixa],BaseFinanceira[Mês Comp.]),J$6,
BaseFinanceira[Plano Contas],'DRE Financeira'!$C366,
BaseFinanceira[Centro Custo],IF($B$2=Configurações!$B$7,"&lt;&gt;""",'DRE Financeira'!$B$2))))</f>
        <v/>
      </c>
      <c r="K366" s="24" t="str">
        <f>IF($B366="","",ABS(
SUMIFS(BaseFinanceira[Valor Previsto],
IF('DRE Financeira'!$B$3=Configurações!$D$7,BaseFinanceira[Mês Caixa],BaseFinanceira[Mês Comp.]),K$6,
BaseFinanceira[Plano Contas],'DRE Financeira'!$C366,
BaseFinanceira[Centro Custo],IF($B$2=Configurações!$B$7,"&lt;&gt;""",'DRE Financeira'!$B$2))))</f>
        <v/>
      </c>
      <c r="L366" s="26" t="str">
        <f>IF($B366="","",ABS(
SUMIFS(BaseFinanceira[Valor Realizado],
IF('DRE Financeira'!$B$3=Configurações!$D$7,BaseFinanceira[Mês Caixa],BaseFinanceira[Mês Comp.]),L$6,
BaseFinanceira[Plano Contas],'DRE Financeira'!$C366,
BaseFinanceira[Centro Custo],IF($B$2=Configurações!$B$7,"&lt;&gt;""",'DRE Financeira'!$B$2))))</f>
        <v/>
      </c>
      <c r="M366" s="24" t="str">
        <f>IF($B366="","",ABS(
SUMIFS(BaseFinanceira[Valor Previsto],
IF('DRE Financeira'!$B$3=Configurações!$D$7,BaseFinanceira[Mês Caixa],BaseFinanceira[Mês Comp.]),M$6,
BaseFinanceira[Plano Contas],'DRE Financeira'!$C366,
BaseFinanceira[Centro Custo],IF($B$2=Configurações!$B$7,"&lt;&gt;""",'DRE Financeira'!$B$2))))</f>
        <v/>
      </c>
      <c r="N366" s="26" t="str">
        <f>IF($B366="","",ABS(
SUMIFS(BaseFinanceira[Valor Realizado],
IF('DRE Financeira'!$B$3=Configurações!$D$7,BaseFinanceira[Mês Caixa],BaseFinanceira[Mês Comp.]),N$6,
BaseFinanceira[Plano Contas],'DRE Financeira'!$C366,
BaseFinanceira[Centro Custo],IF($B$2=Configurações!$B$7,"&lt;&gt;""",'DRE Financeira'!$B$2))))</f>
        <v/>
      </c>
      <c r="O366" s="24" t="str">
        <f>IF($B366="","",ABS(
SUMIFS(BaseFinanceira[Valor Previsto],
IF('DRE Financeira'!$B$3=Configurações!$D$7,BaseFinanceira[Mês Caixa],BaseFinanceira[Mês Comp.]),O$6,
BaseFinanceira[Plano Contas],'DRE Financeira'!$C366,
BaseFinanceira[Centro Custo],IF($B$2=Configurações!$B$7,"&lt;&gt;""",'DRE Financeira'!$B$2))))</f>
        <v/>
      </c>
      <c r="P366" s="26" t="str">
        <f>IF($B366="","",ABS(
SUMIFS(BaseFinanceira[Valor Realizado],
IF('DRE Financeira'!$B$3=Configurações!$D$7,BaseFinanceira[Mês Caixa],BaseFinanceira[Mês Comp.]),P$6,
BaseFinanceira[Plano Contas],'DRE Financeira'!$C366,
BaseFinanceira[Centro Custo],IF($B$2=Configurações!$B$7,"&lt;&gt;""",'DRE Financeira'!$B$2))))</f>
        <v/>
      </c>
      <c r="Q366" s="24" t="str">
        <f>IF($B366="","",ABS(
SUMIFS(BaseFinanceira[Valor Previsto],
IF('DRE Financeira'!$B$3=Configurações!$D$7,BaseFinanceira[Mês Caixa],BaseFinanceira[Mês Comp.]),Q$6,
BaseFinanceira[Plano Contas],'DRE Financeira'!$C366,
BaseFinanceira[Centro Custo],IF($B$2=Configurações!$B$7,"&lt;&gt;""",'DRE Financeira'!$B$2))))</f>
        <v/>
      </c>
      <c r="R366" s="26" t="str">
        <f>IF($B366="","",ABS(
SUMIFS(BaseFinanceira[Valor Realizado],
IF('DRE Financeira'!$B$3=Configurações!$D$7,BaseFinanceira[Mês Caixa],BaseFinanceira[Mês Comp.]),R$6,
BaseFinanceira[Plano Contas],'DRE Financeira'!$C366,
BaseFinanceira[Centro Custo],IF($B$2=Configurações!$B$7,"&lt;&gt;""",'DRE Financeira'!$B$2))))</f>
        <v/>
      </c>
      <c r="S366" s="24" t="str">
        <f>IF($B366="","",ABS(
SUMIFS(BaseFinanceira[Valor Previsto],
IF('DRE Financeira'!$B$3=Configurações!$D$7,BaseFinanceira[Mês Caixa],BaseFinanceira[Mês Comp.]),S$6,
BaseFinanceira[Plano Contas],'DRE Financeira'!$C366,
BaseFinanceira[Centro Custo],IF($B$2=Configurações!$B$7,"&lt;&gt;""",'DRE Financeira'!$B$2))))</f>
        <v/>
      </c>
      <c r="T366" s="26" t="str">
        <f>IF($B366="","",ABS(
SUMIFS(BaseFinanceira[Valor Realizado],
IF('DRE Financeira'!$B$3=Configurações!$D$7,BaseFinanceira[Mês Caixa],BaseFinanceira[Mês Comp.]),T$6,
BaseFinanceira[Plano Contas],'DRE Financeira'!$C366,
BaseFinanceira[Centro Custo],IF($B$2=Configurações!$B$7,"&lt;&gt;""",'DRE Financeira'!$B$2))))</f>
        <v/>
      </c>
      <c r="U366" s="24" t="str">
        <f>IF($B366="","",ABS(
SUMIFS(BaseFinanceira[Valor Previsto],
IF('DRE Financeira'!$B$3=Configurações!$D$7,BaseFinanceira[Mês Caixa],BaseFinanceira[Mês Comp.]),U$6,
BaseFinanceira[Plano Contas],'DRE Financeira'!$C366,
BaseFinanceira[Centro Custo],IF($B$2=Configurações!$B$7,"&lt;&gt;""",'DRE Financeira'!$B$2))))</f>
        <v/>
      </c>
      <c r="V366" s="26" t="str">
        <f>IF($B366="","",ABS(
SUMIFS(BaseFinanceira[Valor Realizado],
IF('DRE Financeira'!$B$3=Configurações!$D$7,BaseFinanceira[Mês Caixa],BaseFinanceira[Mês Comp.]),V$6,
BaseFinanceira[Plano Contas],'DRE Financeira'!$C366,
BaseFinanceira[Centro Custo],IF($B$2=Configurações!$B$7,"&lt;&gt;""",'DRE Financeira'!$B$2))))</f>
        <v/>
      </c>
      <c r="W366" s="24" t="str">
        <f>IF($B366="","",ABS(
SUMIFS(BaseFinanceira[Valor Previsto],
IF('DRE Financeira'!$B$3=Configurações!$D$7,BaseFinanceira[Mês Caixa],BaseFinanceira[Mês Comp.]),W$6,
BaseFinanceira[Plano Contas],'DRE Financeira'!$C366,
BaseFinanceira[Centro Custo],IF($B$2=Configurações!$B$7,"&lt;&gt;""",'DRE Financeira'!$B$2))))</f>
        <v/>
      </c>
      <c r="X366" s="26" t="str">
        <f>IF($B366="","",ABS(
SUMIFS(BaseFinanceira[Valor Realizado],
IF('DRE Financeira'!$B$3=Configurações!$D$7,BaseFinanceira[Mês Caixa],BaseFinanceira[Mês Comp.]),X$6,
BaseFinanceira[Plano Contas],'DRE Financeira'!$C366,
BaseFinanceira[Centro Custo],IF($B$2=Configurações!$B$7,"&lt;&gt;""",'DRE Financeira'!$B$2))))</f>
        <v/>
      </c>
      <c r="Y366" s="24" t="str">
        <f>IF($B366="","",ABS(
SUMIFS(BaseFinanceira[Valor Previsto],
IF('DRE Financeira'!$B$3=Configurações!$D$7,BaseFinanceira[Mês Caixa],BaseFinanceira[Mês Comp.]),Y$6,
BaseFinanceira[Plano Contas],'DRE Financeira'!$C366,
BaseFinanceira[Centro Custo],IF($B$2=Configurações!$B$7,"&lt;&gt;""",'DRE Financeira'!$B$2))))</f>
        <v/>
      </c>
      <c r="Z366" s="26" t="str">
        <f>IF($B366="","",ABS(
SUMIFS(BaseFinanceira[Valor Realizado],
IF('DRE Financeira'!$B$3=Configurações!$D$7,BaseFinanceira[Mês Caixa],BaseFinanceira[Mês Comp.]),Z$6,
BaseFinanceira[Plano Contas],'DRE Financeira'!$C366,
BaseFinanceira[Centro Custo],IF($B$2=Configurações!$B$7,"&lt;&gt;""",'DRE Financeira'!$B$2))))</f>
        <v/>
      </c>
      <c r="AA366" s="24" t="str">
        <f>IF($B366="","",ABS(
SUMIFS(BaseFinanceira[Valor Previsto],
IF('DRE Financeira'!$B$3=Configurações!$D$7,BaseFinanceira[Mês Caixa],BaseFinanceira[Mês Comp.]),AA$6,
BaseFinanceira[Plano Contas],'DRE Financeira'!$C366,
BaseFinanceira[Centro Custo],IF($B$2=Configurações!$B$7,"&lt;&gt;""",'DRE Financeira'!$B$2))))</f>
        <v/>
      </c>
      <c r="AB366" s="26" t="str">
        <f>IF($B366="","",ABS(
SUMIFS(BaseFinanceira[Valor Realizado],
IF('DRE Financeira'!$B$3=Configurações!$D$7,BaseFinanceira[Mês Caixa],BaseFinanceira[Mês Comp.]),AB$6,
BaseFinanceira[Plano Contas],'DRE Financeira'!$C366,
BaseFinanceira[Centro Custo],IF($B$2=Configurações!$B$7,"&lt;&gt;""",'DRE Financeira'!$B$2))))</f>
        <v/>
      </c>
      <c r="AD366" s="24">
        <f t="shared" si="571"/>
        <v>0</v>
      </c>
      <c r="AE366" s="26">
        <f t="shared" si="571"/>
        <v>0</v>
      </c>
      <c r="AF366" s="39">
        <f t="shared" si="570"/>
        <v>0</v>
      </c>
      <c r="AH366" s="24">
        <f t="shared" si="572"/>
        <v>0</v>
      </c>
      <c r="AI366" s="26">
        <f t="shared" si="572"/>
        <v>0</v>
      </c>
    </row>
    <row r="367" spans="2:35" s="2" customFormat="1" ht="20.100000000000001" hidden="1" customHeight="1" x14ac:dyDescent="0.25">
      <c r="B367" s="23" t="str">
        <f>IF('Plano Contas'!V23="","",'Plano Contas'!V23)</f>
        <v/>
      </c>
      <c r="C367" s="46" t="str">
        <f t="shared" si="573"/>
        <v>Receita Não OperacionalFinanceiras</v>
      </c>
      <c r="D367" s="20"/>
      <c r="E367" s="24" t="str">
        <f>IF($B367="","",ABS(
SUMIFS(BaseFinanceira[Valor Previsto],
IF('DRE Financeira'!$B$3=Configurações!$D$7,BaseFinanceira[Mês Caixa],BaseFinanceira[Mês Comp.]),E$6,
BaseFinanceira[Plano Contas],'DRE Financeira'!$C367,
BaseFinanceira[Centro Custo],IF($B$2=Configurações!$B$7,"&lt;&gt;""",'DRE Financeira'!$B$2))))</f>
        <v/>
      </c>
      <c r="F367" s="26" t="str">
        <f>IF($B367="","",ABS(
SUMIFS(BaseFinanceira[Valor Realizado],
IF('DRE Financeira'!$B$3=Configurações!$D$7,BaseFinanceira[Mês Caixa],BaseFinanceira[Mês Comp.]),F$6,
BaseFinanceira[Plano Contas],'DRE Financeira'!$C367,
BaseFinanceira[Centro Custo],IF($B$2=Configurações!$B$7,"&lt;&gt;""",'DRE Financeira'!$B$2))))</f>
        <v/>
      </c>
      <c r="G367" s="24" t="str">
        <f>IF($B367="","",ABS(
SUMIFS(BaseFinanceira[Valor Previsto],
IF('DRE Financeira'!$B$3=Configurações!$D$7,BaseFinanceira[Mês Caixa],BaseFinanceira[Mês Comp.]),G$6,
BaseFinanceira[Plano Contas],'DRE Financeira'!$C367,
BaseFinanceira[Centro Custo],IF($B$2=Configurações!$B$7,"&lt;&gt;""",'DRE Financeira'!$B$2))))</f>
        <v/>
      </c>
      <c r="H367" s="26" t="str">
        <f>IF($B367="","",ABS(
SUMIFS(BaseFinanceira[Valor Realizado],
IF('DRE Financeira'!$B$3=Configurações!$D$7,BaseFinanceira[Mês Caixa],BaseFinanceira[Mês Comp.]),H$6,
BaseFinanceira[Plano Contas],'DRE Financeira'!$C367,
BaseFinanceira[Centro Custo],IF($B$2=Configurações!$B$7,"&lt;&gt;""",'DRE Financeira'!$B$2))))</f>
        <v/>
      </c>
      <c r="I367" s="24" t="str">
        <f>IF($B367="","",ABS(
SUMIFS(BaseFinanceira[Valor Previsto],
IF('DRE Financeira'!$B$3=Configurações!$D$7,BaseFinanceira[Mês Caixa],BaseFinanceira[Mês Comp.]),I$6,
BaseFinanceira[Plano Contas],'DRE Financeira'!$C367,
BaseFinanceira[Centro Custo],IF($B$2=Configurações!$B$7,"&lt;&gt;""",'DRE Financeira'!$B$2))))</f>
        <v/>
      </c>
      <c r="J367" s="26" t="str">
        <f>IF($B367="","",ABS(
SUMIFS(BaseFinanceira[Valor Realizado],
IF('DRE Financeira'!$B$3=Configurações!$D$7,BaseFinanceira[Mês Caixa],BaseFinanceira[Mês Comp.]),J$6,
BaseFinanceira[Plano Contas],'DRE Financeira'!$C367,
BaseFinanceira[Centro Custo],IF($B$2=Configurações!$B$7,"&lt;&gt;""",'DRE Financeira'!$B$2))))</f>
        <v/>
      </c>
      <c r="K367" s="24" t="str">
        <f>IF($B367="","",ABS(
SUMIFS(BaseFinanceira[Valor Previsto],
IF('DRE Financeira'!$B$3=Configurações!$D$7,BaseFinanceira[Mês Caixa],BaseFinanceira[Mês Comp.]),K$6,
BaseFinanceira[Plano Contas],'DRE Financeira'!$C367,
BaseFinanceira[Centro Custo],IF($B$2=Configurações!$B$7,"&lt;&gt;""",'DRE Financeira'!$B$2))))</f>
        <v/>
      </c>
      <c r="L367" s="26" t="str">
        <f>IF($B367="","",ABS(
SUMIFS(BaseFinanceira[Valor Realizado],
IF('DRE Financeira'!$B$3=Configurações!$D$7,BaseFinanceira[Mês Caixa],BaseFinanceira[Mês Comp.]),L$6,
BaseFinanceira[Plano Contas],'DRE Financeira'!$C367,
BaseFinanceira[Centro Custo],IF($B$2=Configurações!$B$7,"&lt;&gt;""",'DRE Financeira'!$B$2))))</f>
        <v/>
      </c>
      <c r="M367" s="24" t="str">
        <f>IF($B367="","",ABS(
SUMIFS(BaseFinanceira[Valor Previsto],
IF('DRE Financeira'!$B$3=Configurações!$D$7,BaseFinanceira[Mês Caixa],BaseFinanceira[Mês Comp.]),M$6,
BaseFinanceira[Plano Contas],'DRE Financeira'!$C367,
BaseFinanceira[Centro Custo],IF($B$2=Configurações!$B$7,"&lt;&gt;""",'DRE Financeira'!$B$2))))</f>
        <v/>
      </c>
      <c r="N367" s="26" t="str">
        <f>IF($B367="","",ABS(
SUMIFS(BaseFinanceira[Valor Realizado],
IF('DRE Financeira'!$B$3=Configurações!$D$7,BaseFinanceira[Mês Caixa],BaseFinanceira[Mês Comp.]),N$6,
BaseFinanceira[Plano Contas],'DRE Financeira'!$C367,
BaseFinanceira[Centro Custo],IF($B$2=Configurações!$B$7,"&lt;&gt;""",'DRE Financeira'!$B$2))))</f>
        <v/>
      </c>
      <c r="O367" s="24" t="str">
        <f>IF($B367="","",ABS(
SUMIFS(BaseFinanceira[Valor Previsto],
IF('DRE Financeira'!$B$3=Configurações!$D$7,BaseFinanceira[Mês Caixa],BaseFinanceira[Mês Comp.]),O$6,
BaseFinanceira[Plano Contas],'DRE Financeira'!$C367,
BaseFinanceira[Centro Custo],IF($B$2=Configurações!$B$7,"&lt;&gt;""",'DRE Financeira'!$B$2))))</f>
        <v/>
      </c>
      <c r="P367" s="26" t="str">
        <f>IF($B367="","",ABS(
SUMIFS(BaseFinanceira[Valor Realizado],
IF('DRE Financeira'!$B$3=Configurações!$D$7,BaseFinanceira[Mês Caixa],BaseFinanceira[Mês Comp.]),P$6,
BaseFinanceira[Plano Contas],'DRE Financeira'!$C367,
BaseFinanceira[Centro Custo],IF($B$2=Configurações!$B$7,"&lt;&gt;""",'DRE Financeira'!$B$2))))</f>
        <v/>
      </c>
      <c r="Q367" s="24" t="str">
        <f>IF($B367="","",ABS(
SUMIFS(BaseFinanceira[Valor Previsto],
IF('DRE Financeira'!$B$3=Configurações!$D$7,BaseFinanceira[Mês Caixa],BaseFinanceira[Mês Comp.]),Q$6,
BaseFinanceira[Plano Contas],'DRE Financeira'!$C367,
BaseFinanceira[Centro Custo],IF($B$2=Configurações!$B$7,"&lt;&gt;""",'DRE Financeira'!$B$2))))</f>
        <v/>
      </c>
      <c r="R367" s="26" t="str">
        <f>IF($B367="","",ABS(
SUMIFS(BaseFinanceira[Valor Realizado],
IF('DRE Financeira'!$B$3=Configurações!$D$7,BaseFinanceira[Mês Caixa],BaseFinanceira[Mês Comp.]),R$6,
BaseFinanceira[Plano Contas],'DRE Financeira'!$C367,
BaseFinanceira[Centro Custo],IF($B$2=Configurações!$B$7,"&lt;&gt;""",'DRE Financeira'!$B$2))))</f>
        <v/>
      </c>
      <c r="S367" s="24" t="str">
        <f>IF($B367="","",ABS(
SUMIFS(BaseFinanceira[Valor Previsto],
IF('DRE Financeira'!$B$3=Configurações!$D$7,BaseFinanceira[Mês Caixa],BaseFinanceira[Mês Comp.]),S$6,
BaseFinanceira[Plano Contas],'DRE Financeira'!$C367,
BaseFinanceira[Centro Custo],IF($B$2=Configurações!$B$7,"&lt;&gt;""",'DRE Financeira'!$B$2))))</f>
        <v/>
      </c>
      <c r="T367" s="26" t="str">
        <f>IF($B367="","",ABS(
SUMIFS(BaseFinanceira[Valor Realizado],
IF('DRE Financeira'!$B$3=Configurações!$D$7,BaseFinanceira[Mês Caixa],BaseFinanceira[Mês Comp.]),T$6,
BaseFinanceira[Plano Contas],'DRE Financeira'!$C367,
BaseFinanceira[Centro Custo],IF($B$2=Configurações!$B$7,"&lt;&gt;""",'DRE Financeira'!$B$2))))</f>
        <v/>
      </c>
      <c r="U367" s="24" t="str">
        <f>IF($B367="","",ABS(
SUMIFS(BaseFinanceira[Valor Previsto],
IF('DRE Financeira'!$B$3=Configurações!$D$7,BaseFinanceira[Mês Caixa],BaseFinanceira[Mês Comp.]),U$6,
BaseFinanceira[Plano Contas],'DRE Financeira'!$C367,
BaseFinanceira[Centro Custo],IF($B$2=Configurações!$B$7,"&lt;&gt;""",'DRE Financeira'!$B$2))))</f>
        <v/>
      </c>
      <c r="V367" s="26" t="str">
        <f>IF($B367="","",ABS(
SUMIFS(BaseFinanceira[Valor Realizado],
IF('DRE Financeira'!$B$3=Configurações!$D$7,BaseFinanceira[Mês Caixa],BaseFinanceira[Mês Comp.]),V$6,
BaseFinanceira[Plano Contas],'DRE Financeira'!$C367,
BaseFinanceira[Centro Custo],IF($B$2=Configurações!$B$7,"&lt;&gt;""",'DRE Financeira'!$B$2))))</f>
        <v/>
      </c>
      <c r="W367" s="24" t="str">
        <f>IF($B367="","",ABS(
SUMIFS(BaseFinanceira[Valor Previsto],
IF('DRE Financeira'!$B$3=Configurações!$D$7,BaseFinanceira[Mês Caixa],BaseFinanceira[Mês Comp.]),W$6,
BaseFinanceira[Plano Contas],'DRE Financeira'!$C367,
BaseFinanceira[Centro Custo],IF($B$2=Configurações!$B$7,"&lt;&gt;""",'DRE Financeira'!$B$2))))</f>
        <v/>
      </c>
      <c r="X367" s="26" t="str">
        <f>IF($B367="","",ABS(
SUMIFS(BaseFinanceira[Valor Realizado],
IF('DRE Financeira'!$B$3=Configurações!$D$7,BaseFinanceira[Mês Caixa],BaseFinanceira[Mês Comp.]),X$6,
BaseFinanceira[Plano Contas],'DRE Financeira'!$C367,
BaseFinanceira[Centro Custo],IF($B$2=Configurações!$B$7,"&lt;&gt;""",'DRE Financeira'!$B$2))))</f>
        <v/>
      </c>
      <c r="Y367" s="24" t="str">
        <f>IF($B367="","",ABS(
SUMIFS(BaseFinanceira[Valor Previsto],
IF('DRE Financeira'!$B$3=Configurações!$D$7,BaseFinanceira[Mês Caixa],BaseFinanceira[Mês Comp.]),Y$6,
BaseFinanceira[Plano Contas],'DRE Financeira'!$C367,
BaseFinanceira[Centro Custo],IF($B$2=Configurações!$B$7,"&lt;&gt;""",'DRE Financeira'!$B$2))))</f>
        <v/>
      </c>
      <c r="Z367" s="26" t="str">
        <f>IF($B367="","",ABS(
SUMIFS(BaseFinanceira[Valor Realizado],
IF('DRE Financeira'!$B$3=Configurações!$D$7,BaseFinanceira[Mês Caixa],BaseFinanceira[Mês Comp.]),Z$6,
BaseFinanceira[Plano Contas],'DRE Financeira'!$C367,
BaseFinanceira[Centro Custo],IF($B$2=Configurações!$B$7,"&lt;&gt;""",'DRE Financeira'!$B$2))))</f>
        <v/>
      </c>
      <c r="AA367" s="24" t="str">
        <f>IF($B367="","",ABS(
SUMIFS(BaseFinanceira[Valor Previsto],
IF('DRE Financeira'!$B$3=Configurações!$D$7,BaseFinanceira[Mês Caixa],BaseFinanceira[Mês Comp.]),AA$6,
BaseFinanceira[Plano Contas],'DRE Financeira'!$C367,
BaseFinanceira[Centro Custo],IF($B$2=Configurações!$B$7,"&lt;&gt;""",'DRE Financeira'!$B$2))))</f>
        <v/>
      </c>
      <c r="AB367" s="26" t="str">
        <f>IF($B367="","",ABS(
SUMIFS(BaseFinanceira[Valor Realizado],
IF('DRE Financeira'!$B$3=Configurações!$D$7,BaseFinanceira[Mês Caixa],BaseFinanceira[Mês Comp.]),AB$6,
BaseFinanceira[Plano Contas],'DRE Financeira'!$C367,
BaseFinanceira[Centro Custo],IF($B$2=Configurações!$B$7,"&lt;&gt;""",'DRE Financeira'!$B$2))))</f>
        <v/>
      </c>
      <c r="AD367" s="24">
        <f t="shared" si="571"/>
        <v>0</v>
      </c>
      <c r="AE367" s="26">
        <f t="shared" si="571"/>
        <v>0</v>
      </c>
      <c r="AF367" s="39">
        <f t="shared" si="570"/>
        <v>0</v>
      </c>
      <c r="AH367" s="24">
        <f t="shared" si="572"/>
        <v>0</v>
      </c>
      <c r="AI367" s="26">
        <f t="shared" si="572"/>
        <v>0</v>
      </c>
    </row>
    <row r="368" spans="2:35" s="2" customFormat="1" ht="20.100000000000001" hidden="1" customHeight="1" x14ac:dyDescent="0.25">
      <c r="B368" s="23" t="str">
        <f>IF('Plano Contas'!V24="","",'Plano Contas'!V24)</f>
        <v/>
      </c>
      <c r="C368" s="46" t="str">
        <f t="shared" si="573"/>
        <v>Receita Não OperacionalFinanceiras</v>
      </c>
      <c r="D368" s="20"/>
      <c r="E368" s="24" t="str">
        <f>IF($B368="","",ABS(
SUMIFS(BaseFinanceira[Valor Previsto],
IF('DRE Financeira'!$B$3=Configurações!$D$7,BaseFinanceira[Mês Caixa],BaseFinanceira[Mês Comp.]),E$6,
BaseFinanceira[Plano Contas],'DRE Financeira'!$C368,
BaseFinanceira[Centro Custo],IF($B$2=Configurações!$B$7,"&lt;&gt;""",'DRE Financeira'!$B$2))))</f>
        <v/>
      </c>
      <c r="F368" s="26" t="str">
        <f>IF($B368="","",ABS(
SUMIFS(BaseFinanceira[Valor Realizado],
IF('DRE Financeira'!$B$3=Configurações!$D$7,BaseFinanceira[Mês Caixa],BaseFinanceira[Mês Comp.]),F$6,
BaseFinanceira[Plano Contas],'DRE Financeira'!$C368,
BaseFinanceira[Centro Custo],IF($B$2=Configurações!$B$7,"&lt;&gt;""",'DRE Financeira'!$B$2))))</f>
        <v/>
      </c>
      <c r="G368" s="24" t="str">
        <f>IF($B368="","",ABS(
SUMIFS(BaseFinanceira[Valor Previsto],
IF('DRE Financeira'!$B$3=Configurações!$D$7,BaseFinanceira[Mês Caixa],BaseFinanceira[Mês Comp.]),G$6,
BaseFinanceira[Plano Contas],'DRE Financeira'!$C368,
BaseFinanceira[Centro Custo],IF($B$2=Configurações!$B$7,"&lt;&gt;""",'DRE Financeira'!$B$2))))</f>
        <v/>
      </c>
      <c r="H368" s="26" t="str">
        <f>IF($B368="","",ABS(
SUMIFS(BaseFinanceira[Valor Realizado],
IF('DRE Financeira'!$B$3=Configurações!$D$7,BaseFinanceira[Mês Caixa],BaseFinanceira[Mês Comp.]),H$6,
BaseFinanceira[Plano Contas],'DRE Financeira'!$C368,
BaseFinanceira[Centro Custo],IF($B$2=Configurações!$B$7,"&lt;&gt;""",'DRE Financeira'!$B$2))))</f>
        <v/>
      </c>
      <c r="I368" s="24" t="str">
        <f>IF($B368="","",ABS(
SUMIFS(BaseFinanceira[Valor Previsto],
IF('DRE Financeira'!$B$3=Configurações!$D$7,BaseFinanceira[Mês Caixa],BaseFinanceira[Mês Comp.]),I$6,
BaseFinanceira[Plano Contas],'DRE Financeira'!$C368,
BaseFinanceira[Centro Custo],IF($B$2=Configurações!$B$7,"&lt;&gt;""",'DRE Financeira'!$B$2))))</f>
        <v/>
      </c>
      <c r="J368" s="26" t="str">
        <f>IF($B368="","",ABS(
SUMIFS(BaseFinanceira[Valor Realizado],
IF('DRE Financeira'!$B$3=Configurações!$D$7,BaseFinanceira[Mês Caixa],BaseFinanceira[Mês Comp.]),J$6,
BaseFinanceira[Plano Contas],'DRE Financeira'!$C368,
BaseFinanceira[Centro Custo],IF($B$2=Configurações!$B$7,"&lt;&gt;""",'DRE Financeira'!$B$2))))</f>
        <v/>
      </c>
      <c r="K368" s="24" t="str">
        <f>IF($B368="","",ABS(
SUMIFS(BaseFinanceira[Valor Previsto],
IF('DRE Financeira'!$B$3=Configurações!$D$7,BaseFinanceira[Mês Caixa],BaseFinanceira[Mês Comp.]),K$6,
BaseFinanceira[Plano Contas],'DRE Financeira'!$C368,
BaseFinanceira[Centro Custo],IF($B$2=Configurações!$B$7,"&lt;&gt;""",'DRE Financeira'!$B$2))))</f>
        <v/>
      </c>
      <c r="L368" s="26" t="str">
        <f>IF($B368="","",ABS(
SUMIFS(BaseFinanceira[Valor Realizado],
IF('DRE Financeira'!$B$3=Configurações!$D$7,BaseFinanceira[Mês Caixa],BaseFinanceira[Mês Comp.]),L$6,
BaseFinanceira[Plano Contas],'DRE Financeira'!$C368,
BaseFinanceira[Centro Custo],IF($B$2=Configurações!$B$7,"&lt;&gt;""",'DRE Financeira'!$B$2))))</f>
        <v/>
      </c>
      <c r="M368" s="24" t="str">
        <f>IF($B368="","",ABS(
SUMIFS(BaseFinanceira[Valor Previsto],
IF('DRE Financeira'!$B$3=Configurações!$D$7,BaseFinanceira[Mês Caixa],BaseFinanceira[Mês Comp.]),M$6,
BaseFinanceira[Plano Contas],'DRE Financeira'!$C368,
BaseFinanceira[Centro Custo],IF($B$2=Configurações!$B$7,"&lt;&gt;""",'DRE Financeira'!$B$2))))</f>
        <v/>
      </c>
      <c r="N368" s="26" t="str">
        <f>IF($B368="","",ABS(
SUMIFS(BaseFinanceira[Valor Realizado],
IF('DRE Financeira'!$B$3=Configurações!$D$7,BaseFinanceira[Mês Caixa],BaseFinanceira[Mês Comp.]),N$6,
BaseFinanceira[Plano Contas],'DRE Financeira'!$C368,
BaseFinanceira[Centro Custo],IF($B$2=Configurações!$B$7,"&lt;&gt;""",'DRE Financeira'!$B$2))))</f>
        <v/>
      </c>
      <c r="O368" s="24" t="str">
        <f>IF($B368="","",ABS(
SUMIFS(BaseFinanceira[Valor Previsto],
IF('DRE Financeira'!$B$3=Configurações!$D$7,BaseFinanceira[Mês Caixa],BaseFinanceira[Mês Comp.]),O$6,
BaseFinanceira[Plano Contas],'DRE Financeira'!$C368,
BaseFinanceira[Centro Custo],IF($B$2=Configurações!$B$7,"&lt;&gt;""",'DRE Financeira'!$B$2))))</f>
        <v/>
      </c>
      <c r="P368" s="26" t="str">
        <f>IF($B368="","",ABS(
SUMIFS(BaseFinanceira[Valor Realizado],
IF('DRE Financeira'!$B$3=Configurações!$D$7,BaseFinanceira[Mês Caixa],BaseFinanceira[Mês Comp.]),P$6,
BaseFinanceira[Plano Contas],'DRE Financeira'!$C368,
BaseFinanceira[Centro Custo],IF($B$2=Configurações!$B$7,"&lt;&gt;""",'DRE Financeira'!$B$2))))</f>
        <v/>
      </c>
      <c r="Q368" s="24" t="str">
        <f>IF($B368="","",ABS(
SUMIFS(BaseFinanceira[Valor Previsto],
IF('DRE Financeira'!$B$3=Configurações!$D$7,BaseFinanceira[Mês Caixa],BaseFinanceira[Mês Comp.]),Q$6,
BaseFinanceira[Plano Contas],'DRE Financeira'!$C368,
BaseFinanceira[Centro Custo],IF($B$2=Configurações!$B$7,"&lt;&gt;""",'DRE Financeira'!$B$2))))</f>
        <v/>
      </c>
      <c r="R368" s="26" t="str">
        <f>IF($B368="","",ABS(
SUMIFS(BaseFinanceira[Valor Realizado],
IF('DRE Financeira'!$B$3=Configurações!$D$7,BaseFinanceira[Mês Caixa],BaseFinanceira[Mês Comp.]),R$6,
BaseFinanceira[Plano Contas],'DRE Financeira'!$C368,
BaseFinanceira[Centro Custo],IF($B$2=Configurações!$B$7,"&lt;&gt;""",'DRE Financeira'!$B$2))))</f>
        <v/>
      </c>
      <c r="S368" s="24" t="str">
        <f>IF($B368="","",ABS(
SUMIFS(BaseFinanceira[Valor Previsto],
IF('DRE Financeira'!$B$3=Configurações!$D$7,BaseFinanceira[Mês Caixa],BaseFinanceira[Mês Comp.]),S$6,
BaseFinanceira[Plano Contas],'DRE Financeira'!$C368,
BaseFinanceira[Centro Custo],IF($B$2=Configurações!$B$7,"&lt;&gt;""",'DRE Financeira'!$B$2))))</f>
        <v/>
      </c>
      <c r="T368" s="26" t="str">
        <f>IF($B368="","",ABS(
SUMIFS(BaseFinanceira[Valor Realizado],
IF('DRE Financeira'!$B$3=Configurações!$D$7,BaseFinanceira[Mês Caixa],BaseFinanceira[Mês Comp.]),T$6,
BaseFinanceira[Plano Contas],'DRE Financeira'!$C368,
BaseFinanceira[Centro Custo],IF($B$2=Configurações!$B$7,"&lt;&gt;""",'DRE Financeira'!$B$2))))</f>
        <v/>
      </c>
      <c r="U368" s="24" t="str">
        <f>IF($B368="","",ABS(
SUMIFS(BaseFinanceira[Valor Previsto],
IF('DRE Financeira'!$B$3=Configurações!$D$7,BaseFinanceira[Mês Caixa],BaseFinanceira[Mês Comp.]),U$6,
BaseFinanceira[Plano Contas],'DRE Financeira'!$C368,
BaseFinanceira[Centro Custo],IF($B$2=Configurações!$B$7,"&lt;&gt;""",'DRE Financeira'!$B$2))))</f>
        <v/>
      </c>
      <c r="V368" s="26" t="str">
        <f>IF($B368="","",ABS(
SUMIFS(BaseFinanceira[Valor Realizado],
IF('DRE Financeira'!$B$3=Configurações!$D$7,BaseFinanceira[Mês Caixa],BaseFinanceira[Mês Comp.]),V$6,
BaseFinanceira[Plano Contas],'DRE Financeira'!$C368,
BaseFinanceira[Centro Custo],IF($B$2=Configurações!$B$7,"&lt;&gt;""",'DRE Financeira'!$B$2))))</f>
        <v/>
      </c>
      <c r="W368" s="24" t="str">
        <f>IF($B368="","",ABS(
SUMIFS(BaseFinanceira[Valor Previsto],
IF('DRE Financeira'!$B$3=Configurações!$D$7,BaseFinanceira[Mês Caixa],BaseFinanceira[Mês Comp.]),W$6,
BaseFinanceira[Plano Contas],'DRE Financeira'!$C368,
BaseFinanceira[Centro Custo],IF($B$2=Configurações!$B$7,"&lt;&gt;""",'DRE Financeira'!$B$2))))</f>
        <v/>
      </c>
      <c r="X368" s="26" t="str">
        <f>IF($B368="","",ABS(
SUMIFS(BaseFinanceira[Valor Realizado],
IF('DRE Financeira'!$B$3=Configurações!$D$7,BaseFinanceira[Mês Caixa],BaseFinanceira[Mês Comp.]),X$6,
BaseFinanceira[Plano Contas],'DRE Financeira'!$C368,
BaseFinanceira[Centro Custo],IF($B$2=Configurações!$B$7,"&lt;&gt;""",'DRE Financeira'!$B$2))))</f>
        <v/>
      </c>
      <c r="Y368" s="24" t="str">
        <f>IF($B368="","",ABS(
SUMIFS(BaseFinanceira[Valor Previsto],
IF('DRE Financeira'!$B$3=Configurações!$D$7,BaseFinanceira[Mês Caixa],BaseFinanceira[Mês Comp.]),Y$6,
BaseFinanceira[Plano Contas],'DRE Financeira'!$C368,
BaseFinanceira[Centro Custo],IF($B$2=Configurações!$B$7,"&lt;&gt;""",'DRE Financeira'!$B$2))))</f>
        <v/>
      </c>
      <c r="Z368" s="26" t="str">
        <f>IF($B368="","",ABS(
SUMIFS(BaseFinanceira[Valor Realizado],
IF('DRE Financeira'!$B$3=Configurações!$D$7,BaseFinanceira[Mês Caixa],BaseFinanceira[Mês Comp.]),Z$6,
BaseFinanceira[Plano Contas],'DRE Financeira'!$C368,
BaseFinanceira[Centro Custo],IF($B$2=Configurações!$B$7,"&lt;&gt;""",'DRE Financeira'!$B$2))))</f>
        <v/>
      </c>
      <c r="AA368" s="24" t="str">
        <f>IF($B368="","",ABS(
SUMIFS(BaseFinanceira[Valor Previsto],
IF('DRE Financeira'!$B$3=Configurações!$D$7,BaseFinanceira[Mês Caixa],BaseFinanceira[Mês Comp.]),AA$6,
BaseFinanceira[Plano Contas],'DRE Financeira'!$C368,
BaseFinanceira[Centro Custo],IF($B$2=Configurações!$B$7,"&lt;&gt;""",'DRE Financeira'!$B$2))))</f>
        <v/>
      </c>
      <c r="AB368" s="26" t="str">
        <f>IF($B368="","",ABS(
SUMIFS(BaseFinanceira[Valor Realizado],
IF('DRE Financeira'!$B$3=Configurações!$D$7,BaseFinanceira[Mês Caixa],BaseFinanceira[Mês Comp.]),AB$6,
BaseFinanceira[Plano Contas],'DRE Financeira'!$C368,
BaseFinanceira[Centro Custo],IF($B$2=Configurações!$B$7,"&lt;&gt;""",'DRE Financeira'!$B$2))))</f>
        <v/>
      </c>
      <c r="AD368" s="24">
        <f t="shared" si="571"/>
        <v>0</v>
      </c>
      <c r="AE368" s="26">
        <f t="shared" si="571"/>
        <v>0</v>
      </c>
      <c r="AF368" s="39">
        <f t="shared" si="570"/>
        <v>0</v>
      </c>
      <c r="AH368" s="24">
        <f t="shared" si="572"/>
        <v>0</v>
      </c>
      <c r="AI368" s="26">
        <f t="shared" si="572"/>
        <v>0</v>
      </c>
    </row>
    <row r="369" spans="2:35" s="2" customFormat="1" ht="20.100000000000001" hidden="1" customHeight="1" x14ac:dyDescent="0.25">
      <c r="B369" s="23" t="str">
        <f>IF('Plano Contas'!V25="","",'Plano Contas'!V25)</f>
        <v/>
      </c>
      <c r="C369" s="46" t="str">
        <f t="shared" si="573"/>
        <v>Receita Não OperacionalFinanceiras</v>
      </c>
      <c r="D369" s="20"/>
      <c r="E369" s="24" t="str">
        <f>IF($B369="","",ABS(
SUMIFS(BaseFinanceira[Valor Previsto],
IF('DRE Financeira'!$B$3=Configurações!$D$7,BaseFinanceira[Mês Caixa],BaseFinanceira[Mês Comp.]),E$6,
BaseFinanceira[Plano Contas],'DRE Financeira'!$C369,
BaseFinanceira[Centro Custo],IF($B$2=Configurações!$B$7,"&lt;&gt;""",'DRE Financeira'!$B$2))))</f>
        <v/>
      </c>
      <c r="F369" s="26" t="str">
        <f>IF($B369="","",ABS(
SUMIFS(BaseFinanceira[Valor Realizado],
IF('DRE Financeira'!$B$3=Configurações!$D$7,BaseFinanceira[Mês Caixa],BaseFinanceira[Mês Comp.]),F$6,
BaseFinanceira[Plano Contas],'DRE Financeira'!$C369,
BaseFinanceira[Centro Custo],IF($B$2=Configurações!$B$7,"&lt;&gt;""",'DRE Financeira'!$B$2))))</f>
        <v/>
      </c>
      <c r="G369" s="24" t="str">
        <f>IF($B369="","",ABS(
SUMIFS(BaseFinanceira[Valor Previsto],
IF('DRE Financeira'!$B$3=Configurações!$D$7,BaseFinanceira[Mês Caixa],BaseFinanceira[Mês Comp.]),G$6,
BaseFinanceira[Plano Contas],'DRE Financeira'!$C369,
BaseFinanceira[Centro Custo],IF($B$2=Configurações!$B$7,"&lt;&gt;""",'DRE Financeira'!$B$2))))</f>
        <v/>
      </c>
      <c r="H369" s="26" t="str">
        <f>IF($B369="","",ABS(
SUMIFS(BaseFinanceira[Valor Realizado],
IF('DRE Financeira'!$B$3=Configurações!$D$7,BaseFinanceira[Mês Caixa],BaseFinanceira[Mês Comp.]),H$6,
BaseFinanceira[Plano Contas],'DRE Financeira'!$C369,
BaseFinanceira[Centro Custo],IF($B$2=Configurações!$B$7,"&lt;&gt;""",'DRE Financeira'!$B$2))))</f>
        <v/>
      </c>
      <c r="I369" s="24" t="str">
        <f>IF($B369="","",ABS(
SUMIFS(BaseFinanceira[Valor Previsto],
IF('DRE Financeira'!$B$3=Configurações!$D$7,BaseFinanceira[Mês Caixa],BaseFinanceira[Mês Comp.]),I$6,
BaseFinanceira[Plano Contas],'DRE Financeira'!$C369,
BaseFinanceira[Centro Custo],IF($B$2=Configurações!$B$7,"&lt;&gt;""",'DRE Financeira'!$B$2))))</f>
        <v/>
      </c>
      <c r="J369" s="26" t="str">
        <f>IF($B369="","",ABS(
SUMIFS(BaseFinanceira[Valor Realizado],
IF('DRE Financeira'!$B$3=Configurações!$D$7,BaseFinanceira[Mês Caixa],BaseFinanceira[Mês Comp.]),J$6,
BaseFinanceira[Plano Contas],'DRE Financeira'!$C369,
BaseFinanceira[Centro Custo],IF($B$2=Configurações!$B$7,"&lt;&gt;""",'DRE Financeira'!$B$2))))</f>
        <v/>
      </c>
      <c r="K369" s="24" t="str">
        <f>IF($B369="","",ABS(
SUMIFS(BaseFinanceira[Valor Previsto],
IF('DRE Financeira'!$B$3=Configurações!$D$7,BaseFinanceira[Mês Caixa],BaseFinanceira[Mês Comp.]),K$6,
BaseFinanceira[Plano Contas],'DRE Financeira'!$C369,
BaseFinanceira[Centro Custo],IF($B$2=Configurações!$B$7,"&lt;&gt;""",'DRE Financeira'!$B$2))))</f>
        <v/>
      </c>
      <c r="L369" s="26" t="str">
        <f>IF($B369="","",ABS(
SUMIFS(BaseFinanceira[Valor Realizado],
IF('DRE Financeira'!$B$3=Configurações!$D$7,BaseFinanceira[Mês Caixa],BaseFinanceira[Mês Comp.]),L$6,
BaseFinanceira[Plano Contas],'DRE Financeira'!$C369,
BaseFinanceira[Centro Custo],IF($B$2=Configurações!$B$7,"&lt;&gt;""",'DRE Financeira'!$B$2))))</f>
        <v/>
      </c>
      <c r="M369" s="24" t="str">
        <f>IF($B369="","",ABS(
SUMIFS(BaseFinanceira[Valor Previsto],
IF('DRE Financeira'!$B$3=Configurações!$D$7,BaseFinanceira[Mês Caixa],BaseFinanceira[Mês Comp.]),M$6,
BaseFinanceira[Plano Contas],'DRE Financeira'!$C369,
BaseFinanceira[Centro Custo],IF($B$2=Configurações!$B$7,"&lt;&gt;""",'DRE Financeira'!$B$2))))</f>
        <v/>
      </c>
      <c r="N369" s="26" t="str">
        <f>IF($B369="","",ABS(
SUMIFS(BaseFinanceira[Valor Realizado],
IF('DRE Financeira'!$B$3=Configurações!$D$7,BaseFinanceira[Mês Caixa],BaseFinanceira[Mês Comp.]),N$6,
BaseFinanceira[Plano Contas],'DRE Financeira'!$C369,
BaseFinanceira[Centro Custo],IF($B$2=Configurações!$B$7,"&lt;&gt;""",'DRE Financeira'!$B$2))))</f>
        <v/>
      </c>
      <c r="O369" s="24" t="str">
        <f>IF($B369="","",ABS(
SUMIFS(BaseFinanceira[Valor Previsto],
IF('DRE Financeira'!$B$3=Configurações!$D$7,BaseFinanceira[Mês Caixa],BaseFinanceira[Mês Comp.]),O$6,
BaseFinanceira[Plano Contas],'DRE Financeira'!$C369,
BaseFinanceira[Centro Custo],IF($B$2=Configurações!$B$7,"&lt;&gt;""",'DRE Financeira'!$B$2))))</f>
        <v/>
      </c>
      <c r="P369" s="26" t="str">
        <f>IF($B369="","",ABS(
SUMIFS(BaseFinanceira[Valor Realizado],
IF('DRE Financeira'!$B$3=Configurações!$D$7,BaseFinanceira[Mês Caixa],BaseFinanceira[Mês Comp.]),P$6,
BaseFinanceira[Plano Contas],'DRE Financeira'!$C369,
BaseFinanceira[Centro Custo],IF($B$2=Configurações!$B$7,"&lt;&gt;""",'DRE Financeira'!$B$2))))</f>
        <v/>
      </c>
      <c r="Q369" s="24" t="str">
        <f>IF($B369="","",ABS(
SUMIFS(BaseFinanceira[Valor Previsto],
IF('DRE Financeira'!$B$3=Configurações!$D$7,BaseFinanceira[Mês Caixa],BaseFinanceira[Mês Comp.]),Q$6,
BaseFinanceira[Plano Contas],'DRE Financeira'!$C369,
BaseFinanceira[Centro Custo],IF($B$2=Configurações!$B$7,"&lt;&gt;""",'DRE Financeira'!$B$2))))</f>
        <v/>
      </c>
      <c r="R369" s="26" t="str">
        <f>IF($B369="","",ABS(
SUMIFS(BaseFinanceira[Valor Realizado],
IF('DRE Financeira'!$B$3=Configurações!$D$7,BaseFinanceira[Mês Caixa],BaseFinanceira[Mês Comp.]),R$6,
BaseFinanceira[Plano Contas],'DRE Financeira'!$C369,
BaseFinanceira[Centro Custo],IF($B$2=Configurações!$B$7,"&lt;&gt;""",'DRE Financeira'!$B$2))))</f>
        <v/>
      </c>
      <c r="S369" s="24" t="str">
        <f>IF($B369="","",ABS(
SUMIFS(BaseFinanceira[Valor Previsto],
IF('DRE Financeira'!$B$3=Configurações!$D$7,BaseFinanceira[Mês Caixa],BaseFinanceira[Mês Comp.]),S$6,
BaseFinanceira[Plano Contas],'DRE Financeira'!$C369,
BaseFinanceira[Centro Custo],IF($B$2=Configurações!$B$7,"&lt;&gt;""",'DRE Financeira'!$B$2))))</f>
        <v/>
      </c>
      <c r="T369" s="26" t="str">
        <f>IF($B369="","",ABS(
SUMIFS(BaseFinanceira[Valor Realizado],
IF('DRE Financeira'!$B$3=Configurações!$D$7,BaseFinanceira[Mês Caixa],BaseFinanceira[Mês Comp.]),T$6,
BaseFinanceira[Plano Contas],'DRE Financeira'!$C369,
BaseFinanceira[Centro Custo],IF($B$2=Configurações!$B$7,"&lt;&gt;""",'DRE Financeira'!$B$2))))</f>
        <v/>
      </c>
      <c r="U369" s="24" t="str">
        <f>IF($B369="","",ABS(
SUMIFS(BaseFinanceira[Valor Previsto],
IF('DRE Financeira'!$B$3=Configurações!$D$7,BaseFinanceira[Mês Caixa],BaseFinanceira[Mês Comp.]),U$6,
BaseFinanceira[Plano Contas],'DRE Financeira'!$C369,
BaseFinanceira[Centro Custo],IF($B$2=Configurações!$B$7,"&lt;&gt;""",'DRE Financeira'!$B$2))))</f>
        <v/>
      </c>
      <c r="V369" s="26" t="str">
        <f>IF($B369="","",ABS(
SUMIFS(BaseFinanceira[Valor Realizado],
IF('DRE Financeira'!$B$3=Configurações!$D$7,BaseFinanceira[Mês Caixa],BaseFinanceira[Mês Comp.]),V$6,
BaseFinanceira[Plano Contas],'DRE Financeira'!$C369,
BaseFinanceira[Centro Custo],IF($B$2=Configurações!$B$7,"&lt;&gt;""",'DRE Financeira'!$B$2))))</f>
        <v/>
      </c>
      <c r="W369" s="24" t="str">
        <f>IF($B369="","",ABS(
SUMIFS(BaseFinanceira[Valor Previsto],
IF('DRE Financeira'!$B$3=Configurações!$D$7,BaseFinanceira[Mês Caixa],BaseFinanceira[Mês Comp.]),W$6,
BaseFinanceira[Plano Contas],'DRE Financeira'!$C369,
BaseFinanceira[Centro Custo],IF($B$2=Configurações!$B$7,"&lt;&gt;""",'DRE Financeira'!$B$2))))</f>
        <v/>
      </c>
      <c r="X369" s="26" t="str">
        <f>IF($B369="","",ABS(
SUMIFS(BaseFinanceira[Valor Realizado],
IF('DRE Financeira'!$B$3=Configurações!$D$7,BaseFinanceira[Mês Caixa],BaseFinanceira[Mês Comp.]),X$6,
BaseFinanceira[Plano Contas],'DRE Financeira'!$C369,
BaseFinanceira[Centro Custo],IF($B$2=Configurações!$B$7,"&lt;&gt;""",'DRE Financeira'!$B$2))))</f>
        <v/>
      </c>
      <c r="Y369" s="24" t="str">
        <f>IF($B369="","",ABS(
SUMIFS(BaseFinanceira[Valor Previsto],
IF('DRE Financeira'!$B$3=Configurações!$D$7,BaseFinanceira[Mês Caixa],BaseFinanceira[Mês Comp.]),Y$6,
BaseFinanceira[Plano Contas],'DRE Financeira'!$C369,
BaseFinanceira[Centro Custo],IF($B$2=Configurações!$B$7,"&lt;&gt;""",'DRE Financeira'!$B$2))))</f>
        <v/>
      </c>
      <c r="Z369" s="26" t="str">
        <f>IF($B369="","",ABS(
SUMIFS(BaseFinanceira[Valor Realizado],
IF('DRE Financeira'!$B$3=Configurações!$D$7,BaseFinanceira[Mês Caixa],BaseFinanceira[Mês Comp.]),Z$6,
BaseFinanceira[Plano Contas],'DRE Financeira'!$C369,
BaseFinanceira[Centro Custo],IF($B$2=Configurações!$B$7,"&lt;&gt;""",'DRE Financeira'!$B$2))))</f>
        <v/>
      </c>
      <c r="AA369" s="24" t="str">
        <f>IF($B369="","",ABS(
SUMIFS(BaseFinanceira[Valor Previsto],
IF('DRE Financeira'!$B$3=Configurações!$D$7,BaseFinanceira[Mês Caixa],BaseFinanceira[Mês Comp.]),AA$6,
BaseFinanceira[Plano Contas],'DRE Financeira'!$C369,
BaseFinanceira[Centro Custo],IF($B$2=Configurações!$B$7,"&lt;&gt;""",'DRE Financeira'!$B$2))))</f>
        <v/>
      </c>
      <c r="AB369" s="26" t="str">
        <f>IF($B369="","",ABS(
SUMIFS(BaseFinanceira[Valor Realizado],
IF('DRE Financeira'!$B$3=Configurações!$D$7,BaseFinanceira[Mês Caixa],BaseFinanceira[Mês Comp.]),AB$6,
BaseFinanceira[Plano Contas],'DRE Financeira'!$C369,
BaseFinanceira[Centro Custo],IF($B$2=Configurações!$B$7,"&lt;&gt;""",'DRE Financeira'!$B$2))))</f>
        <v/>
      </c>
      <c r="AD369" s="24">
        <f t="shared" ref="AD369:AE372" si="574">SUMIF($E$3:$AB$3,AD$3,$E369:$AB369)</f>
        <v>0</v>
      </c>
      <c r="AE369" s="26">
        <f t="shared" si="574"/>
        <v>0</v>
      </c>
      <c r="AF369" s="39">
        <f t="shared" si="570"/>
        <v>0</v>
      </c>
      <c r="AH369" s="24">
        <f t="shared" ref="AH369:AI372" si="575">IFERROR(SUMIF($E$3:$AB$3,AH$3,$E369:$AB369)/COUNTIFS($E369:$AB369,"&gt;0",$E$3:$AB$3,AH$3),0)</f>
        <v>0</v>
      </c>
      <c r="AI369" s="26">
        <f t="shared" si="575"/>
        <v>0</v>
      </c>
    </row>
    <row r="370" spans="2:35" s="2" customFormat="1" ht="20.100000000000001" hidden="1" customHeight="1" x14ac:dyDescent="0.25">
      <c r="B370" s="23" t="str">
        <f>IF('Plano Contas'!V26="","",'Plano Contas'!V26)</f>
        <v/>
      </c>
      <c r="C370" s="46" t="str">
        <f t="shared" si="573"/>
        <v>Receita Não OperacionalFinanceiras</v>
      </c>
      <c r="D370" s="20"/>
      <c r="E370" s="24" t="str">
        <f>IF($B370="","",ABS(
SUMIFS(BaseFinanceira[Valor Previsto],
IF('DRE Financeira'!$B$3=Configurações!$D$7,BaseFinanceira[Mês Caixa],BaseFinanceira[Mês Comp.]),E$6,
BaseFinanceira[Plano Contas],'DRE Financeira'!$C370,
BaseFinanceira[Centro Custo],IF($B$2=Configurações!$B$7,"&lt;&gt;""",'DRE Financeira'!$B$2))))</f>
        <v/>
      </c>
      <c r="F370" s="26" t="str">
        <f>IF($B370="","",ABS(
SUMIFS(BaseFinanceira[Valor Realizado],
IF('DRE Financeira'!$B$3=Configurações!$D$7,BaseFinanceira[Mês Caixa],BaseFinanceira[Mês Comp.]),F$6,
BaseFinanceira[Plano Contas],'DRE Financeira'!$C370,
BaseFinanceira[Centro Custo],IF($B$2=Configurações!$B$7,"&lt;&gt;""",'DRE Financeira'!$B$2))))</f>
        <v/>
      </c>
      <c r="G370" s="24" t="str">
        <f>IF($B370="","",ABS(
SUMIFS(BaseFinanceira[Valor Previsto],
IF('DRE Financeira'!$B$3=Configurações!$D$7,BaseFinanceira[Mês Caixa],BaseFinanceira[Mês Comp.]),G$6,
BaseFinanceira[Plano Contas],'DRE Financeira'!$C370,
BaseFinanceira[Centro Custo],IF($B$2=Configurações!$B$7,"&lt;&gt;""",'DRE Financeira'!$B$2))))</f>
        <v/>
      </c>
      <c r="H370" s="26" t="str">
        <f>IF($B370="","",ABS(
SUMIFS(BaseFinanceira[Valor Realizado],
IF('DRE Financeira'!$B$3=Configurações!$D$7,BaseFinanceira[Mês Caixa],BaseFinanceira[Mês Comp.]),H$6,
BaseFinanceira[Plano Contas],'DRE Financeira'!$C370,
BaseFinanceira[Centro Custo],IF($B$2=Configurações!$B$7,"&lt;&gt;""",'DRE Financeira'!$B$2))))</f>
        <v/>
      </c>
      <c r="I370" s="24" t="str">
        <f>IF($B370="","",ABS(
SUMIFS(BaseFinanceira[Valor Previsto],
IF('DRE Financeira'!$B$3=Configurações!$D$7,BaseFinanceira[Mês Caixa],BaseFinanceira[Mês Comp.]),I$6,
BaseFinanceira[Plano Contas],'DRE Financeira'!$C370,
BaseFinanceira[Centro Custo],IF($B$2=Configurações!$B$7,"&lt;&gt;""",'DRE Financeira'!$B$2))))</f>
        <v/>
      </c>
      <c r="J370" s="26" t="str">
        <f>IF($B370="","",ABS(
SUMIFS(BaseFinanceira[Valor Realizado],
IF('DRE Financeira'!$B$3=Configurações!$D$7,BaseFinanceira[Mês Caixa],BaseFinanceira[Mês Comp.]),J$6,
BaseFinanceira[Plano Contas],'DRE Financeira'!$C370,
BaseFinanceira[Centro Custo],IF($B$2=Configurações!$B$7,"&lt;&gt;""",'DRE Financeira'!$B$2))))</f>
        <v/>
      </c>
      <c r="K370" s="24" t="str">
        <f>IF($B370="","",ABS(
SUMIFS(BaseFinanceira[Valor Previsto],
IF('DRE Financeira'!$B$3=Configurações!$D$7,BaseFinanceira[Mês Caixa],BaseFinanceira[Mês Comp.]),K$6,
BaseFinanceira[Plano Contas],'DRE Financeira'!$C370,
BaseFinanceira[Centro Custo],IF($B$2=Configurações!$B$7,"&lt;&gt;""",'DRE Financeira'!$B$2))))</f>
        <v/>
      </c>
      <c r="L370" s="26" t="str">
        <f>IF($B370="","",ABS(
SUMIFS(BaseFinanceira[Valor Realizado],
IF('DRE Financeira'!$B$3=Configurações!$D$7,BaseFinanceira[Mês Caixa],BaseFinanceira[Mês Comp.]),L$6,
BaseFinanceira[Plano Contas],'DRE Financeira'!$C370,
BaseFinanceira[Centro Custo],IF($B$2=Configurações!$B$7,"&lt;&gt;""",'DRE Financeira'!$B$2))))</f>
        <v/>
      </c>
      <c r="M370" s="24" t="str">
        <f>IF($B370="","",ABS(
SUMIFS(BaseFinanceira[Valor Previsto],
IF('DRE Financeira'!$B$3=Configurações!$D$7,BaseFinanceira[Mês Caixa],BaseFinanceira[Mês Comp.]),M$6,
BaseFinanceira[Plano Contas],'DRE Financeira'!$C370,
BaseFinanceira[Centro Custo],IF($B$2=Configurações!$B$7,"&lt;&gt;""",'DRE Financeira'!$B$2))))</f>
        <v/>
      </c>
      <c r="N370" s="26" t="str">
        <f>IF($B370="","",ABS(
SUMIFS(BaseFinanceira[Valor Realizado],
IF('DRE Financeira'!$B$3=Configurações!$D$7,BaseFinanceira[Mês Caixa],BaseFinanceira[Mês Comp.]),N$6,
BaseFinanceira[Plano Contas],'DRE Financeira'!$C370,
BaseFinanceira[Centro Custo],IF($B$2=Configurações!$B$7,"&lt;&gt;""",'DRE Financeira'!$B$2))))</f>
        <v/>
      </c>
      <c r="O370" s="24" t="str">
        <f>IF($B370="","",ABS(
SUMIFS(BaseFinanceira[Valor Previsto],
IF('DRE Financeira'!$B$3=Configurações!$D$7,BaseFinanceira[Mês Caixa],BaseFinanceira[Mês Comp.]),O$6,
BaseFinanceira[Plano Contas],'DRE Financeira'!$C370,
BaseFinanceira[Centro Custo],IF($B$2=Configurações!$B$7,"&lt;&gt;""",'DRE Financeira'!$B$2))))</f>
        <v/>
      </c>
      <c r="P370" s="26" t="str">
        <f>IF($B370="","",ABS(
SUMIFS(BaseFinanceira[Valor Realizado],
IF('DRE Financeira'!$B$3=Configurações!$D$7,BaseFinanceira[Mês Caixa],BaseFinanceira[Mês Comp.]),P$6,
BaseFinanceira[Plano Contas],'DRE Financeira'!$C370,
BaseFinanceira[Centro Custo],IF($B$2=Configurações!$B$7,"&lt;&gt;""",'DRE Financeira'!$B$2))))</f>
        <v/>
      </c>
      <c r="Q370" s="24" t="str">
        <f>IF($B370="","",ABS(
SUMIFS(BaseFinanceira[Valor Previsto],
IF('DRE Financeira'!$B$3=Configurações!$D$7,BaseFinanceira[Mês Caixa],BaseFinanceira[Mês Comp.]),Q$6,
BaseFinanceira[Plano Contas],'DRE Financeira'!$C370,
BaseFinanceira[Centro Custo],IF($B$2=Configurações!$B$7,"&lt;&gt;""",'DRE Financeira'!$B$2))))</f>
        <v/>
      </c>
      <c r="R370" s="26" t="str">
        <f>IF($B370="","",ABS(
SUMIFS(BaseFinanceira[Valor Realizado],
IF('DRE Financeira'!$B$3=Configurações!$D$7,BaseFinanceira[Mês Caixa],BaseFinanceira[Mês Comp.]),R$6,
BaseFinanceira[Plano Contas],'DRE Financeira'!$C370,
BaseFinanceira[Centro Custo],IF($B$2=Configurações!$B$7,"&lt;&gt;""",'DRE Financeira'!$B$2))))</f>
        <v/>
      </c>
      <c r="S370" s="24" t="str">
        <f>IF($B370="","",ABS(
SUMIFS(BaseFinanceira[Valor Previsto],
IF('DRE Financeira'!$B$3=Configurações!$D$7,BaseFinanceira[Mês Caixa],BaseFinanceira[Mês Comp.]),S$6,
BaseFinanceira[Plano Contas],'DRE Financeira'!$C370,
BaseFinanceira[Centro Custo],IF($B$2=Configurações!$B$7,"&lt;&gt;""",'DRE Financeira'!$B$2))))</f>
        <v/>
      </c>
      <c r="T370" s="26" t="str">
        <f>IF($B370="","",ABS(
SUMIFS(BaseFinanceira[Valor Realizado],
IF('DRE Financeira'!$B$3=Configurações!$D$7,BaseFinanceira[Mês Caixa],BaseFinanceira[Mês Comp.]),T$6,
BaseFinanceira[Plano Contas],'DRE Financeira'!$C370,
BaseFinanceira[Centro Custo],IF($B$2=Configurações!$B$7,"&lt;&gt;""",'DRE Financeira'!$B$2))))</f>
        <v/>
      </c>
      <c r="U370" s="24" t="str">
        <f>IF($B370="","",ABS(
SUMIFS(BaseFinanceira[Valor Previsto],
IF('DRE Financeira'!$B$3=Configurações!$D$7,BaseFinanceira[Mês Caixa],BaseFinanceira[Mês Comp.]),U$6,
BaseFinanceira[Plano Contas],'DRE Financeira'!$C370,
BaseFinanceira[Centro Custo],IF($B$2=Configurações!$B$7,"&lt;&gt;""",'DRE Financeira'!$B$2))))</f>
        <v/>
      </c>
      <c r="V370" s="26" t="str">
        <f>IF($B370="","",ABS(
SUMIFS(BaseFinanceira[Valor Realizado],
IF('DRE Financeira'!$B$3=Configurações!$D$7,BaseFinanceira[Mês Caixa],BaseFinanceira[Mês Comp.]),V$6,
BaseFinanceira[Plano Contas],'DRE Financeira'!$C370,
BaseFinanceira[Centro Custo],IF($B$2=Configurações!$B$7,"&lt;&gt;""",'DRE Financeira'!$B$2))))</f>
        <v/>
      </c>
      <c r="W370" s="24" t="str">
        <f>IF($B370="","",ABS(
SUMIFS(BaseFinanceira[Valor Previsto],
IF('DRE Financeira'!$B$3=Configurações!$D$7,BaseFinanceira[Mês Caixa],BaseFinanceira[Mês Comp.]),W$6,
BaseFinanceira[Plano Contas],'DRE Financeira'!$C370,
BaseFinanceira[Centro Custo],IF($B$2=Configurações!$B$7,"&lt;&gt;""",'DRE Financeira'!$B$2))))</f>
        <v/>
      </c>
      <c r="X370" s="26" t="str">
        <f>IF($B370="","",ABS(
SUMIFS(BaseFinanceira[Valor Realizado],
IF('DRE Financeira'!$B$3=Configurações!$D$7,BaseFinanceira[Mês Caixa],BaseFinanceira[Mês Comp.]),X$6,
BaseFinanceira[Plano Contas],'DRE Financeira'!$C370,
BaseFinanceira[Centro Custo],IF($B$2=Configurações!$B$7,"&lt;&gt;""",'DRE Financeira'!$B$2))))</f>
        <v/>
      </c>
      <c r="Y370" s="24" t="str">
        <f>IF($B370="","",ABS(
SUMIFS(BaseFinanceira[Valor Previsto],
IF('DRE Financeira'!$B$3=Configurações!$D$7,BaseFinanceira[Mês Caixa],BaseFinanceira[Mês Comp.]),Y$6,
BaseFinanceira[Plano Contas],'DRE Financeira'!$C370,
BaseFinanceira[Centro Custo],IF($B$2=Configurações!$B$7,"&lt;&gt;""",'DRE Financeira'!$B$2))))</f>
        <v/>
      </c>
      <c r="Z370" s="26" t="str">
        <f>IF($B370="","",ABS(
SUMIFS(BaseFinanceira[Valor Realizado],
IF('DRE Financeira'!$B$3=Configurações!$D$7,BaseFinanceira[Mês Caixa],BaseFinanceira[Mês Comp.]),Z$6,
BaseFinanceira[Plano Contas],'DRE Financeira'!$C370,
BaseFinanceira[Centro Custo],IF($B$2=Configurações!$B$7,"&lt;&gt;""",'DRE Financeira'!$B$2))))</f>
        <v/>
      </c>
      <c r="AA370" s="24" t="str">
        <f>IF($B370="","",ABS(
SUMIFS(BaseFinanceira[Valor Previsto],
IF('DRE Financeira'!$B$3=Configurações!$D$7,BaseFinanceira[Mês Caixa],BaseFinanceira[Mês Comp.]),AA$6,
BaseFinanceira[Plano Contas],'DRE Financeira'!$C370,
BaseFinanceira[Centro Custo],IF($B$2=Configurações!$B$7,"&lt;&gt;""",'DRE Financeira'!$B$2))))</f>
        <v/>
      </c>
      <c r="AB370" s="26" t="str">
        <f>IF($B370="","",ABS(
SUMIFS(BaseFinanceira[Valor Realizado],
IF('DRE Financeira'!$B$3=Configurações!$D$7,BaseFinanceira[Mês Caixa],BaseFinanceira[Mês Comp.]),AB$6,
BaseFinanceira[Plano Contas],'DRE Financeira'!$C370,
BaseFinanceira[Centro Custo],IF($B$2=Configurações!$B$7,"&lt;&gt;""",'DRE Financeira'!$B$2))))</f>
        <v/>
      </c>
      <c r="AD370" s="24">
        <f t="shared" si="574"/>
        <v>0</v>
      </c>
      <c r="AE370" s="26">
        <f t="shared" si="574"/>
        <v>0</v>
      </c>
      <c r="AF370" s="39">
        <f t="shared" si="570"/>
        <v>0</v>
      </c>
      <c r="AH370" s="24">
        <f t="shared" si="575"/>
        <v>0</v>
      </c>
      <c r="AI370" s="26">
        <f t="shared" si="575"/>
        <v>0</v>
      </c>
    </row>
    <row r="371" spans="2:35" s="2" customFormat="1" ht="20.100000000000001" hidden="1" customHeight="1" x14ac:dyDescent="0.25">
      <c r="B371" s="23" t="str">
        <f>IF('Plano Contas'!V27="","",'Plano Contas'!V27)</f>
        <v/>
      </c>
      <c r="C371" s="46" t="str">
        <f t="shared" si="573"/>
        <v>Receita Não OperacionalFinanceiras</v>
      </c>
      <c r="D371" s="20"/>
      <c r="E371" s="24" t="str">
        <f>IF($B371="","",ABS(
SUMIFS(BaseFinanceira[Valor Previsto],
IF('DRE Financeira'!$B$3=Configurações!$D$7,BaseFinanceira[Mês Caixa],BaseFinanceira[Mês Comp.]),E$6,
BaseFinanceira[Plano Contas],'DRE Financeira'!$C371,
BaseFinanceira[Centro Custo],IF($B$2=Configurações!$B$7,"&lt;&gt;""",'DRE Financeira'!$B$2))))</f>
        <v/>
      </c>
      <c r="F371" s="26" t="str">
        <f>IF($B371="","",ABS(
SUMIFS(BaseFinanceira[Valor Realizado],
IF('DRE Financeira'!$B$3=Configurações!$D$7,BaseFinanceira[Mês Caixa],BaseFinanceira[Mês Comp.]),F$6,
BaseFinanceira[Plano Contas],'DRE Financeira'!$C371,
BaseFinanceira[Centro Custo],IF($B$2=Configurações!$B$7,"&lt;&gt;""",'DRE Financeira'!$B$2))))</f>
        <v/>
      </c>
      <c r="G371" s="24" t="str">
        <f>IF($B371="","",ABS(
SUMIFS(BaseFinanceira[Valor Previsto],
IF('DRE Financeira'!$B$3=Configurações!$D$7,BaseFinanceira[Mês Caixa],BaseFinanceira[Mês Comp.]),G$6,
BaseFinanceira[Plano Contas],'DRE Financeira'!$C371,
BaseFinanceira[Centro Custo],IF($B$2=Configurações!$B$7,"&lt;&gt;""",'DRE Financeira'!$B$2))))</f>
        <v/>
      </c>
      <c r="H371" s="26" t="str">
        <f>IF($B371="","",ABS(
SUMIFS(BaseFinanceira[Valor Realizado],
IF('DRE Financeira'!$B$3=Configurações!$D$7,BaseFinanceira[Mês Caixa],BaseFinanceira[Mês Comp.]),H$6,
BaseFinanceira[Plano Contas],'DRE Financeira'!$C371,
BaseFinanceira[Centro Custo],IF($B$2=Configurações!$B$7,"&lt;&gt;""",'DRE Financeira'!$B$2))))</f>
        <v/>
      </c>
      <c r="I371" s="24" t="str">
        <f>IF($B371="","",ABS(
SUMIFS(BaseFinanceira[Valor Previsto],
IF('DRE Financeira'!$B$3=Configurações!$D$7,BaseFinanceira[Mês Caixa],BaseFinanceira[Mês Comp.]),I$6,
BaseFinanceira[Plano Contas],'DRE Financeira'!$C371,
BaseFinanceira[Centro Custo],IF($B$2=Configurações!$B$7,"&lt;&gt;""",'DRE Financeira'!$B$2))))</f>
        <v/>
      </c>
      <c r="J371" s="26" t="str">
        <f>IF($B371="","",ABS(
SUMIFS(BaseFinanceira[Valor Realizado],
IF('DRE Financeira'!$B$3=Configurações!$D$7,BaseFinanceira[Mês Caixa],BaseFinanceira[Mês Comp.]),J$6,
BaseFinanceira[Plano Contas],'DRE Financeira'!$C371,
BaseFinanceira[Centro Custo],IF($B$2=Configurações!$B$7,"&lt;&gt;""",'DRE Financeira'!$B$2))))</f>
        <v/>
      </c>
      <c r="K371" s="24" t="str">
        <f>IF($B371="","",ABS(
SUMIFS(BaseFinanceira[Valor Previsto],
IF('DRE Financeira'!$B$3=Configurações!$D$7,BaseFinanceira[Mês Caixa],BaseFinanceira[Mês Comp.]),K$6,
BaseFinanceira[Plano Contas],'DRE Financeira'!$C371,
BaseFinanceira[Centro Custo],IF($B$2=Configurações!$B$7,"&lt;&gt;""",'DRE Financeira'!$B$2))))</f>
        <v/>
      </c>
      <c r="L371" s="26" t="str">
        <f>IF($B371="","",ABS(
SUMIFS(BaseFinanceira[Valor Realizado],
IF('DRE Financeira'!$B$3=Configurações!$D$7,BaseFinanceira[Mês Caixa],BaseFinanceira[Mês Comp.]),L$6,
BaseFinanceira[Plano Contas],'DRE Financeira'!$C371,
BaseFinanceira[Centro Custo],IF($B$2=Configurações!$B$7,"&lt;&gt;""",'DRE Financeira'!$B$2))))</f>
        <v/>
      </c>
      <c r="M371" s="24" t="str">
        <f>IF($B371="","",ABS(
SUMIFS(BaseFinanceira[Valor Previsto],
IF('DRE Financeira'!$B$3=Configurações!$D$7,BaseFinanceira[Mês Caixa],BaseFinanceira[Mês Comp.]),M$6,
BaseFinanceira[Plano Contas],'DRE Financeira'!$C371,
BaseFinanceira[Centro Custo],IF($B$2=Configurações!$B$7,"&lt;&gt;""",'DRE Financeira'!$B$2))))</f>
        <v/>
      </c>
      <c r="N371" s="26" t="str">
        <f>IF($B371="","",ABS(
SUMIFS(BaseFinanceira[Valor Realizado],
IF('DRE Financeira'!$B$3=Configurações!$D$7,BaseFinanceira[Mês Caixa],BaseFinanceira[Mês Comp.]),N$6,
BaseFinanceira[Plano Contas],'DRE Financeira'!$C371,
BaseFinanceira[Centro Custo],IF($B$2=Configurações!$B$7,"&lt;&gt;""",'DRE Financeira'!$B$2))))</f>
        <v/>
      </c>
      <c r="O371" s="24" t="str">
        <f>IF($B371="","",ABS(
SUMIFS(BaseFinanceira[Valor Previsto],
IF('DRE Financeira'!$B$3=Configurações!$D$7,BaseFinanceira[Mês Caixa],BaseFinanceira[Mês Comp.]),O$6,
BaseFinanceira[Plano Contas],'DRE Financeira'!$C371,
BaseFinanceira[Centro Custo],IF($B$2=Configurações!$B$7,"&lt;&gt;""",'DRE Financeira'!$B$2))))</f>
        <v/>
      </c>
      <c r="P371" s="26" t="str">
        <f>IF($B371="","",ABS(
SUMIFS(BaseFinanceira[Valor Realizado],
IF('DRE Financeira'!$B$3=Configurações!$D$7,BaseFinanceira[Mês Caixa],BaseFinanceira[Mês Comp.]),P$6,
BaseFinanceira[Plano Contas],'DRE Financeira'!$C371,
BaseFinanceira[Centro Custo],IF($B$2=Configurações!$B$7,"&lt;&gt;""",'DRE Financeira'!$B$2))))</f>
        <v/>
      </c>
      <c r="Q371" s="24" t="str">
        <f>IF($B371="","",ABS(
SUMIFS(BaseFinanceira[Valor Previsto],
IF('DRE Financeira'!$B$3=Configurações!$D$7,BaseFinanceira[Mês Caixa],BaseFinanceira[Mês Comp.]),Q$6,
BaseFinanceira[Plano Contas],'DRE Financeira'!$C371,
BaseFinanceira[Centro Custo],IF($B$2=Configurações!$B$7,"&lt;&gt;""",'DRE Financeira'!$B$2))))</f>
        <v/>
      </c>
      <c r="R371" s="26" t="str">
        <f>IF($B371="","",ABS(
SUMIFS(BaseFinanceira[Valor Realizado],
IF('DRE Financeira'!$B$3=Configurações!$D$7,BaseFinanceira[Mês Caixa],BaseFinanceira[Mês Comp.]),R$6,
BaseFinanceira[Plano Contas],'DRE Financeira'!$C371,
BaseFinanceira[Centro Custo],IF($B$2=Configurações!$B$7,"&lt;&gt;""",'DRE Financeira'!$B$2))))</f>
        <v/>
      </c>
      <c r="S371" s="24" t="str">
        <f>IF($B371="","",ABS(
SUMIFS(BaseFinanceira[Valor Previsto],
IF('DRE Financeira'!$B$3=Configurações!$D$7,BaseFinanceira[Mês Caixa],BaseFinanceira[Mês Comp.]),S$6,
BaseFinanceira[Plano Contas],'DRE Financeira'!$C371,
BaseFinanceira[Centro Custo],IF($B$2=Configurações!$B$7,"&lt;&gt;""",'DRE Financeira'!$B$2))))</f>
        <v/>
      </c>
      <c r="T371" s="26" t="str">
        <f>IF($B371="","",ABS(
SUMIFS(BaseFinanceira[Valor Realizado],
IF('DRE Financeira'!$B$3=Configurações!$D$7,BaseFinanceira[Mês Caixa],BaseFinanceira[Mês Comp.]),T$6,
BaseFinanceira[Plano Contas],'DRE Financeira'!$C371,
BaseFinanceira[Centro Custo],IF($B$2=Configurações!$B$7,"&lt;&gt;""",'DRE Financeira'!$B$2))))</f>
        <v/>
      </c>
      <c r="U371" s="24" t="str">
        <f>IF($B371="","",ABS(
SUMIFS(BaseFinanceira[Valor Previsto],
IF('DRE Financeira'!$B$3=Configurações!$D$7,BaseFinanceira[Mês Caixa],BaseFinanceira[Mês Comp.]),U$6,
BaseFinanceira[Plano Contas],'DRE Financeira'!$C371,
BaseFinanceira[Centro Custo],IF($B$2=Configurações!$B$7,"&lt;&gt;""",'DRE Financeira'!$B$2))))</f>
        <v/>
      </c>
      <c r="V371" s="26" t="str">
        <f>IF($B371="","",ABS(
SUMIFS(BaseFinanceira[Valor Realizado],
IF('DRE Financeira'!$B$3=Configurações!$D$7,BaseFinanceira[Mês Caixa],BaseFinanceira[Mês Comp.]),V$6,
BaseFinanceira[Plano Contas],'DRE Financeira'!$C371,
BaseFinanceira[Centro Custo],IF($B$2=Configurações!$B$7,"&lt;&gt;""",'DRE Financeira'!$B$2))))</f>
        <v/>
      </c>
      <c r="W371" s="24" t="str">
        <f>IF($B371="","",ABS(
SUMIFS(BaseFinanceira[Valor Previsto],
IF('DRE Financeira'!$B$3=Configurações!$D$7,BaseFinanceira[Mês Caixa],BaseFinanceira[Mês Comp.]),W$6,
BaseFinanceira[Plano Contas],'DRE Financeira'!$C371,
BaseFinanceira[Centro Custo],IF($B$2=Configurações!$B$7,"&lt;&gt;""",'DRE Financeira'!$B$2))))</f>
        <v/>
      </c>
      <c r="X371" s="26" t="str">
        <f>IF($B371="","",ABS(
SUMIFS(BaseFinanceira[Valor Realizado],
IF('DRE Financeira'!$B$3=Configurações!$D$7,BaseFinanceira[Mês Caixa],BaseFinanceira[Mês Comp.]),X$6,
BaseFinanceira[Plano Contas],'DRE Financeira'!$C371,
BaseFinanceira[Centro Custo],IF($B$2=Configurações!$B$7,"&lt;&gt;""",'DRE Financeira'!$B$2))))</f>
        <v/>
      </c>
      <c r="Y371" s="24" t="str">
        <f>IF($B371="","",ABS(
SUMIFS(BaseFinanceira[Valor Previsto],
IF('DRE Financeira'!$B$3=Configurações!$D$7,BaseFinanceira[Mês Caixa],BaseFinanceira[Mês Comp.]),Y$6,
BaseFinanceira[Plano Contas],'DRE Financeira'!$C371,
BaseFinanceira[Centro Custo],IF($B$2=Configurações!$B$7,"&lt;&gt;""",'DRE Financeira'!$B$2))))</f>
        <v/>
      </c>
      <c r="Z371" s="26" t="str">
        <f>IF($B371="","",ABS(
SUMIFS(BaseFinanceira[Valor Realizado],
IF('DRE Financeira'!$B$3=Configurações!$D$7,BaseFinanceira[Mês Caixa],BaseFinanceira[Mês Comp.]),Z$6,
BaseFinanceira[Plano Contas],'DRE Financeira'!$C371,
BaseFinanceira[Centro Custo],IF($B$2=Configurações!$B$7,"&lt;&gt;""",'DRE Financeira'!$B$2))))</f>
        <v/>
      </c>
      <c r="AA371" s="24" t="str">
        <f>IF($B371="","",ABS(
SUMIFS(BaseFinanceira[Valor Previsto],
IF('DRE Financeira'!$B$3=Configurações!$D$7,BaseFinanceira[Mês Caixa],BaseFinanceira[Mês Comp.]),AA$6,
BaseFinanceira[Plano Contas],'DRE Financeira'!$C371,
BaseFinanceira[Centro Custo],IF($B$2=Configurações!$B$7,"&lt;&gt;""",'DRE Financeira'!$B$2))))</f>
        <v/>
      </c>
      <c r="AB371" s="26" t="str">
        <f>IF($B371="","",ABS(
SUMIFS(BaseFinanceira[Valor Realizado],
IF('DRE Financeira'!$B$3=Configurações!$D$7,BaseFinanceira[Mês Caixa],BaseFinanceira[Mês Comp.]),AB$6,
BaseFinanceira[Plano Contas],'DRE Financeira'!$C371,
BaseFinanceira[Centro Custo],IF($B$2=Configurações!$B$7,"&lt;&gt;""",'DRE Financeira'!$B$2))))</f>
        <v/>
      </c>
      <c r="AD371" s="24">
        <f t="shared" si="574"/>
        <v>0</v>
      </c>
      <c r="AE371" s="26">
        <f t="shared" si="574"/>
        <v>0</v>
      </c>
      <c r="AF371" s="39">
        <f t="shared" si="570"/>
        <v>0</v>
      </c>
      <c r="AH371" s="24">
        <f t="shared" si="575"/>
        <v>0</v>
      </c>
      <c r="AI371" s="26">
        <f t="shared" si="575"/>
        <v>0</v>
      </c>
    </row>
    <row r="372" spans="2:35" s="2" customFormat="1" ht="20.100000000000001" hidden="1" customHeight="1" x14ac:dyDescent="0.25">
      <c r="B372" s="23" t="str">
        <f>IF('Plano Contas'!V28="","",'Plano Contas'!V28)</f>
        <v/>
      </c>
      <c r="C372" s="46" t="str">
        <f t="shared" si="573"/>
        <v>Receita Não OperacionalFinanceiras</v>
      </c>
      <c r="D372" s="20"/>
      <c r="E372" s="24" t="str">
        <f>IF($B372="","",ABS(
SUMIFS(BaseFinanceira[Valor Previsto],
IF('DRE Financeira'!$B$3=Configurações!$D$7,BaseFinanceira[Mês Caixa],BaseFinanceira[Mês Comp.]),E$6,
BaseFinanceira[Plano Contas],'DRE Financeira'!$C372,
BaseFinanceira[Centro Custo],IF($B$2=Configurações!$B$7,"&lt;&gt;""",'DRE Financeira'!$B$2))))</f>
        <v/>
      </c>
      <c r="F372" s="26" t="str">
        <f>IF($B372="","",ABS(
SUMIFS(BaseFinanceira[Valor Realizado],
IF('DRE Financeira'!$B$3=Configurações!$D$7,BaseFinanceira[Mês Caixa],BaseFinanceira[Mês Comp.]),F$6,
BaseFinanceira[Plano Contas],'DRE Financeira'!$C372,
BaseFinanceira[Centro Custo],IF($B$2=Configurações!$B$7,"&lt;&gt;""",'DRE Financeira'!$B$2))))</f>
        <v/>
      </c>
      <c r="G372" s="24" t="str">
        <f>IF($B372="","",ABS(
SUMIFS(BaseFinanceira[Valor Previsto],
IF('DRE Financeira'!$B$3=Configurações!$D$7,BaseFinanceira[Mês Caixa],BaseFinanceira[Mês Comp.]),G$6,
BaseFinanceira[Plano Contas],'DRE Financeira'!$C372,
BaseFinanceira[Centro Custo],IF($B$2=Configurações!$B$7,"&lt;&gt;""",'DRE Financeira'!$B$2))))</f>
        <v/>
      </c>
      <c r="H372" s="26" t="str">
        <f>IF($B372="","",ABS(
SUMIFS(BaseFinanceira[Valor Realizado],
IF('DRE Financeira'!$B$3=Configurações!$D$7,BaseFinanceira[Mês Caixa],BaseFinanceira[Mês Comp.]),H$6,
BaseFinanceira[Plano Contas],'DRE Financeira'!$C372,
BaseFinanceira[Centro Custo],IF($B$2=Configurações!$B$7,"&lt;&gt;""",'DRE Financeira'!$B$2))))</f>
        <v/>
      </c>
      <c r="I372" s="24" t="str">
        <f>IF($B372="","",ABS(
SUMIFS(BaseFinanceira[Valor Previsto],
IF('DRE Financeira'!$B$3=Configurações!$D$7,BaseFinanceira[Mês Caixa],BaseFinanceira[Mês Comp.]),I$6,
BaseFinanceira[Plano Contas],'DRE Financeira'!$C372,
BaseFinanceira[Centro Custo],IF($B$2=Configurações!$B$7,"&lt;&gt;""",'DRE Financeira'!$B$2))))</f>
        <v/>
      </c>
      <c r="J372" s="26" t="str">
        <f>IF($B372="","",ABS(
SUMIFS(BaseFinanceira[Valor Realizado],
IF('DRE Financeira'!$B$3=Configurações!$D$7,BaseFinanceira[Mês Caixa],BaseFinanceira[Mês Comp.]),J$6,
BaseFinanceira[Plano Contas],'DRE Financeira'!$C372,
BaseFinanceira[Centro Custo],IF($B$2=Configurações!$B$7,"&lt;&gt;""",'DRE Financeira'!$B$2))))</f>
        <v/>
      </c>
      <c r="K372" s="24" t="str">
        <f>IF($B372="","",ABS(
SUMIFS(BaseFinanceira[Valor Previsto],
IF('DRE Financeira'!$B$3=Configurações!$D$7,BaseFinanceira[Mês Caixa],BaseFinanceira[Mês Comp.]),K$6,
BaseFinanceira[Plano Contas],'DRE Financeira'!$C372,
BaseFinanceira[Centro Custo],IF($B$2=Configurações!$B$7,"&lt;&gt;""",'DRE Financeira'!$B$2))))</f>
        <v/>
      </c>
      <c r="L372" s="26" t="str">
        <f>IF($B372="","",ABS(
SUMIFS(BaseFinanceira[Valor Realizado],
IF('DRE Financeira'!$B$3=Configurações!$D$7,BaseFinanceira[Mês Caixa],BaseFinanceira[Mês Comp.]),L$6,
BaseFinanceira[Plano Contas],'DRE Financeira'!$C372,
BaseFinanceira[Centro Custo],IF($B$2=Configurações!$B$7,"&lt;&gt;""",'DRE Financeira'!$B$2))))</f>
        <v/>
      </c>
      <c r="M372" s="24" t="str">
        <f>IF($B372="","",ABS(
SUMIFS(BaseFinanceira[Valor Previsto],
IF('DRE Financeira'!$B$3=Configurações!$D$7,BaseFinanceira[Mês Caixa],BaseFinanceira[Mês Comp.]),M$6,
BaseFinanceira[Plano Contas],'DRE Financeira'!$C372,
BaseFinanceira[Centro Custo],IF($B$2=Configurações!$B$7,"&lt;&gt;""",'DRE Financeira'!$B$2))))</f>
        <v/>
      </c>
      <c r="N372" s="26" t="str">
        <f>IF($B372="","",ABS(
SUMIFS(BaseFinanceira[Valor Realizado],
IF('DRE Financeira'!$B$3=Configurações!$D$7,BaseFinanceira[Mês Caixa],BaseFinanceira[Mês Comp.]),N$6,
BaseFinanceira[Plano Contas],'DRE Financeira'!$C372,
BaseFinanceira[Centro Custo],IF($B$2=Configurações!$B$7,"&lt;&gt;""",'DRE Financeira'!$B$2))))</f>
        <v/>
      </c>
      <c r="O372" s="24" t="str">
        <f>IF($B372="","",ABS(
SUMIFS(BaseFinanceira[Valor Previsto],
IF('DRE Financeira'!$B$3=Configurações!$D$7,BaseFinanceira[Mês Caixa],BaseFinanceira[Mês Comp.]),O$6,
BaseFinanceira[Plano Contas],'DRE Financeira'!$C372,
BaseFinanceira[Centro Custo],IF($B$2=Configurações!$B$7,"&lt;&gt;""",'DRE Financeira'!$B$2))))</f>
        <v/>
      </c>
      <c r="P372" s="26" t="str">
        <f>IF($B372="","",ABS(
SUMIFS(BaseFinanceira[Valor Realizado],
IF('DRE Financeira'!$B$3=Configurações!$D$7,BaseFinanceira[Mês Caixa],BaseFinanceira[Mês Comp.]),P$6,
BaseFinanceira[Plano Contas],'DRE Financeira'!$C372,
BaseFinanceira[Centro Custo],IF($B$2=Configurações!$B$7,"&lt;&gt;""",'DRE Financeira'!$B$2))))</f>
        <v/>
      </c>
      <c r="Q372" s="24" t="str">
        <f>IF($B372="","",ABS(
SUMIFS(BaseFinanceira[Valor Previsto],
IF('DRE Financeira'!$B$3=Configurações!$D$7,BaseFinanceira[Mês Caixa],BaseFinanceira[Mês Comp.]),Q$6,
BaseFinanceira[Plano Contas],'DRE Financeira'!$C372,
BaseFinanceira[Centro Custo],IF($B$2=Configurações!$B$7,"&lt;&gt;""",'DRE Financeira'!$B$2))))</f>
        <v/>
      </c>
      <c r="R372" s="26" t="str">
        <f>IF($B372="","",ABS(
SUMIFS(BaseFinanceira[Valor Realizado],
IF('DRE Financeira'!$B$3=Configurações!$D$7,BaseFinanceira[Mês Caixa],BaseFinanceira[Mês Comp.]),R$6,
BaseFinanceira[Plano Contas],'DRE Financeira'!$C372,
BaseFinanceira[Centro Custo],IF($B$2=Configurações!$B$7,"&lt;&gt;""",'DRE Financeira'!$B$2))))</f>
        <v/>
      </c>
      <c r="S372" s="24" t="str">
        <f>IF($B372="","",ABS(
SUMIFS(BaseFinanceira[Valor Previsto],
IF('DRE Financeira'!$B$3=Configurações!$D$7,BaseFinanceira[Mês Caixa],BaseFinanceira[Mês Comp.]),S$6,
BaseFinanceira[Plano Contas],'DRE Financeira'!$C372,
BaseFinanceira[Centro Custo],IF($B$2=Configurações!$B$7,"&lt;&gt;""",'DRE Financeira'!$B$2))))</f>
        <v/>
      </c>
      <c r="T372" s="26" t="str">
        <f>IF($B372="","",ABS(
SUMIFS(BaseFinanceira[Valor Realizado],
IF('DRE Financeira'!$B$3=Configurações!$D$7,BaseFinanceira[Mês Caixa],BaseFinanceira[Mês Comp.]),T$6,
BaseFinanceira[Plano Contas],'DRE Financeira'!$C372,
BaseFinanceira[Centro Custo],IF($B$2=Configurações!$B$7,"&lt;&gt;""",'DRE Financeira'!$B$2))))</f>
        <v/>
      </c>
      <c r="U372" s="24" t="str">
        <f>IF($B372="","",ABS(
SUMIFS(BaseFinanceira[Valor Previsto],
IF('DRE Financeira'!$B$3=Configurações!$D$7,BaseFinanceira[Mês Caixa],BaseFinanceira[Mês Comp.]),U$6,
BaseFinanceira[Plano Contas],'DRE Financeira'!$C372,
BaseFinanceira[Centro Custo],IF($B$2=Configurações!$B$7,"&lt;&gt;""",'DRE Financeira'!$B$2))))</f>
        <v/>
      </c>
      <c r="V372" s="26" t="str">
        <f>IF($B372="","",ABS(
SUMIFS(BaseFinanceira[Valor Realizado],
IF('DRE Financeira'!$B$3=Configurações!$D$7,BaseFinanceira[Mês Caixa],BaseFinanceira[Mês Comp.]),V$6,
BaseFinanceira[Plano Contas],'DRE Financeira'!$C372,
BaseFinanceira[Centro Custo],IF($B$2=Configurações!$B$7,"&lt;&gt;""",'DRE Financeira'!$B$2))))</f>
        <v/>
      </c>
      <c r="W372" s="24" t="str">
        <f>IF($B372="","",ABS(
SUMIFS(BaseFinanceira[Valor Previsto],
IF('DRE Financeira'!$B$3=Configurações!$D$7,BaseFinanceira[Mês Caixa],BaseFinanceira[Mês Comp.]),W$6,
BaseFinanceira[Plano Contas],'DRE Financeira'!$C372,
BaseFinanceira[Centro Custo],IF($B$2=Configurações!$B$7,"&lt;&gt;""",'DRE Financeira'!$B$2))))</f>
        <v/>
      </c>
      <c r="X372" s="26" t="str">
        <f>IF($B372="","",ABS(
SUMIFS(BaseFinanceira[Valor Realizado],
IF('DRE Financeira'!$B$3=Configurações!$D$7,BaseFinanceira[Mês Caixa],BaseFinanceira[Mês Comp.]),X$6,
BaseFinanceira[Plano Contas],'DRE Financeira'!$C372,
BaseFinanceira[Centro Custo],IF($B$2=Configurações!$B$7,"&lt;&gt;""",'DRE Financeira'!$B$2))))</f>
        <v/>
      </c>
      <c r="Y372" s="24" t="str">
        <f>IF($B372="","",ABS(
SUMIFS(BaseFinanceira[Valor Previsto],
IF('DRE Financeira'!$B$3=Configurações!$D$7,BaseFinanceira[Mês Caixa],BaseFinanceira[Mês Comp.]),Y$6,
BaseFinanceira[Plano Contas],'DRE Financeira'!$C372,
BaseFinanceira[Centro Custo],IF($B$2=Configurações!$B$7,"&lt;&gt;""",'DRE Financeira'!$B$2))))</f>
        <v/>
      </c>
      <c r="Z372" s="26" t="str">
        <f>IF($B372="","",ABS(
SUMIFS(BaseFinanceira[Valor Realizado],
IF('DRE Financeira'!$B$3=Configurações!$D$7,BaseFinanceira[Mês Caixa],BaseFinanceira[Mês Comp.]),Z$6,
BaseFinanceira[Plano Contas],'DRE Financeira'!$C372,
BaseFinanceira[Centro Custo],IF($B$2=Configurações!$B$7,"&lt;&gt;""",'DRE Financeira'!$B$2))))</f>
        <v/>
      </c>
      <c r="AA372" s="24" t="str">
        <f>IF($B372="","",ABS(
SUMIFS(BaseFinanceira[Valor Previsto],
IF('DRE Financeira'!$B$3=Configurações!$D$7,BaseFinanceira[Mês Caixa],BaseFinanceira[Mês Comp.]),AA$6,
BaseFinanceira[Plano Contas],'DRE Financeira'!$C372,
BaseFinanceira[Centro Custo],IF($B$2=Configurações!$B$7,"&lt;&gt;""",'DRE Financeira'!$B$2))))</f>
        <v/>
      </c>
      <c r="AB372" s="26" t="str">
        <f>IF($B372="","",ABS(
SUMIFS(BaseFinanceira[Valor Realizado],
IF('DRE Financeira'!$B$3=Configurações!$D$7,BaseFinanceira[Mês Caixa],BaseFinanceira[Mês Comp.]),AB$6,
BaseFinanceira[Plano Contas],'DRE Financeira'!$C372,
BaseFinanceira[Centro Custo],IF($B$2=Configurações!$B$7,"&lt;&gt;""",'DRE Financeira'!$B$2))))</f>
        <v/>
      </c>
      <c r="AD372" s="24">
        <f t="shared" si="574"/>
        <v>0</v>
      </c>
      <c r="AE372" s="26">
        <f t="shared" si="574"/>
        <v>0</v>
      </c>
      <c r="AF372" s="39">
        <f t="shared" si="570"/>
        <v>0</v>
      </c>
      <c r="AH372" s="24">
        <f t="shared" si="575"/>
        <v>0</v>
      </c>
      <c r="AI372" s="26">
        <f t="shared" si="575"/>
        <v>0</v>
      </c>
    </row>
    <row r="373" spans="2:35" s="2" customFormat="1" ht="20.100000000000001" customHeight="1" x14ac:dyDescent="0.25">
      <c r="B373" s="33" t="str">
        <f>'Plano Contas'!W8</f>
        <v>Grupo Extra 2</v>
      </c>
      <c r="C373" s="49"/>
      <c r="D373" s="20"/>
      <c r="E373" s="34">
        <f>SUM(E374:E393)</f>
        <v>0</v>
      </c>
      <c r="F373" s="34">
        <f t="shared" ref="F373" si="576">SUM(F374:F393)</f>
        <v>0</v>
      </c>
      <c r="G373" s="34">
        <f t="shared" ref="G373" si="577">SUM(G374:G393)</f>
        <v>0</v>
      </c>
      <c r="H373" s="34">
        <f t="shared" ref="H373" si="578">SUM(H374:H393)</f>
        <v>0</v>
      </c>
      <c r="I373" s="34">
        <f t="shared" ref="I373" si="579">SUM(I374:I393)</f>
        <v>0</v>
      </c>
      <c r="J373" s="34">
        <f t="shared" ref="J373" si="580">SUM(J374:J393)</f>
        <v>0</v>
      </c>
      <c r="K373" s="34">
        <f t="shared" ref="K373" si="581">SUM(K374:K393)</f>
        <v>0</v>
      </c>
      <c r="L373" s="34">
        <f t="shared" ref="L373" si="582">SUM(L374:L393)</f>
        <v>0</v>
      </c>
      <c r="M373" s="34">
        <f t="shared" ref="M373" si="583">SUM(M374:M393)</f>
        <v>0</v>
      </c>
      <c r="N373" s="34">
        <f t="shared" ref="N373" si="584">SUM(N374:N393)</f>
        <v>0</v>
      </c>
      <c r="O373" s="34">
        <f t="shared" ref="O373" si="585">SUM(O374:O393)</f>
        <v>0</v>
      </c>
      <c r="P373" s="34">
        <f t="shared" ref="P373" si="586">SUM(P374:P393)</f>
        <v>0</v>
      </c>
      <c r="Q373" s="34">
        <f t="shared" ref="Q373" si="587">SUM(Q374:Q393)</f>
        <v>0</v>
      </c>
      <c r="R373" s="34">
        <f t="shared" ref="R373" si="588">SUM(R374:R393)</f>
        <v>0</v>
      </c>
      <c r="S373" s="34">
        <f t="shared" ref="S373" si="589">SUM(S374:S393)</f>
        <v>0</v>
      </c>
      <c r="T373" s="34">
        <f t="shared" ref="T373" si="590">SUM(T374:T393)</f>
        <v>0</v>
      </c>
      <c r="U373" s="34">
        <f t="shared" ref="U373" si="591">SUM(U374:U393)</f>
        <v>0</v>
      </c>
      <c r="V373" s="34">
        <f t="shared" ref="V373" si="592">SUM(V374:V393)</f>
        <v>0</v>
      </c>
      <c r="W373" s="34">
        <f t="shared" ref="W373" si="593">SUM(W374:W393)</f>
        <v>0</v>
      </c>
      <c r="X373" s="34">
        <f t="shared" ref="X373" si="594">SUM(X374:X393)</f>
        <v>0</v>
      </c>
      <c r="Y373" s="34">
        <f t="shared" ref="Y373" si="595">SUM(Y374:Y393)</f>
        <v>0</v>
      </c>
      <c r="Z373" s="34">
        <f t="shared" ref="Z373" si="596">SUM(Z374:Z393)</f>
        <v>0</v>
      </c>
      <c r="AA373" s="34">
        <f t="shared" ref="AA373" si="597">SUM(AA374:AA393)</f>
        <v>0</v>
      </c>
      <c r="AB373" s="34">
        <f t="shared" ref="AB373" si="598">SUM(AB374:AB393)</f>
        <v>0</v>
      </c>
      <c r="AD373" s="34">
        <f>SUMIF($E$3:$AB$3,AD$3,$E373:$AB373)</f>
        <v>0</v>
      </c>
      <c r="AE373" s="34">
        <f>SUMIF($E$3:$AB$3,AE$3,$E373:$AB373)</f>
        <v>0</v>
      </c>
      <c r="AF373" s="38">
        <f t="shared" si="570"/>
        <v>0</v>
      </c>
      <c r="AH373" s="34">
        <f>IFERROR(SUMIF($E$3:$AB$3,AH$3,$E373:$AB373)/COUNTIFS($E373:$AB373,"&gt;0",$E$3:$AB$3,AH$3),0)</f>
        <v>0</v>
      </c>
      <c r="AI373" s="34">
        <f>IFERROR(SUMIF($E$3:$AB$3,AI$3,$E373:$AB373)/COUNTIFS($E373:$AB373,"&gt;0",$E$3:$AB$3,AI$3),0)</f>
        <v>0</v>
      </c>
    </row>
    <row r="374" spans="2:35" s="2" customFormat="1" ht="20.100000000000001" customHeight="1" x14ac:dyDescent="0.25">
      <c r="B374" s="23" t="str">
        <f>IF('Plano Contas'!W9="","",'Plano Contas'!W9)</f>
        <v>Item Extra 1</v>
      </c>
      <c r="C374" s="46" t="str">
        <f>$B$351&amp;$B$373&amp;B374</f>
        <v>Receita Não OperacionalGrupo Extra 2Item Extra 1</v>
      </c>
      <c r="D374" s="20"/>
      <c r="E374" s="24">
        <f>IF($B374="","",ABS(
SUMIFS(BaseFinanceira[Valor Previsto],
IF('DRE Financeira'!$B$3=Configurações!$D$7,BaseFinanceira[Mês Caixa],BaseFinanceira[Mês Comp.]),COLUMN(A$1),
BaseFinanceira[Plano Contas],'DRE Financeira'!$C374,
BaseFinanceira[Centro Custo],IF($B$2=Configurações!$B$7,"&lt;&gt;""",'DRE Financeira'!$B$2))))</f>
        <v>0</v>
      </c>
      <c r="F374" s="26">
        <f>IF($B374="","",ABS(
SUMIFS(BaseFinanceira[Valor Realizado],
IF('DRE Financeira'!$B$3=Configurações!$D$7,BaseFinanceira[Mês Caixa],BaseFinanceira[Mês Comp.]),COLUMN(A$1),
BaseFinanceira[Plano Contas],'DRE Financeira'!$C374,
BaseFinanceira[Centro Custo],IF($B$2=Configurações!$B$7,"&lt;&gt;""",'DRE Financeira'!$B$2))))</f>
        <v>0</v>
      </c>
      <c r="G374" s="24">
        <f>IF($B374="","",ABS(
SUMIFS(BaseFinanceira[Valor Realizado],
IF('DRE Financeira'!$B$3=Configurações!$D$7,BaseFinanceira[Plano Contas],BaseFinanceira[Mês Caixa]),COLUMN(C$1),
BaseFinanceira[Data Regime Competência],'DRE Financeira'!$C374,
BaseFinanceira[Valor Previsto],IF($B$2=Configurações!$B$7,"&lt;&gt;""",'DRE Financeira'!$B$2))))</f>
        <v>0</v>
      </c>
      <c r="H374" s="26">
        <f>IF($B374="","",ABS(
SUMIFS(BaseFinanceira[Mês Comp.],
IF('DRE Financeira'!$B$3=Configurações!$D$7,BaseFinanceira[Plano Contas],BaseFinanceira[Mês Caixa]),COLUMN(C$1),
BaseFinanceira[Data Regime Competência],'DRE Financeira'!$C374,
BaseFinanceira[Valor Previsto],IF($B$2=Configurações!$B$7,"&lt;&gt;""",'DRE Financeira'!$B$2))))</f>
        <v>0</v>
      </c>
      <c r="I374" s="24">
        <f>IF($B374="","",ABS(
SUMIFS(BaseFinanceira[Mês Comp.],
IF('DRE Financeira'!$B$3=Configurações!$D$7,BaseFinanceira[Data Regime Competência],BaseFinanceira[Plano Contas]),COLUMN(E$1),
BaseFinanceira[Data Regime de Caixa],'DRE Financeira'!$C374,
BaseFinanceira[Valor Realizado],IF($B$2=Configurações!$B$7,"&lt;&gt;""",'DRE Financeira'!$B$2))))</f>
        <v>0</v>
      </c>
      <c r="J374" s="26">
        <f>IF($B374="","",ABS(
SUMIFS(BaseFinanceira[Mês Caixa],
IF('DRE Financeira'!$B$3=Configurações!$D$7,BaseFinanceira[Data Regime Competência],BaseFinanceira[Plano Contas]),COLUMN(E$1),
BaseFinanceira[Data Regime de Caixa],'DRE Financeira'!$C374,
BaseFinanceira[Valor Realizado],IF($B$2=Configurações!$B$7,"&lt;&gt;""",'DRE Financeira'!$B$2))))</f>
        <v>0</v>
      </c>
      <c r="K374" s="24">
        <f>IF($B374="","",ABS(
SUMIFS(BaseFinanceira[Mês Caixa],
IF('DRE Financeira'!$B$3=Configurações!$D$7,BaseFinanceira[Data Regime de Caixa],BaseFinanceira[Data Regime Competência]),COLUMN(G$1),
BaseFinanceira[Descrição],'DRE Financeira'!$C374,
BaseFinanceira[Mês Comp.],IF($B$2=Configurações!$B$7,"&lt;&gt;""",'DRE Financeira'!$B$2))))</f>
        <v>0</v>
      </c>
      <c r="L374" s="26">
        <f>IF($B374="","",ABS(
SUMIFS(BaseFinanceira[Plano Contas],
IF('DRE Financeira'!$B$3=Configurações!$D$7,BaseFinanceira[Data Regime de Caixa],BaseFinanceira[Data Regime Competência]),COLUMN(G$1),
BaseFinanceira[Descrição],'DRE Financeira'!$C374,
BaseFinanceira[Mês Comp.],IF($B$2=Configurações!$B$7,"&lt;&gt;""",'DRE Financeira'!$B$2))))</f>
        <v>0</v>
      </c>
      <c r="M374" s="24">
        <f>IF($B374="","",ABS(
SUMIFS(BaseFinanceira[Plano Contas],
IF('DRE Financeira'!$B$3=Configurações!$D$7,BaseFinanceira[Descrição],BaseFinanceira[Data Regime de Caixa]),COLUMN(I$1),
BaseFinanceira[Grupo],'DRE Financeira'!$C374,
BaseFinanceira[Mês Caixa],IF($B$2=Configurações!$B$7,"&lt;&gt;""",'DRE Financeira'!$B$2))))</f>
        <v>0</v>
      </c>
      <c r="N374" s="26">
        <f>IF($B374="","",ABS(
SUMIFS(BaseFinanceira[Data Regime Competência],
IF('DRE Financeira'!$B$3=Configurações!$D$7,BaseFinanceira[Descrição],BaseFinanceira[Data Regime de Caixa]),COLUMN(I$1),
BaseFinanceira[Grupo],'DRE Financeira'!$C374,
BaseFinanceira[Mês Caixa],IF($B$2=Configurações!$B$7,"&lt;&gt;""",'DRE Financeira'!$B$2))))</f>
        <v>0</v>
      </c>
      <c r="O374" s="24">
        <f>IF($B374="","",ABS(
SUMIFS(BaseFinanceira[Data Regime Competência],
IF('DRE Financeira'!$B$3=Configurações!$D$7,BaseFinanceira[Grupo],BaseFinanceira[Descrição]),COLUMN(K$1),
BaseFinanceira[SubGrupo],'DRE Financeira'!$C374,
BaseFinanceira[Plano Contas],IF($B$2=Configurações!$B$7,"&lt;&gt;""",'DRE Financeira'!$B$2))))</f>
        <v>0</v>
      </c>
      <c r="P374" s="26">
        <f>IF($B374="","",ABS(
SUMIFS(BaseFinanceira[Data Regime de Caixa],
IF('DRE Financeira'!$B$3=Configurações!$D$7,BaseFinanceira[Grupo],BaseFinanceira[Descrição]),COLUMN(K$1),
BaseFinanceira[SubGrupo],'DRE Financeira'!$C374,
BaseFinanceira[Plano Contas],IF($B$2=Configurações!$B$7,"&lt;&gt;""",'DRE Financeira'!$B$2))))</f>
        <v>0</v>
      </c>
      <c r="Q374" s="24">
        <f>IF($B374="","",ABS(
SUMIFS(BaseFinanceira[Data Regime de Caixa],
IF('DRE Financeira'!$B$3=Configurações!$D$7,BaseFinanceira[SubGrupo],BaseFinanceira[Grupo]),COLUMN(M$1),
BaseFinanceira[Categoria],'DRE Financeira'!$C374,
BaseFinanceira[Data Regime Competência],IF($B$2=Configurações!$B$7,"&lt;&gt;""",'DRE Financeira'!$B$2))))</f>
        <v>0</v>
      </c>
      <c r="R374" s="26">
        <f>IF($B374="","",ABS(
SUMIFS(BaseFinanceira[Descrição],
IF('DRE Financeira'!$B$3=Configurações!$D$7,BaseFinanceira[SubGrupo],BaseFinanceira[Grupo]),COLUMN(M$1),
BaseFinanceira[Categoria],'DRE Financeira'!$C374,
BaseFinanceira[Data Regime Competência],IF($B$2=Configurações!$B$7,"&lt;&gt;""",'DRE Financeira'!$B$2))))</f>
        <v>0</v>
      </c>
      <c r="S374" s="24">
        <f>IF($B374="","",ABS(
SUMIFS(BaseFinanceira[Descrição],
IF('DRE Financeira'!$B$3=Configurações!$D$7,BaseFinanceira[Categoria],BaseFinanceira[SubGrupo]),COLUMN(O$1),
BaseFinanceira[Centro Custo],'DRE Financeira'!$C374,
BaseFinanceira[Data Regime de Caixa],IF($B$2=Configurações!$B$7,"&lt;&gt;""",'DRE Financeira'!$B$2))))</f>
        <v>0</v>
      </c>
      <c r="T374" s="26">
        <f>IF($B374="","",ABS(
SUMIFS(BaseFinanceira[Grupo],
IF('DRE Financeira'!$B$3=Configurações!$D$7,BaseFinanceira[Categoria],BaseFinanceira[SubGrupo]),COLUMN(O$1),
BaseFinanceira[Centro Custo],'DRE Financeira'!$C374,
BaseFinanceira[Data Regime de Caixa],IF($B$2=Configurações!$B$7,"&lt;&gt;""",'DRE Financeira'!$B$2))))</f>
        <v>0</v>
      </c>
      <c r="U374" s="24">
        <f>IF($B374="","",ABS(
SUMIFS(BaseFinanceira[Grupo],
IF('DRE Financeira'!$B$3=Configurações!$D$7,BaseFinanceira[Centro Custo],BaseFinanceira[Categoria]),COLUMN(Q$1),
BaseFinanceira[Valor Previsto],'DRE Financeira'!$C374,
BaseFinanceira[Descrição],IF($B$2=Configurações!$B$7,"&lt;&gt;""",'DRE Financeira'!$B$2))))</f>
        <v>0</v>
      </c>
      <c r="V374" s="26">
        <f>IF($B374="","",ABS(
SUMIFS(BaseFinanceira[SubGrupo],
IF('DRE Financeira'!$B$3=Configurações!$D$7,BaseFinanceira[Centro Custo],BaseFinanceira[Categoria]),COLUMN(Q$1),
BaseFinanceira[Valor Previsto],'DRE Financeira'!$C374,
BaseFinanceira[Descrição],IF($B$2=Configurações!$B$7,"&lt;&gt;""",'DRE Financeira'!$B$2))))</f>
        <v>0</v>
      </c>
      <c r="W374" s="24">
        <f>IF($B374="","",ABS(
SUMIFS(BaseFinanceira[SubGrupo],
IF('DRE Financeira'!$B$3=Configurações!$D$7,BaseFinanceira[Valor Previsto],BaseFinanceira[Centro Custo]),COLUMN(S$1),
BaseFinanceira[Valor Realizado],'DRE Financeira'!$C374,
BaseFinanceira[Grupo],IF($B$2=Configurações!$B$7,"&lt;&gt;""",'DRE Financeira'!$B$2))))</f>
        <v>0</v>
      </c>
      <c r="X374" s="26">
        <f>IF($B374="","",ABS(
SUMIFS(BaseFinanceira[Categoria],
IF('DRE Financeira'!$B$3=Configurações!$D$7,BaseFinanceira[Valor Previsto],BaseFinanceira[Centro Custo]),COLUMN(S$1),
BaseFinanceira[Valor Realizado],'DRE Financeira'!$C374,
BaseFinanceira[Grupo],IF($B$2=Configurações!$B$7,"&lt;&gt;""",'DRE Financeira'!$B$2))))</f>
        <v>0</v>
      </c>
      <c r="Y374" s="24">
        <f>IF($B374="","",ABS(
SUMIFS(BaseFinanceira[Categoria],
IF('DRE Financeira'!$B$3=Configurações!$D$7,BaseFinanceira[Valor Realizado],BaseFinanceira[Valor Previsto]),COLUMN(U$1),
BaseFinanceira[Mês Comp.],'DRE Financeira'!$C374,
BaseFinanceira[SubGrupo],IF($B$2=Configurações!$B$7,"&lt;&gt;""",'DRE Financeira'!$B$2))))</f>
        <v>0</v>
      </c>
      <c r="Z374" s="26">
        <f>IF($B374="","",ABS(
SUMIFS(BaseFinanceira[Centro Custo],
IF('DRE Financeira'!$B$3=Configurações!$D$7,BaseFinanceira[Valor Realizado],BaseFinanceira[Valor Previsto]),COLUMN(U$1),
BaseFinanceira[Mês Comp.],'DRE Financeira'!$C374,
BaseFinanceira[SubGrupo],IF($B$2=Configurações!$B$7,"&lt;&gt;""",'DRE Financeira'!$B$2))))</f>
        <v>0</v>
      </c>
      <c r="AA374" s="24">
        <f>IF($B374="","",ABS(
SUMIFS(BaseFinanceira[Centro Custo],
IF('DRE Financeira'!$B$3=Configurações!$D$7,BaseFinanceira[Mês Comp.],BaseFinanceira[Valor Realizado]),COLUMN(W$1),
BaseFinanceira[Mês Caixa],'DRE Financeira'!$C374,
BaseFinanceira[Categoria],IF($B$2=Configurações!$B$7,"&lt;&gt;""",'DRE Financeira'!$B$2))))</f>
        <v>0</v>
      </c>
      <c r="AB374" s="26">
        <f>IF($B374="","",ABS(
SUMIFS(BaseFinanceira[Valor Previsto],
IF('DRE Financeira'!$B$3=Configurações!$D$7,BaseFinanceira[Mês Comp.],BaseFinanceira[Valor Realizado]),COLUMN(W$1),
BaseFinanceira[Mês Caixa],'DRE Financeira'!$C374,
BaseFinanceira[Categoria],IF($B$2=Configurações!$B$7,"&lt;&gt;""",'DRE Financeira'!$B$2))))</f>
        <v>0</v>
      </c>
      <c r="AD374" s="24">
        <f t="shared" ref="AD374:AE389" si="599">SUMIF($E$3:$AB$3,AD$3,$E374:$AB374)</f>
        <v>0</v>
      </c>
      <c r="AE374" s="26">
        <f t="shared" si="599"/>
        <v>0</v>
      </c>
      <c r="AF374" s="39">
        <f t="shared" si="570"/>
        <v>0</v>
      </c>
      <c r="AH374" s="24">
        <f t="shared" ref="AH374:AI389" si="600">IFERROR(SUMIF($E$3:$AB$3,AH$3,$E374:$AB374)/COUNTIFS($E374:$AB374,"&gt;0",$E$3:$AB$3,AH$3),0)</f>
        <v>0</v>
      </c>
      <c r="AI374" s="26">
        <f t="shared" si="600"/>
        <v>0</v>
      </c>
    </row>
    <row r="375" spans="2:35" s="2" customFormat="1" ht="20.100000000000001" customHeight="1" x14ac:dyDescent="0.25">
      <c r="B375" s="23" t="str">
        <f>IF('Plano Contas'!W10="","",'Plano Contas'!W10)</f>
        <v>Item Extra 2</v>
      </c>
      <c r="C375" s="46" t="str">
        <f t="shared" ref="C375:C393" si="601">$B$351&amp;$B$373&amp;B375</f>
        <v>Receita Não OperacionalGrupo Extra 2Item Extra 2</v>
      </c>
      <c r="D375" s="20"/>
      <c r="E375" s="24">
        <f>IF($B375="","",ABS(
SUMIFS(BaseFinanceira[Valor Previsto],
IF('DRE Financeira'!$B$3=Configurações!$D$7,BaseFinanceira[Mês Caixa],BaseFinanceira[Mês Comp.]),COLUMN(A$1),
BaseFinanceira[Plano Contas],'DRE Financeira'!$C375,
BaseFinanceira[Centro Custo],IF($B$2=Configurações!$B$7,"&lt;&gt;""",'DRE Financeira'!$B$2))))</f>
        <v>0</v>
      </c>
      <c r="F375" s="26">
        <f>IF($B375="","",ABS(
SUMIFS(BaseFinanceira[Valor Realizado],
IF('DRE Financeira'!$B$3=Configurações!$D$7,BaseFinanceira[Mês Caixa],BaseFinanceira[Mês Comp.]),COLUMN(A$1),
BaseFinanceira[Plano Contas],'DRE Financeira'!$C375,
BaseFinanceira[Centro Custo],IF($B$2=Configurações!$B$7,"&lt;&gt;""",'DRE Financeira'!$B$2))))</f>
        <v>0</v>
      </c>
      <c r="G375" s="24">
        <f>IF($B375="","",ABS(
SUMIFS(BaseFinanceira[Valor Realizado],
IF('DRE Financeira'!$B$3=Configurações!$D$7,BaseFinanceira[Plano Contas],BaseFinanceira[Mês Caixa]),COLUMN(C$1),
BaseFinanceira[Data Regime Competência],'DRE Financeira'!$C375,
BaseFinanceira[Valor Previsto],IF($B$2=Configurações!$B$7,"&lt;&gt;""",'DRE Financeira'!$B$2))))</f>
        <v>0</v>
      </c>
      <c r="H375" s="26">
        <f>IF($B375="","",ABS(
SUMIFS(BaseFinanceira[Mês Comp.],
IF('DRE Financeira'!$B$3=Configurações!$D$7,BaseFinanceira[Plano Contas],BaseFinanceira[Mês Caixa]),COLUMN(C$1),
BaseFinanceira[Data Regime Competência],'DRE Financeira'!$C375,
BaseFinanceira[Valor Previsto],IF($B$2=Configurações!$B$7,"&lt;&gt;""",'DRE Financeira'!$B$2))))</f>
        <v>0</v>
      </c>
      <c r="I375" s="24">
        <f>IF($B375="","",ABS(
SUMIFS(BaseFinanceira[Mês Comp.],
IF('DRE Financeira'!$B$3=Configurações!$D$7,BaseFinanceira[Data Regime Competência],BaseFinanceira[Plano Contas]),COLUMN(E$1),
BaseFinanceira[Data Regime de Caixa],'DRE Financeira'!$C375,
BaseFinanceira[Valor Realizado],IF($B$2=Configurações!$B$7,"&lt;&gt;""",'DRE Financeira'!$B$2))))</f>
        <v>0</v>
      </c>
      <c r="J375" s="26">
        <f>IF($B375="","",ABS(
SUMIFS(BaseFinanceira[Mês Caixa],
IF('DRE Financeira'!$B$3=Configurações!$D$7,BaseFinanceira[Data Regime Competência],BaseFinanceira[Plano Contas]),COLUMN(E$1),
BaseFinanceira[Data Regime de Caixa],'DRE Financeira'!$C375,
BaseFinanceira[Valor Realizado],IF($B$2=Configurações!$B$7,"&lt;&gt;""",'DRE Financeira'!$B$2))))</f>
        <v>0</v>
      </c>
      <c r="K375" s="24">
        <f>IF($B375="","",ABS(
SUMIFS(BaseFinanceira[Mês Caixa],
IF('DRE Financeira'!$B$3=Configurações!$D$7,BaseFinanceira[Data Regime de Caixa],BaseFinanceira[Data Regime Competência]),COLUMN(G$1),
BaseFinanceira[Descrição],'DRE Financeira'!$C375,
BaseFinanceira[Mês Comp.],IF($B$2=Configurações!$B$7,"&lt;&gt;""",'DRE Financeira'!$B$2))))</f>
        <v>0</v>
      </c>
      <c r="L375" s="26">
        <f>IF($B375="","",ABS(
SUMIFS(BaseFinanceira[Plano Contas],
IF('DRE Financeira'!$B$3=Configurações!$D$7,BaseFinanceira[Data Regime de Caixa],BaseFinanceira[Data Regime Competência]),COLUMN(G$1),
BaseFinanceira[Descrição],'DRE Financeira'!$C375,
BaseFinanceira[Mês Comp.],IF($B$2=Configurações!$B$7,"&lt;&gt;""",'DRE Financeira'!$B$2))))</f>
        <v>0</v>
      </c>
      <c r="M375" s="24">
        <f>IF($B375="","",ABS(
SUMIFS(BaseFinanceira[Plano Contas],
IF('DRE Financeira'!$B$3=Configurações!$D$7,BaseFinanceira[Descrição],BaseFinanceira[Data Regime de Caixa]),COLUMN(I$1),
BaseFinanceira[Grupo],'DRE Financeira'!$C375,
BaseFinanceira[Mês Caixa],IF($B$2=Configurações!$B$7,"&lt;&gt;""",'DRE Financeira'!$B$2))))</f>
        <v>0</v>
      </c>
      <c r="N375" s="26">
        <f>IF($B375="","",ABS(
SUMIFS(BaseFinanceira[Data Regime Competência],
IF('DRE Financeira'!$B$3=Configurações!$D$7,BaseFinanceira[Descrição],BaseFinanceira[Data Regime de Caixa]),COLUMN(I$1),
BaseFinanceira[Grupo],'DRE Financeira'!$C375,
BaseFinanceira[Mês Caixa],IF($B$2=Configurações!$B$7,"&lt;&gt;""",'DRE Financeira'!$B$2))))</f>
        <v>0</v>
      </c>
      <c r="O375" s="24">
        <f>IF($B375="","",ABS(
SUMIFS(BaseFinanceira[Data Regime Competência],
IF('DRE Financeira'!$B$3=Configurações!$D$7,BaseFinanceira[Grupo],BaseFinanceira[Descrição]),COLUMN(K$1),
BaseFinanceira[SubGrupo],'DRE Financeira'!$C375,
BaseFinanceira[Plano Contas],IF($B$2=Configurações!$B$7,"&lt;&gt;""",'DRE Financeira'!$B$2))))</f>
        <v>0</v>
      </c>
      <c r="P375" s="26">
        <f>IF($B375="","",ABS(
SUMIFS(BaseFinanceira[Data Regime de Caixa],
IF('DRE Financeira'!$B$3=Configurações!$D$7,BaseFinanceira[Grupo],BaseFinanceira[Descrição]),COLUMN(K$1),
BaseFinanceira[SubGrupo],'DRE Financeira'!$C375,
BaseFinanceira[Plano Contas],IF($B$2=Configurações!$B$7,"&lt;&gt;""",'DRE Financeira'!$B$2))))</f>
        <v>0</v>
      </c>
      <c r="Q375" s="24">
        <f>IF($B375="","",ABS(
SUMIFS(BaseFinanceira[Data Regime de Caixa],
IF('DRE Financeira'!$B$3=Configurações!$D$7,BaseFinanceira[SubGrupo],BaseFinanceira[Grupo]),COLUMN(M$1),
BaseFinanceira[Categoria],'DRE Financeira'!$C375,
BaseFinanceira[Data Regime Competência],IF($B$2=Configurações!$B$7,"&lt;&gt;""",'DRE Financeira'!$B$2))))</f>
        <v>0</v>
      </c>
      <c r="R375" s="26">
        <f>IF($B375="","",ABS(
SUMIFS(BaseFinanceira[Descrição],
IF('DRE Financeira'!$B$3=Configurações!$D$7,BaseFinanceira[SubGrupo],BaseFinanceira[Grupo]),COLUMN(M$1),
BaseFinanceira[Categoria],'DRE Financeira'!$C375,
BaseFinanceira[Data Regime Competência],IF($B$2=Configurações!$B$7,"&lt;&gt;""",'DRE Financeira'!$B$2))))</f>
        <v>0</v>
      </c>
      <c r="S375" s="24">
        <f>IF($B375="","",ABS(
SUMIFS(BaseFinanceira[Descrição],
IF('DRE Financeira'!$B$3=Configurações!$D$7,BaseFinanceira[Categoria],BaseFinanceira[SubGrupo]),COLUMN(O$1),
BaseFinanceira[Centro Custo],'DRE Financeira'!$C375,
BaseFinanceira[Data Regime de Caixa],IF($B$2=Configurações!$B$7,"&lt;&gt;""",'DRE Financeira'!$B$2))))</f>
        <v>0</v>
      </c>
      <c r="T375" s="26">
        <f>IF($B375="","",ABS(
SUMIFS(BaseFinanceira[Grupo],
IF('DRE Financeira'!$B$3=Configurações!$D$7,BaseFinanceira[Categoria],BaseFinanceira[SubGrupo]),COLUMN(O$1),
BaseFinanceira[Centro Custo],'DRE Financeira'!$C375,
BaseFinanceira[Data Regime de Caixa],IF($B$2=Configurações!$B$7,"&lt;&gt;""",'DRE Financeira'!$B$2))))</f>
        <v>0</v>
      </c>
      <c r="U375" s="24">
        <f>IF($B375="","",ABS(
SUMIFS(BaseFinanceira[Grupo],
IF('DRE Financeira'!$B$3=Configurações!$D$7,BaseFinanceira[Centro Custo],BaseFinanceira[Categoria]),COLUMN(Q$1),
BaseFinanceira[Valor Previsto],'DRE Financeira'!$C375,
BaseFinanceira[Descrição],IF($B$2=Configurações!$B$7,"&lt;&gt;""",'DRE Financeira'!$B$2))))</f>
        <v>0</v>
      </c>
      <c r="V375" s="26">
        <f>IF($B375="","",ABS(
SUMIFS(BaseFinanceira[SubGrupo],
IF('DRE Financeira'!$B$3=Configurações!$D$7,BaseFinanceira[Centro Custo],BaseFinanceira[Categoria]),COLUMN(Q$1),
BaseFinanceira[Valor Previsto],'DRE Financeira'!$C375,
BaseFinanceira[Descrição],IF($B$2=Configurações!$B$7,"&lt;&gt;""",'DRE Financeira'!$B$2))))</f>
        <v>0</v>
      </c>
      <c r="W375" s="24">
        <f>IF($B375="","",ABS(
SUMIFS(BaseFinanceira[SubGrupo],
IF('DRE Financeira'!$B$3=Configurações!$D$7,BaseFinanceira[Valor Previsto],BaseFinanceira[Centro Custo]),COLUMN(S$1),
BaseFinanceira[Valor Realizado],'DRE Financeira'!$C375,
BaseFinanceira[Grupo],IF($B$2=Configurações!$B$7,"&lt;&gt;""",'DRE Financeira'!$B$2))))</f>
        <v>0</v>
      </c>
      <c r="X375" s="26">
        <f>IF($B375="","",ABS(
SUMIFS(BaseFinanceira[Categoria],
IF('DRE Financeira'!$B$3=Configurações!$D$7,BaseFinanceira[Valor Previsto],BaseFinanceira[Centro Custo]),COLUMN(S$1),
BaseFinanceira[Valor Realizado],'DRE Financeira'!$C375,
BaseFinanceira[Grupo],IF($B$2=Configurações!$B$7,"&lt;&gt;""",'DRE Financeira'!$B$2))))</f>
        <v>0</v>
      </c>
      <c r="Y375" s="24">
        <f>IF($B375="","",ABS(
SUMIFS(BaseFinanceira[Categoria],
IF('DRE Financeira'!$B$3=Configurações!$D$7,BaseFinanceira[Valor Realizado],BaseFinanceira[Valor Previsto]),COLUMN(U$1),
BaseFinanceira[Mês Comp.],'DRE Financeira'!$C375,
BaseFinanceira[SubGrupo],IF($B$2=Configurações!$B$7,"&lt;&gt;""",'DRE Financeira'!$B$2))))</f>
        <v>0</v>
      </c>
      <c r="Z375" s="26">
        <f>IF($B375="","",ABS(
SUMIFS(BaseFinanceira[Centro Custo],
IF('DRE Financeira'!$B$3=Configurações!$D$7,BaseFinanceira[Valor Realizado],BaseFinanceira[Valor Previsto]),COLUMN(U$1),
BaseFinanceira[Mês Comp.],'DRE Financeira'!$C375,
BaseFinanceira[SubGrupo],IF($B$2=Configurações!$B$7,"&lt;&gt;""",'DRE Financeira'!$B$2))))</f>
        <v>0</v>
      </c>
      <c r="AA375" s="24">
        <f>IF($B375="","",ABS(
SUMIFS(BaseFinanceira[Centro Custo],
IF('DRE Financeira'!$B$3=Configurações!$D$7,BaseFinanceira[Mês Comp.],BaseFinanceira[Valor Realizado]),COLUMN(W$1),
BaseFinanceira[Mês Caixa],'DRE Financeira'!$C375,
BaseFinanceira[Categoria],IF($B$2=Configurações!$B$7,"&lt;&gt;""",'DRE Financeira'!$B$2))))</f>
        <v>0</v>
      </c>
      <c r="AB375" s="26">
        <f>IF($B375="","",ABS(
SUMIFS(BaseFinanceira[Valor Previsto],
IF('DRE Financeira'!$B$3=Configurações!$D$7,BaseFinanceira[Mês Comp.],BaseFinanceira[Valor Realizado]),COLUMN(W$1),
BaseFinanceira[Mês Caixa],'DRE Financeira'!$C375,
BaseFinanceira[Categoria],IF($B$2=Configurações!$B$7,"&lt;&gt;""",'DRE Financeira'!$B$2))))</f>
        <v>0</v>
      </c>
      <c r="AD375" s="24">
        <f t="shared" si="599"/>
        <v>0</v>
      </c>
      <c r="AE375" s="26">
        <f t="shared" si="599"/>
        <v>0</v>
      </c>
      <c r="AF375" s="39">
        <f t="shared" si="570"/>
        <v>0</v>
      </c>
      <c r="AH375" s="24">
        <f t="shared" si="600"/>
        <v>0</v>
      </c>
      <c r="AI375" s="26">
        <f t="shared" si="600"/>
        <v>0</v>
      </c>
    </row>
    <row r="376" spans="2:35" s="2" customFormat="1" ht="20.100000000000001" customHeight="1" x14ac:dyDescent="0.25">
      <c r="B376" s="23" t="str">
        <f>IF('Plano Contas'!W11="","",'Plano Contas'!W11)</f>
        <v>Item Extra 3</v>
      </c>
      <c r="C376" s="46" t="str">
        <f t="shared" si="601"/>
        <v>Receita Não OperacionalGrupo Extra 2Item Extra 3</v>
      </c>
      <c r="D376" s="20"/>
      <c r="E376" s="24">
        <f>IF($B376="","",ABS(
SUMIFS(BaseFinanceira[Valor Previsto],
IF('DRE Financeira'!$B$3=Configurações!$D$7,BaseFinanceira[Mês Caixa],BaseFinanceira[Mês Comp.]),COLUMN(A$1),
BaseFinanceira[Plano Contas],'DRE Financeira'!$C376,
BaseFinanceira[Centro Custo],IF($B$2=Configurações!$B$7,"&lt;&gt;""",'DRE Financeira'!$B$2))))</f>
        <v>0</v>
      </c>
      <c r="F376" s="26">
        <f>IF($B376="","",ABS(
SUMIFS(BaseFinanceira[Valor Realizado],
IF('DRE Financeira'!$B$3=Configurações!$D$7,BaseFinanceira[Mês Caixa],BaseFinanceira[Mês Comp.]),COLUMN(A$1),
BaseFinanceira[Plano Contas],'DRE Financeira'!$C376,
BaseFinanceira[Centro Custo],IF($B$2=Configurações!$B$7,"&lt;&gt;""",'DRE Financeira'!$B$2))))</f>
        <v>0</v>
      </c>
      <c r="G376" s="24">
        <f>IF($B376="","",ABS(
SUMIFS(BaseFinanceira[Valor Realizado],
IF('DRE Financeira'!$B$3=Configurações!$D$7,BaseFinanceira[Plano Contas],BaseFinanceira[Mês Caixa]),COLUMN(C$1),
BaseFinanceira[Data Regime Competência],'DRE Financeira'!$C376,
BaseFinanceira[Valor Previsto],IF($B$2=Configurações!$B$7,"&lt;&gt;""",'DRE Financeira'!$B$2))))</f>
        <v>0</v>
      </c>
      <c r="H376" s="26">
        <f>IF($B376="","",ABS(
SUMIFS(BaseFinanceira[Mês Comp.],
IF('DRE Financeira'!$B$3=Configurações!$D$7,BaseFinanceira[Plano Contas],BaseFinanceira[Mês Caixa]),COLUMN(C$1),
BaseFinanceira[Data Regime Competência],'DRE Financeira'!$C376,
BaseFinanceira[Valor Previsto],IF($B$2=Configurações!$B$7,"&lt;&gt;""",'DRE Financeira'!$B$2))))</f>
        <v>0</v>
      </c>
      <c r="I376" s="24">
        <f>IF($B376="","",ABS(
SUMIFS(BaseFinanceira[Mês Comp.],
IF('DRE Financeira'!$B$3=Configurações!$D$7,BaseFinanceira[Data Regime Competência],BaseFinanceira[Plano Contas]),COLUMN(E$1),
BaseFinanceira[Data Regime de Caixa],'DRE Financeira'!$C376,
BaseFinanceira[Valor Realizado],IF($B$2=Configurações!$B$7,"&lt;&gt;""",'DRE Financeira'!$B$2))))</f>
        <v>0</v>
      </c>
      <c r="J376" s="26">
        <f>IF($B376="","",ABS(
SUMIFS(BaseFinanceira[Mês Caixa],
IF('DRE Financeira'!$B$3=Configurações!$D$7,BaseFinanceira[Data Regime Competência],BaseFinanceira[Plano Contas]),COLUMN(E$1),
BaseFinanceira[Data Regime de Caixa],'DRE Financeira'!$C376,
BaseFinanceira[Valor Realizado],IF($B$2=Configurações!$B$7,"&lt;&gt;""",'DRE Financeira'!$B$2))))</f>
        <v>0</v>
      </c>
      <c r="K376" s="24">
        <f>IF($B376="","",ABS(
SUMIFS(BaseFinanceira[Mês Caixa],
IF('DRE Financeira'!$B$3=Configurações!$D$7,BaseFinanceira[Data Regime de Caixa],BaseFinanceira[Data Regime Competência]),COLUMN(G$1),
BaseFinanceira[Descrição],'DRE Financeira'!$C376,
BaseFinanceira[Mês Comp.],IF($B$2=Configurações!$B$7,"&lt;&gt;""",'DRE Financeira'!$B$2))))</f>
        <v>0</v>
      </c>
      <c r="L376" s="26">
        <f>IF($B376="","",ABS(
SUMIFS(BaseFinanceira[Plano Contas],
IF('DRE Financeira'!$B$3=Configurações!$D$7,BaseFinanceira[Data Regime de Caixa],BaseFinanceira[Data Regime Competência]),COLUMN(G$1),
BaseFinanceira[Descrição],'DRE Financeira'!$C376,
BaseFinanceira[Mês Comp.],IF($B$2=Configurações!$B$7,"&lt;&gt;""",'DRE Financeira'!$B$2))))</f>
        <v>0</v>
      </c>
      <c r="M376" s="24">
        <f>IF($B376="","",ABS(
SUMIFS(BaseFinanceira[Plano Contas],
IF('DRE Financeira'!$B$3=Configurações!$D$7,BaseFinanceira[Descrição],BaseFinanceira[Data Regime de Caixa]),COLUMN(I$1),
BaseFinanceira[Grupo],'DRE Financeira'!$C376,
BaseFinanceira[Mês Caixa],IF($B$2=Configurações!$B$7,"&lt;&gt;""",'DRE Financeira'!$B$2))))</f>
        <v>0</v>
      </c>
      <c r="N376" s="26">
        <f>IF($B376="","",ABS(
SUMIFS(BaseFinanceira[Data Regime Competência],
IF('DRE Financeira'!$B$3=Configurações!$D$7,BaseFinanceira[Descrição],BaseFinanceira[Data Regime de Caixa]),COLUMN(I$1),
BaseFinanceira[Grupo],'DRE Financeira'!$C376,
BaseFinanceira[Mês Caixa],IF($B$2=Configurações!$B$7,"&lt;&gt;""",'DRE Financeira'!$B$2))))</f>
        <v>0</v>
      </c>
      <c r="O376" s="24">
        <f>IF($B376="","",ABS(
SUMIFS(BaseFinanceira[Data Regime Competência],
IF('DRE Financeira'!$B$3=Configurações!$D$7,BaseFinanceira[Grupo],BaseFinanceira[Descrição]),COLUMN(K$1),
BaseFinanceira[SubGrupo],'DRE Financeira'!$C376,
BaseFinanceira[Plano Contas],IF($B$2=Configurações!$B$7,"&lt;&gt;""",'DRE Financeira'!$B$2))))</f>
        <v>0</v>
      </c>
      <c r="P376" s="26">
        <f>IF($B376="","",ABS(
SUMIFS(BaseFinanceira[Data Regime de Caixa],
IF('DRE Financeira'!$B$3=Configurações!$D$7,BaseFinanceira[Grupo],BaseFinanceira[Descrição]),COLUMN(K$1),
BaseFinanceira[SubGrupo],'DRE Financeira'!$C376,
BaseFinanceira[Plano Contas],IF($B$2=Configurações!$B$7,"&lt;&gt;""",'DRE Financeira'!$B$2))))</f>
        <v>0</v>
      </c>
      <c r="Q376" s="24">
        <f>IF($B376="","",ABS(
SUMIFS(BaseFinanceira[Data Regime de Caixa],
IF('DRE Financeira'!$B$3=Configurações!$D$7,BaseFinanceira[SubGrupo],BaseFinanceira[Grupo]),COLUMN(M$1),
BaseFinanceira[Categoria],'DRE Financeira'!$C376,
BaseFinanceira[Data Regime Competência],IF($B$2=Configurações!$B$7,"&lt;&gt;""",'DRE Financeira'!$B$2))))</f>
        <v>0</v>
      </c>
      <c r="R376" s="26">
        <f>IF($B376="","",ABS(
SUMIFS(BaseFinanceira[Descrição],
IF('DRE Financeira'!$B$3=Configurações!$D$7,BaseFinanceira[SubGrupo],BaseFinanceira[Grupo]),COLUMN(M$1),
BaseFinanceira[Categoria],'DRE Financeira'!$C376,
BaseFinanceira[Data Regime Competência],IF($B$2=Configurações!$B$7,"&lt;&gt;""",'DRE Financeira'!$B$2))))</f>
        <v>0</v>
      </c>
      <c r="S376" s="24">
        <f>IF($B376="","",ABS(
SUMIFS(BaseFinanceira[Descrição],
IF('DRE Financeira'!$B$3=Configurações!$D$7,BaseFinanceira[Categoria],BaseFinanceira[SubGrupo]),COLUMN(O$1),
BaseFinanceira[Centro Custo],'DRE Financeira'!$C376,
BaseFinanceira[Data Regime de Caixa],IF($B$2=Configurações!$B$7,"&lt;&gt;""",'DRE Financeira'!$B$2))))</f>
        <v>0</v>
      </c>
      <c r="T376" s="26">
        <f>IF($B376="","",ABS(
SUMIFS(BaseFinanceira[Grupo],
IF('DRE Financeira'!$B$3=Configurações!$D$7,BaseFinanceira[Categoria],BaseFinanceira[SubGrupo]),COLUMN(O$1),
BaseFinanceira[Centro Custo],'DRE Financeira'!$C376,
BaseFinanceira[Data Regime de Caixa],IF($B$2=Configurações!$B$7,"&lt;&gt;""",'DRE Financeira'!$B$2))))</f>
        <v>0</v>
      </c>
      <c r="U376" s="24">
        <f>IF($B376="","",ABS(
SUMIFS(BaseFinanceira[Grupo],
IF('DRE Financeira'!$B$3=Configurações!$D$7,BaseFinanceira[Centro Custo],BaseFinanceira[Categoria]),COLUMN(Q$1),
BaseFinanceira[Valor Previsto],'DRE Financeira'!$C376,
BaseFinanceira[Descrição],IF($B$2=Configurações!$B$7,"&lt;&gt;""",'DRE Financeira'!$B$2))))</f>
        <v>0</v>
      </c>
      <c r="V376" s="26">
        <f>IF($B376="","",ABS(
SUMIFS(BaseFinanceira[SubGrupo],
IF('DRE Financeira'!$B$3=Configurações!$D$7,BaseFinanceira[Centro Custo],BaseFinanceira[Categoria]),COLUMN(Q$1),
BaseFinanceira[Valor Previsto],'DRE Financeira'!$C376,
BaseFinanceira[Descrição],IF($B$2=Configurações!$B$7,"&lt;&gt;""",'DRE Financeira'!$B$2))))</f>
        <v>0</v>
      </c>
      <c r="W376" s="24">
        <f>IF($B376="","",ABS(
SUMIFS(BaseFinanceira[SubGrupo],
IF('DRE Financeira'!$B$3=Configurações!$D$7,BaseFinanceira[Valor Previsto],BaseFinanceira[Centro Custo]),COLUMN(S$1),
BaseFinanceira[Valor Realizado],'DRE Financeira'!$C376,
BaseFinanceira[Grupo],IF($B$2=Configurações!$B$7,"&lt;&gt;""",'DRE Financeira'!$B$2))))</f>
        <v>0</v>
      </c>
      <c r="X376" s="26">
        <f>IF($B376="","",ABS(
SUMIFS(BaseFinanceira[Categoria],
IF('DRE Financeira'!$B$3=Configurações!$D$7,BaseFinanceira[Valor Previsto],BaseFinanceira[Centro Custo]),COLUMN(S$1),
BaseFinanceira[Valor Realizado],'DRE Financeira'!$C376,
BaseFinanceira[Grupo],IF($B$2=Configurações!$B$7,"&lt;&gt;""",'DRE Financeira'!$B$2))))</f>
        <v>0</v>
      </c>
      <c r="Y376" s="24">
        <f>IF($B376="","",ABS(
SUMIFS(BaseFinanceira[Categoria],
IF('DRE Financeira'!$B$3=Configurações!$D$7,BaseFinanceira[Valor Realizado],BaseFinanceira[Valor Previsto]),COLUMN(U$1),
BaseFinanceira[Mês Comp.],'DRE Financeira'!$C376,
BaseFinanceira[SubGrupo],IF($B$2=Configurações!$B$7,"&lt;&gt;""",'DRE Financeira'!$B$2))))</f>
        <v>0</v>
      </c>
      <c r="Z376" s="26">
        <f>IF($B376="","",ABS(
SUMIFS(BaseFinanceira[Centro Custo],
IF('DRE Financeira'!$B$3=Configurações!$D$7,BaseFinanceira[Valor Realizado],BaseFinanceira[Valor Previsto]),COLUMN(U$1),
BaseFinanceira[Mês Comp.],'DRE Financeira'!$C376,
BaseFinanceira[SubGrupo],IF($B$2=Configurações!$B$7,"&lt;&gt;""",'DRE Financeira'!$B$2))))</f>
        <v>0</v>
      </c>
      <c r="AA376" s="24">
        <f>IF($B376="","",ABS(
SUMIFS(BaseFinanceira[Centro Custo],
IF('DRE Financeira'!$B$3=Configurações!$D$7,BaseFinanceira[Mês Comp.],BaseFinanceira[Valor Realizado]),COLUMN(W$1),
BaseFinanceira[Mês Caixa],'DRE Financeira'!$C376,
BaseFinanceira[Categoria],IF($B$2=Configurações!$B$7,"&lt;&gt;""",'DRE Financeira'!$B$2))))</f>
        <v>0</v>
      </c>
      <c r="AB376" s="26">
        <f>IF($B376="","",ABS(
SUMIFS(BaseFinanceira[Valor Previsto],
IF('DRE Financeira'!$B$3=Configurações!$D$7,BaseFinanceira[Mês Comp.],BaseFinanceira[Valor Realizado]),COLUMN(W$1),
BaseFinanceira[Mês Caixa],'DRE Financeira'!$C376,
BaseFinanceira[Categoria],IF($B$2=Configurações!$B$7,"&lt;&gt;""",'DRE Financeira'!$B$2))))</f>
        <v>0</v>
      </c>
      <c r="AD376" s="24">
        <f t="shared" si="599"/>
        <v>0</v>
      </c>
      <c r="AE376" s="26">
        <f t="shared" si="599"/>
        <v>0</v>
      </c>
      <c r="AF376" s="39">
        <f t="shared" si="570"/>
        <v>0</v>
      </c>
      <c r="AH376" s="24">
        <f t="shared" si="600"/>
        <v>0</v>
      </c>
      <c r="AI376" s="26">
        <f t="shared" si="600"/>
        <v>0</v>
      </c>
    </row>
    <row r="377" spans="2:35" s="2" customFormat="1" ht="20.100000000000001" hidden="1" customHeight="1" x14ac:dyDescent="0.25">
      <c r="B377" s="23" t="str">
        <f>IF('Plano Contas'!W12="","",'Plano Contas'!W12)</f>
        <v/>
      </c>
      <c r="C377" s="46" t="str">
        <f t="shared" si="601"/>
        <v>Receita Não OperacionalGrupo Extra 2</v>
      </c>
      <c r="D377" s="20"/>
      <c r="E377" s="24" t="str">
        <f>IF($B377="","",ABS(
SUMIFS(BaseFinanceira[Valor Previsto],
IF('DRE Financeira'!$B$3=Configurações!$D$7,BaseFinanceira[Mês Caixa],BaseFinanceira[Mês Comp.]),COLUMN(A$1),
BaseFinanceira[Plano Contas],'DRE Financeira'!$C377,
BaseFinanceira[Centro Custo],IF($B$2=Configurações!$B$7,"&lt;&gt;""",'DRE Financeira'!$B$2))))</f>
        <v/>
      </c>
      <c r="F377" s="26" t="str">
        <f>IF($B377="","",ABS(
SUMIFS(BaseFinanceira[Valor Realizado],
IF('DRE Financeira'!$B$3=Configurações!$D$7,BaseFinanceira[Mês Caixa],BaseFinanceira[Mês Comp.]),COLUMN(A$1),
BaseFinanceira[Plano Contas],'DRE Financeira'!$C377,
BaseFinanceira[Centro Custo],IF($B$2=Configurações!$B$7,"&lt;&gt;""",'DRE Financeira'!$B$2))))</f>
        <v/>
      </c>
      <c r="G377" s="24" t="str">
        <f>IF($B377="","",ABS(
SUMIFS(BaseFinanceira[Valor Realizado],
IF('DRE Financeira'!$B$3=Configurações!$D$7,BaseFinanceira[Plano Contas],BaseFinanceira[Mês Caixa]),COLUMN(C$1),
BaseFinanceira[Data Regime Competência],'DRE Financeira'!$C377,
BaseFinanceira[Valor Previsto],IF($B$2=Configurações!$B$7,"&lt;&gt;""",'DRE Financeira'!$B$2))))</f>
        <v/>
      </c>
      <c r="H377" s="26" t="str">
        <f>IF($B377="","",ABS(
SUMIFS(BaseFinanceira[Mês Comp.],
IF('DRE Financeira'!$B$3=Configurações!$D$7,BaseFinanceira[Plano Contas],BaseFinanceira[Mês Caixa]),COLUMN(C$1),
BaseFinanceira[Data Regime Competência],'DRE Financeira'!$C377,
BaseFinanceira[Valor Previsto],IF($B$2=Configurações!$B$7,"&lt;&gt;""",'DRE Financeira'!$B$2))))</f>
        <v/>
      </c>
      <c r="I377" s="24" t="str">
        <f>IF($B377="","",ABS(
SUMIFS(BaseFinanceira[Mês Comp.],
IF('DRE Financeira'!$B$3=Configurações!$D$7,BaseFinanceira[Data Regime Competência],BaseFinanceira[Plano Contas]),COLUMN(E$1),
BaseFinanceira[Data Regime de Caixa],'DRE Financeira'!$C377,
BaseFinanceira[Valor Realizado],IF($B$2=Configurações!$B$7,"&lt;&gt;""",'DRE Financeira'!$B$2))))</f>
        <v/>
      </c>
      <c r="J377" s="26" t="str">
        <f>IF($B377="","",ABS(
SUMIFS(BaseFinanceira[Mês Caixa],
IF('DRE Financeira'!$B$3=Configurações!$D$7,BaseFinanceira[Data Regime Competência],BaseFinanceira[Plano Contas]),COLUMN(E$1),
BaseFinanceira[Data Regime de Caixa],'DRE Financeira'!$C377,
BaseFinanceira[Valor Realizado],IF($B$2=Configurações!$B$7,"&lt;&gt;""",'DRE Financeira'!$B$2))))</f>
        <v/>
      </c>
      <c r="K377" s="24" t="str">
        <f>IF($B377="","",ABS(
SUMIFS(BaseFinanceira[Mês Caixa],
IF('DRE Financeira'!$B$3=Configurações!$D$7,BaseFinanceira[Data Regime de Caixa],BaseFinanceira[Data Regime Competência]),COLUMN(G$1),
BaseFinanceira[Descrição],'DRE Financeira'!$C377,
BaseFinanceira[Mês Comp.],IF($B$2=Configurações!$B$7,"&lt;&gt;""",'DRE Financeira'!$B$2))))</f>
        <v/>
      </c>
      <c r="L377" s="26" t="str">
        <f>IF($B377="","",ABS(
SUMIFS(BaseFinanceira[Plano Contas],
IF('DRE Financeira'!$B$3=Configurações!$D$7,BaseFinanceira[Data Regime de Caixa],BaseFinanceira[Data Regime Competência]),COLUMN(G$1),
BaseFinanceira[Descrição],'DRE Financeira'!$C377,
BaseFinanceira[Mês Comp.],IF($B$2=Configurações!$B$7,"&lt;&gt;""",'DRE Financeira'!$B$2))))</f>
        <v/>
      </c>
      <c r="M377" s="24" t="str">
        <f>IF($B377="","",ABS(
SUMIFS(BaseFinanceira[Plano Contas],
IF('DRE Financeira'!$B$3=Configurações!$D$7,BaseFinanceira[Descrição],BaseFinanceira[Data Regime de Caixa]),COLUMN(I$1),
BaseFinanceira[Grupo],'DRE Financeira'!$C377,
BaseFinanceira[Mês Caixa],IF($B$2=Configurações!$B$7,"&lt;&gt;""",'DRE Financeira'!$B$2))))</f>
        <v/>
      </c>
      <c r="N377" s="26" t="str">
        <f>IF($B377="","",ABS(
SUMIFS(BaseFinanceira[Data Regime Competência],
IF('DRE Financeira'!$B$3=Configurações!$D$7,BaseFinanceira[Descrição],BaseFinanceira[Data Regime de Caixa]),COLUMN(I$1),
BaseFinanceira[Grupo],'DRE Financeira'!$C377,
BaseFinanceira[Mês Caixa],IF($B$2=Configurações!$B$7,"&lt;&gt;""",'DRE Financeira'!$B$2))))</f>
        <v/>
      </c>
      <c r="O377" s="24" t="str">
        <f>IF($B377="","",ABS(
SUMIFS(BaseFinanceira[Data Regime Competência],
IF('DRE Financeira'!$B$3=Configurações!$D$7,BaseFinanceira[Grupo],BaseFinanceira[Descrição]),COLUMN(K$1),
BaseFinanceira[SubGrupo],'DRE Financeira'!$C377,
BaseFinanceira[Plano Contas],IF($B$2=Configurações!$B$7,"&lt;&gt;""",'DRE Financeira'!$B$2))))</f>
        <v/>
      </c>
      <c r="P377" s="26" t="str">
        <f>IF($B377="","",ABS(
SUMIFS(BaseFinanceira[Data Regime de Caixa],
IF('DRE Financeira'!$B$3=Configurações!$D$7,BaseFinanceira[Grupo],BaseFinanceira[Descrição]),COLUMN(K$1),
BaseFinanceira[SubGrupo],'DRE Financeira'!$C377,
BaseFinanceira[Plano Contas],IF($B$2=Configurações!$B$7,"&lt;&gt;""",'DRE Financeira'!$B$2))))</f>
        <v/>
      </c>
      <c r="Q377" s="24" t="str">
        <f>IF($B377="","",ABS(
SUMIFS(BaseFinanceira[Data Regime de Caixa],
IF('DRE Financeira'!$B$3=Configurações!$D$7,BaseFinanceira[SubGrupo],BaseFinanceira[Grupo]),COLUMN(M$1),
BaseFinanceira[Categoria],'DRE Financeira'!$C377,
BaseFinanceira[Data Regime Competência],IF($B$2=Configurações!$B$7,"&lt;&gt;""",'DRE Financeira'!$B$2))))</f>
        <v/>
      </c>
      <c r="R377" s="26" t="str">
        <f>IF($B377="","",ABS(
SUMIFS(BaseFinanceira[Descrição],
IF('DRE Financeira'!$B$3=Configurações!$D$7,BaseFinanceira[SubGrupo],BaseFinanceira[Grupo]),COLUMN(M$1),
BaseFinanceira[Categoria],'DRE Financeira'!$C377,
BaseFinanceira[Data Regime Competência],IF($B$2=Configurações!$B$7,"&lt;&gt;""",'DRE Financeira'!$B$2))))</f>
        <v/>
      </c>
      <c r="S377" s="24" t="str">
        <f>IF($B377="","",ABS(
SUMIFS(BaseFinanceira[Descrição],
IF('DRE Financeira'!$B$3=Configurações!$D$7,BaseFinanceira[Categoria],BaseFinanceira[SubGrupo]),COLUMN(O$1),
BaseFinanceira[Centro Custo],'DRE Financeira'!$C377,
BaseFinanceira[Data Regime de Caixa],IF($B$2=Configurações!$B$7,"&lt;&gt;""",'DRE Financeira'!$B$2))))</f>
        <v/>
      </c>
      <c r="T377" s="26" t="str">
        <f>IF($B377="","",ABS(
SUMIFS(BaseFinanceira[Grupo],
IF('DRE Financeira'!$B$3=Configurações!$D$7,BaseFinanceira[Categoria],BaseFinanceira[SubGrupo]),COLUMN(O$1),
BaseFinanceira[Centro Custo],'DRE Financeira'!$C377,
BaseFinanceira[Data Regime de Caixa],IF($B$2=Configurações!$B$7,"&lt;&gt;""",'DRE Financeira'!$B$2))))</f>
        <v/>
      </c>
      <c r="U377" s="24" t="str">
        <f>IF($B377="","",ABS(
SUMIFS(BaseFinanceira[Grupo],
IF('DRE Financeira'!$B$3=Configurações!$D$7,BaseFinanceira[Centro Custo],BaseFinanceira[Categoria]),COLUMN(Q$1),
BaseFinanceira[Valor Previsto],'DRE Financeira'!$C377,
BaseFinanceira[Descrição],IF($B$2=Configurações!$B$7,"&lt;&gt;""",'DRE Financeira'!$B$2))))</f>
        <v/>
      </c>
      <c r="V377" s="26" t="str">
        <f>IF($B377="","",ABS(
SUMIFS(BaseFinanceira[SubGrupo],
IF('DRE Financeira'!$B$3=Configurações!$D$7,BaseFinanceira[Centro Custo],BaseFinanceira[Categoria]),COLUMN(Q$1),
BaseFinanceira[Valor Previsto],'DRE Financeira'!$C377,
BaseFinanceira[Descrição],IF($B$2=Configurações!$B$7,"&lt;&gt;""",'DRE Financeira'!$B$2))))</f>
        <v/>
      </c>
      <c r="W377" s="24" t="str">
        <f>IF($B377="","",ABS(
SUMIFS(BaseFinanceira[SubGrupo],
IF('DRE Financeira'!$B$3=Configurações!$D$7,BaseFinanceira[Valor Previsto],BaseFinanceira[Centro Custo]),COLUMN(S$1),
BaseFinanceira[Valor Realizado],'DRE Financeira'!$C377,
BaseFinanceira[Grupo],IF($B$2=Configurações!$B$7,"&lt;&gt;""",'DRE Financeira'!$B$2))))</f>
        <v/>
      </c>
      <c r="X377" s="26" t="str">
        <f>IF($B377="","",ABS(
SUMIFS(BaseFinanceira[Categoria],
IF('DRE Financeira'!$B$3=Configurações!$D$7,BaseFinanceira[Valor Previsto],BaseFinanceira[Centro Custo]),COLUMN(S$1),
BaseFinanceira[Valor Realizado],'DRE Financeira'!$C377,
BaseFinanceira[Grupo],IF($B$2=Configurações!$B$7,"&lt;&gt;""",'DRE Financeira'!$B$2))))</f>
        <v/>
      </c>
      <c r="Y377" s="24" t="str">
        <f>IF($B377="","",ABS(
SUMIFS(BaseFinanceira[Categoria],
IF('DRE Financeira'!$B$3=Configurações!$D$7,BaseFinanceira[Valor Realizado],BaseFinanceira[Valor Previsto]),COLUMN(U$1),
BaseFinanceira[Mês Comp.],'DRE Financeira'!$C377,
BaseFinanceira[SubGrupo],IF($B$2=Configurações!$B$7,"&lt;&gt;""",'DRE Financeira'!$B$2))))</f>
        <v/>
      </c>
      <c r="Z377" s="26" t="str">
        <f>IF($B377="","",ABS(
SUMIFS(BaseFinanceira[Centro Custo],
IF('DRE Financeira'!$B$3=Configurações!$D$7,BaseFinanceira[Valor Realizado],BaseFinanceira[Valor Previsto]),COLUMN(U$1),
BaseFinanceira[Mês Comp.],'DRE Financeira'!$C377,
BaseFinanceira[SubGrupo],IF($B$2=Configurações!$B$7,"&lt;&gt;""",'DRE Financeira'!$B$2))))</f>
        <v/>
      </c>
      <c r="AA377" s="24" t="str">
        <f>IF($B377="","",ABS(
SUMIFS(BaseFinanceira[Centro Custo],
IF('DRE Financeira'!$B$3=Configurações!$D$7,BaseFinanceira[Mês Comp.],BaseFinanceira[Valor Realizado]),COLUMN(W$1),
BaseFinanceira[Mês Caixa],'DRE Financeira'!$C377,
BaseFinanceira[Categoria],IF($B$2=Configurações!$B$7,"&lt;&gt;""",'DRE Financeira'!$B$2))))</f>
        <v/>
      </c>
      <c r="AB377" s="26" t="str">
        <f>IF($B377="","",ABS(
SUMIFS(BaseFinanceira[Valor Previsto],
IF('DRE Financeira'!$B$3=Configurações!$D$7,BaseFinanceira[Mês Comp.],BaseFinanceira[Valor Realizado]),COLUMN(W$1),
BaseFinanceira[Mês Caixa],'DRE Financeira'!$C377,
BaseFinanceira[Categoria],IF($B$2=Configurações!$B$7,"&lt;&gt;""",'DRE Financeira'!$B$2))))</f>
        <v/>
      </c>
      <c r="AD377" s="24">
        <f t="shared" si="599"/>
        <v>0</v>
      </c>
      <c r="AE377" s="26">
        <f t="shared" si="599"/>
        <v>0</v>
      </c>
      <c r="AF377" s="39">
        <f t="shared" si="570"/>
        <v>0</v>
      </c>
      <c r="AH377" s="24">
        <f t="shared" si="600"/>
        <v>0</v>
      </c>
      <c r="AI377" s="26">
        <f t="shared" si="600"/>
        <v>0</v>
      </c>
    </row>
    <row r="378" spans="2:35" s="2" customFormat="1" ht="20.100000000000001" hidden="1" customHeight="1" x14ac:dyDescent="0.25">
      <c r="B378" s="23" t="str">
        <f>IF('Plano Contas'!W13="","",'Plano Contas'!W13)</f>
        <v/>
      </c>
      <c r="C378" s="46" t="str">
        <f t="shared" si="601"/>
        <v>Receita Não OperacionalGrupo Extra 2</v>
      </c>
      <c r="D378" s="20"/>
      <c r="E378" s="24" t="str">
        <f>IF($B378="","",ABS(
SUMIFS(BaseFinanceira[Valor Previsto],
IF('DRE Financeira'!$B$3=Configurações!$D$7,BaseFinanceira[Mês Caixa],BaseFinanceira[Mês Comp.]),COLUMN(A$1),
BaseFinanceira[Plano Contas],'DRE Financeira'!$C378,
BaseFinanceira[Centro Custo],IF($B$2=Configurações!$B$7,"&lt;&gt;""",'DRE Financeira'!$B$2))))</f>
        <v/>
      </c>
      <c r="F378" s="26" t="str">
        <f>IF($B378="","",ABS(
SUMIFS(BaseFinanceira[Valor Realizado],
IF('DRE Financeira'!$B$3=Configurações!$D$7,BaseFinanceira[Mês Caixa],BaseFinanceira[Mês Comp.]),COLUMN(A$1),
BaseFinanceira[Plano Contas],'DRE Financeira'!$C378,
BaseFinanceira[Centro Custo],IF($B$2=Configurações!$B$7,"&lt;&gt;""",'DRE Financeira'!$B$2))))</f>
        <v/>
      </c>
      <c r="G378" s="24" t="str">
        <f>IF($B378="","",ABS(
SUMIFS(BaseFinanceira[Valor Realizado],
IF('DRE Financeira'!$B$3=Configurações!$D$7,BaseFinanceira[Plano Contas],BaseFinanceira[Mês Caixa]),COLUMN(C$1),
BaseFinanceira[Data Regime Competência],'DRE Financeira'!$C378,
BaseFinanceira[Valor Previsto],IF($B$2=Configurações!$B$7,"&lt;&gt;""",'DRE Financeira'!$B$2))))</f>
        <v/>
      </c>
      <c r="H378" s="26" t="str">
        <f>IF($B378="","",ABS(
SUMIFS(BaseFinanceira[Mês Comp.],
IF('DRE Financeira'!$B$3=Configurações!$D$7,BaseFinanceira[Plano Contas],BaseFinanceira[Mês Caixa]),COLUMN(C$1),
BaseFinanceira[Data Regime Competência],'DRE Financeira'!$C378,
BaseFinanceira[Valor Previsto],IF($B$2=Configurações!$B$7,"&lt;&gt;""",'DRE Financeira'!$B$2))))</f>
        <v/>
      </c>
      <c r="I378" s="24" t="str">
        <f>IF($B378="","",ABS(
SUMIFS(BaseFinanceira[Mês Comp.],
IF('DRE Financeira'!$B$3=Configurações!$D$7,BaseFinanceira[Data Regime Competência],BaseFinanceira[Plano Contas]),COLUMN(E$1),
BaseFinanceira[Data Regime de Caixa],'DRE Financeira'!$C378,
BaseFinanceira[Valor Realizado],IF($B$2=Configurações!$B$7,"&lt;&gt;""",'DRE Financeira'!$B$2))))</f>
        <v/>
      </c>
      <c r="J378" s="26" t="str">
        <f>IF($B378="","",ABS(
SUMIFS(BaseFinanceira[Mês Caixa],
IF('DRE Financeira'!$B$3=Configurações!$D$7,BaseFinanceira[Data Regime Competência],BaseFinanceira[Plano Contas]),COLUMN(E$1),
BaseFinanceira[Data Regime de Caixa],'DRE Financeira'!$C378,
BaseFinanceira[Valor Realizado],IF($B$2=Configurações!$B$7,"&lt;&gt;""",'DRE Financeira'!$B$2))))</f>
        <v/>
      </c>
      <c r="K378" s="24" t="str">
        <f>IF($B378="","",ABS(
SUMIFS(BaseFinanceira[Mês Caixa],
IF('DRE Financeira'!$B$3=Configurações!$D$7,BaseFinanceira[Data Regime de Caixa],BaseFinanceira[Data Regime Competência]),COLUMN(G$1),
BaseFinanceira[Descrição],'DRE Financeira'!$C378,
BaseFinanceira[Mês Comp.],IF($B$2=Configurações!$B$7,"&lt;&gt;""",'DRE Financeira'!$B$2))))</f>
        <v/>
      </c>
      <c r="L378" s="26" t="str">
        <f>IF($B378="","",ABS(
SUMIFS(BaseFinanceira[Plano Contas],
IF('DRE Financeira'!$B$3=Configurações!$D$7,BaseFinanceira[Data Regime de Caixa],BaseFinanceira[Data Regime Competência]),COLUMN(G$1),
BaseFinanceira[Descrição],'DRE Financeira'!$C378,
BaseFinanceira[Mês Comp.],IF($B$2=Configurações!$B$7,"&lt;&gt;""",'DRE Financeira'!$B$2))))</f>
        <v/>
      </c>
      <c r="M378" s="24" t="str">
        <f>IF($B378="","",ABS(
SUMIFS(BaseFinanceira[Plano Contas],
IF('DRE Financeira'!$B$3=Configurações!$D$7,BaseFinanceira[Descrição],BaseFinanceira[Data Regime de Caixa]),COLUMN(I$1),
BaseFinanceira[Grupo],'DRE Financeira'!$C378,
BaseFinanceira[Mês Caixa],IF($B$2=Configurações!$B$7,"&lt;&gt;""",'DRE Financeira'!$B$2))))</f>
        <v/>
      </c>
      <c r="N378" s="26" t="str">
        <f>IF($B378="","",ABS(
SUMIFS(BaseFinanceira[Data Regime Competência],
IF('DRE Financeira'!$B$3=Configurações!$D$7,BaseFinanceira[Descrição],BaseFinanceira[Data Regime de Caixa]),COLUMN(I$1),
BaseFinanceira[Grupo],'DRE Financeira'!$C378,
BaseFinanceira[Mês Caixa],IF($B$2=Configurações!$B$7,"&lt;&gt;""",'DRE Financeira'!$B$2))))</f>
        <v/>
      </c>
      <c r="O378" s="24" t="str">
        <f>IF($B378="","",ABS(
SUMIFS(BaseFinanceira[Data Regime Competência],
IF('DRE Financeira'!$B$3=Configurações!$D$7,BaseFinanceira[Grupo],BaseFinanceira[Descrição]),COLUMN(K$1),
BaseFinanceira[SubGrupo],'DRE Financeira'!$C378,
BaseFinanceira[Plano Contas],IF($B$2=Configurações!$B$7,"&lt;&gt;""",'DRE Financeira'!$B$2))))</f>
        <v/>
      </c>
      <c r="P378" s="26" t="str">
        <f>IF($B378="","",ABS(
SUMIFS(BaseFinanceira[Data Regime de Caixa],
IF('DRE Financeira'!$B$3=Configurações!$D$7,BaseFinanceira[Grupo],BaseFinanceira[Descrição]),COLUMN(K$1),
BaseFinanceira[SubGrupo],'DRE Financeira'!$C378,
BaseFinanceira[Plano Contas],IF($B$2=Configurações!$B$7,"&lt;&gt;""",'DRE Financeira'!$B$2))))</f>
        <v/>
      </c>
      <c r="Q378" s="24" t="str">
        <f>IF($B378="","",ABS(
SUMIFS(BaseFinanceira[Data Regime de Caixa],
IF('DRE Financeira'!$B$3=Configurações!$D$7,BaseFinanceira[SubGrupo],BaseFinanceira[Grupo]),COLUMN(M$1),
BaseFinanceira[Categoria],'DRE Financeira'!$C378,
BaseFinanceira[Data Regime Competência],IF($B$2=Configurações!$B$7,"&lt;&gt;""",'DRE Financeira'!$B$2))))</f>
        <v/>
      </c>
      <c r="R378" s="26" t="str">
        <f>IF($B378="","",ABS(
SUMIFS(BaseFinanceira[Descrição],
IF('DRE Financeira'!$B$3=Configurações!$D$7,BaseFinanceira[SubGrupo],BaseFinanceira[Grupo]),COLUMN(M$1),
BaseFinanceira[Categoria],'DRE Financeira'!$C378,
BaseFinanceira[Data Regime Competência],IF($B$2=Configurações!$B$7,"&lt;&gt;""",'DRE Financeira'!$B$2))))</f>
        <v/>
      </c>
      <c r="S378" s="24" t="str">
        <f>IF($B378="","",ABS(
SUMIFS(BaseFinanceira[Descrição],
IF('DRE Financeira'!$B$3=Configurações!$D$7,BaseFinanceira[Categoria],BaseFinanceira[SubGrupo]),COLUMN(O$1),
BaseFinanceira[Centro Custo],'DRE Financeira'!$C378,
BaseFinanceira[Data Regime de Caixa],IF($B$2=Configurações!$B$7,"&lt;&gt;""",'DRE Financeira'!$B$2))))</f>
        <v/>
      </c>
      <c r="T378" s="26" t="str">
        <f>IF($B378="","",ABS(
SUMIFS(BaseFinanceira[Grupo],
IF('DRE Financeira'!$B$3=Configurações!$D$7,BaseFinanceira[Categoria],BaseFinanceira[SubGrupo]),COLUMN(O$1),
BaseFinanceira[Centro Custo],'DRE Financeira'!$C378,
BaseFinanceira[Data Regime de Caixa],IF($B$2=Configurações!$B$7,"&lt;&gt;""",'DRE Financeira'!$B$2))))</f>
        <v/>
      </c>
      <c r="U378" s="24" t="str">
        <f>IF($B378="","",ABS(
SUMIFS(BaseFinanceira[Grupo],
IF('DRE Financeira'!$B$3=Configurações!$D$7,BaseFinanceira[Centro Custo],BaseFinanceira[Categoria]),COLUMN(Q$1),
BaseFinanceira[Valor Previsto],'DRE Financeira'!$C378,
BaseFinanceira[Descrição],IF($B$2=Configurações!$B$7,"&lt;&gt;""",'DRE Financeira'!$B$2))))</f>
        <v/>
      </c>
      <c r="V378" s="26" t="str">
        <f>IF($B378="","",ABS(
SUMIFS(BaseFinanceira[SubGrupo],
IF('DRE Financeira'!$B$3=Configurações!$D$7,BaseFinanceira[Centro Custo],BaseFinanceira[Categoria]),COLUMN(Q$1),
BaseFinanceira[Valor Previsto],'DRE Financeira'!$C378,
BaseFinanceira[Descrição],IF($B$2=Configurações!$B$7,"&lt;&gt;""",'DRE Financeira'!$B$2))))</f>
        <v/>
      </c>
      <c r="W378" s="24" t="str">
        <f>IF($B378="","",ABS(
SUMIFS(BaseFinanceira[SubGrupo],
IF('DRE Financeira'!$B$3=Configurações!$D$7,BaseFinanceira[Valor Previsto],BaseFinanceira[Centro Custo]),COLUMN(S$1),
BaseFinanceira[Valor Realizado],'DRE Financeira'!$C378,
BaseFinanceira[Grupo],IF($B$2=Configurações!$B$7,"&lt;&gt;""",'DRE Financeira'!$B$2))))</f>
        <v/>
      </c>
      <c r="X378" s="26" t="str">
        <f>IF($B378="","",ABS(
SUMIFS(BaseFinanceira[Categoria],
IF('DRE Financeira'!$B$3=Configurações!$D$7,BaseFinanceira[Valor Previsto],BaseFinanceira[Centro Custo]),COLUMN(S$1),
BaseFinanceira[Valor Realizado],'DRE Financeira'!$C378,
BaseFinanceira[Grupo],IF($B$2=Configurações!$B$7,"&lt;&gt;""",'DRE Financeira'!$B$2))))</f>
        <v/>
      </c>
      <c r="Y378" s="24" t="str">
        <f>IF($B378="","",ABS(
SUMIFS(BaseFinanceira[Categoria],
IF('DRE Financeira'!$B$3=Configurações!$D$7,BaseFinanceira[Valor Realizado],BaseFinanceira[Valor Previsto]),COLUMN(U$1),
BaseFinanceira[Mês Comp.],'DRE Financeira'!$C378,
BaseFinanceira[SubGrupo],IF($B$2=Configurações!$B$7,"&lt;&gt;""",'DRE Financeira'!$B$2))))</f>
        <v/>
      </c>
      <c r="Z378" s="26" t="str">
        <f>IF($B378="","",ABS(
SUMIFS(BaseFinanceira[Centro Custo],
IF('DRE Financeira'!$B$3=Configurações!$D$7,BaseFinanceira[Valor Realizado],BaseFinanceira[Valor Previsto]),COLUMN(U$1),
BaseFinanceira[Mês Comp.],'DRE Financeira'!$C378,
BaseFinanceira[SubGrupo],IF($B$2=Configurações!$B$7,"&lt;&gt;""",'DRE Financeira'!$B$2))))</f>
        <v/>
      </c>
      <c r="AA378" s="24" t="str">
        <f>IF($B378="","",ABS(
SUMIFS(BaseFinanceira[Centro Custo],
IF('DRE Financeira'!$B$3=Configurações!$D$7,BaseFinanceira[Mês Comp.],BaseFinanceira[Valor Realizado]),COLUMN(W$1),
BaseFinanceira[Mês Caixa],'DRE Financeira'!$C378,
BaseFinanceira[Categoria],IF($B$2=Configurações!$B$7,"&lt;&gt;""",'DRE Financeira'!$B$2))))</f>
        <v/>
      </c>
      <c r="AB378" s="26" t="str">
        <f>IF($B378="","",ABS(
SUMIFS(BaseFinanceira[Valor Previsto],
IF('DRE Financeira'!$B$3=Configurações!$D$7,BaseFinanceira[Mês Comp.],BaseFinanceira[Valor Realizado]),COLUMN(W$1),
BaseFinanceira[Mês Caixa],'DRE Financeira'!$C378,
BaseFinanceira[Categoria],IF($B$2=Configurações!$B$7,"&lt;&gt;""",'DRE Financeira'!$B$2))))</f>
        <v/>
      </c>
      <c r="AD378" s="24">
        <f t="shared" si="599"/>
        <v>0</v>
      </c>
      <c r="AE378" s="26">
        <f t="shared" si="599"/>
        <v>0</v>
      </c>
      <c r="AF378" s="39">
        <f t="shared" si="570"/>
        <v>0</v>
      </c>
      <c r="AH378" s="24">
        <f t="shared" si="600"/>
        <v>0</v>
      </c>
      <c r="AI378" s="26">
        <f t="shared" si="600"/>
        <v>0</v>
      </c>
    </row>
    <row r="379" spans="2:35" s="2" customFormat="1" ht="20.100000000000001" hidden="1" customHeight="1" x14ac:dyDescent="0.25">
      <c r="B379" s="23" t="str">
        <f>IF('Plano Contas'!W14="","",'Plano Contas'!W14)</f>
        <v/>
      </c>
      <c r="C379" s="46" t="str">
        <f t="shared" si="601"/>
        <v>Receita Não OperacionalGrupo Extra 2</v>
      </c>
      <c r="D379" s="20"/>
      <c r="E379" s="24" t="str">
        <f>IF($B379="","",ABS(
SUMIFS(BaseFinanceira[Valor Previsto],
IF('DRE Financeira'!$B$3=Configurações!$D$7,BaseFinanceira[Mês Caixa],BaseFinanceira[Mês Comp.]),COLUMN(A$1),
BaseFinanceira[Plano Contas],'DRE Financeira'!$C379,
BaseFinanceira[Centro Custo],IF($B$2=Configurações!$B$7,"&lt;&gt;""",'DRE Financeira'!$B$2))))</f>
        <v/>
      </c>
      <c r="F379" s="26" t="str">
        <f>IF($B379="","",ABS(
SUMIFS(BaseFinanceira[Valor Realizado],
IF('DRE Financeira'!$B$3=Configurações!$D$7,BaseFinanceira[Mês Caixa],BaseFinanceira[Mês Comp.]),COLUMN(A$1),
BaseFinanceira[Plano Contas],'DRE Financeira'!$C379,
BaseFinanceira[Centro Custo],IF($B$2=Configurações!$B$7,"&lt;&gt;""",'DRE Financeira'!$B$2))))</f>
        <v/>
      </c>
      <c r="G379" s="24" t="str">
        <f>IF($B379="","",ABS(
SUMIFS(BaseFinanceira[Valor Realizado],
IF('DRE Financeira'!$B$3=Configurações!$D$7,BaseFinanceira[Plano Contas],BaseFinanceira[Mês Caixa]),COLUMN(C$1),
BaseFinanceira[Data Regime Competência],'DRE Financeira'!$C379,
BaseFinanceira[Valor Previsto],IF($B$2=Configurações!$B$7,"&lt;&gt;""",'DRE Financeira'!$B$2))))</f>
        <v/>
      </c>
      <c r="H379" s="26" t="str">
        <f>IF($B379="","",ABS(
SUMIFS(BaseFinanceira[Mês Comp.],
IF('DRE Financeira'!$B$3=Configurações!$D$7,BaseFinanceira[Plano Contas],BaseFinanceira[Mês Caixa]),COLUMN(C$1),
BaseFinanceira[Data Regime Competência],'DRE Financeira'!$C379,
BaseFinanceira[Valor Previsto],IF($B$2=Configurações!$B$7,"&lt;&gt;""",'DRE Financeira'!$B$2))))</f>
        <v/>
      </c>
      <c r="I379" s="24" t="str">
        <f>IF($B379="","",ABS(
SUMIFS(BaseFinanceira[Mês Comp.],
IF('DRE Financeira'!$B$3=Configurações!$D$7,BaseFinanceira[Data Regime Competência],BaseFinanceira[Plano Contas]),COLUMN(E$1),
BaseFinanceira[Data Regime de Caixa],'DRE Financeira'!$C379,
BaseFinanceira[Valor Realizado],IF($B$2=Configurações!$B$7,"&lt;&gt;""",'DRE Financeira'!$B$2))))</f>
        <v/>
      </c>
      <c r="J379" s="26" t="str">
        <f>IF($B379="","",ABS(
SUMIFS(BaseFinanceira[Mês Caixa],
IF('DRE Financeira'!$B$3=Configurações!$D$7,BaseFinanceira[Data Regime Competência],BaseFinanceira[Plano Contas]),COLUMN(E$1),
BaseFinanceira[Data Regime de Caixa],'DRE Financeira'!$C379,
BaseFinanceira[Valor Realizado],IF($B$2=Configurações!$B$7,"&lt;&gt;""",'DRE Financeira'!$B$2))))</f>
        <v/>
      </c>
      <c r="K379" s="24" t="str">
        <f>IF($B379="","",ABS(
SUMIFS(BaseFinanceira[Mês Caixa],
IF('DRE Financeira'!$B$3=Configurações!$D$7,BaseFinanceira[Data Regime de Caixa],BaseFinanceira[Data Regime Competência]),COLUMN(G$1),
BaseFinanceira[Descrição],'DRE Financeira'!$C379,
BaseFinanceira[Mês Comp.],IF($B$2=Configurações!$B$7,"&lt;&gt;""",'DRE Financeira'!$B$2))))</f>
        <v/>
      </c>
      <c r="L379" s="26" t="str">
        <f>IF($B379="","",ABS(
SUMIFS(BaseFinanceira[Plano Contas],
IF('DRE Financeira'!$B$3=Configurações!$D$7,BaseFinanceira[Data Regime de Caixa],BaseFinanceira[Data Regime Competência]),COLUMN(G$1),
BaseFinanceira[Descrição],'DRE Financeira'!$C379,
BaseFinanceira[Mês Comp.],IF($B$2=Configurações!$B$7,"&lt;&gt;""",'DRE Financeira'!$B$2))))</f>
        <v/>
      </c>
      <c r="M379" s="24" t="str">
        <f>IF($B379="","",ABS(
SUMIFS(BaseFinanceira[Plano Contas],
IF('DRE Financeira'!$B$3=Configurações!$D$7,BaseFinanceira[Descrição],BaseFinanceira[Data Regime de Caixa]),COLUMN(I$1),
BaseFinanceira[Grupo],'DRE Financeira'!$C379,
BaseFinanceira[Mês Caixa],IF($B$2=Configurações!$B$7,"&lt;&gt;""",'DRE Financeira'!$B$2))))</f>
        <v/>
      </c>
      <c r="N379" s="26" t="str">
        <f>IF($B379="","",ABS(
SUMIFS(BaseFinanceira[Data Regime Competência],
IF('DRE Financeira'!$B$3=Configurações!$D$7,BaseFinanceira[Descrição],BaseFinanceira[Data Regime de Caixa]),COLUMN(I$1),
BaseFinanceira[Grupo],'DRE Financeira'!$C379,
BaseFinanceira[Mês Caixa],IF($B$2=Configurações!$B$7,"&lt;&gt;""",'DRE Financeira'!$B$2))))</f>
        <v/>
      </c>
      <c r="O379" s="24" t="str">
        <f>IF($B379="","",ABS(
SUMIFS(BaseFinanceira[Data Regime Competência],
IF('DRE Financeira'!$B$3=Configurações!$D$7,BaseFinanceira[Grupo],BaseFinanceira[Descrição]),COLUMN(K$1),
BaseFinanceira[SubGrupo],'DRE Financeira'!$C379,
BaseFinanceira[Plano Contas],IF($B$2=Configurações!$B$7,"&lt;&gt;""",'DRE Financeira'!$B$2))))</f>
        <v/>
      </c>
      <c r="P379" s="26" t="str">
        <f>IF($B379="","",ABS(
SUMIFS(BaseFinanceira[Data Regime de Caixa],
IF('DRE Financeira'!$B$3=Configurações!$D$7,BaseFinanceira[Grupo],BaseFinanceira[Descrição]),COLUMN(K$1),
BaseFinanceira[SubGrupo],'DRE Financeira'!$C379,
BaseFinanceira[Plano Contas],IF($B$2=Configurações!$B$7,"&lt;&gt;""",'DRE Financeira'!$B$2))))</f>
        <v/>
      </c>
      <c r="Q379" s="24" t="str">
        <f>IF($B379="","",ABS(
SUMIFS(BaseFinanceira[Data Regime de Caixa],
IF('DRE Financeira'!$B$3=Configurações!$D$7,BaseFinanceira[SubGrupo],BaseFinanceira[Grupo]),COLUMN(M$1),
BaseFinanceira[Categoria],'DRE Financeira'!$C379,
BaseFinanceira[Data Regime Competência],IF($B$2=Configurações!$B$7,"&lt;&gt;""",'DRE Financeira'!$B$2))))</f>
        <v/>
      </c>
      <c r="R379" s="26" t="str">
        <f>IF($B379="","",ABS(
SUMIFS(BaseFinanceira[Descrição],
IF('DRE Financeira'!$B$3=Configurações!$D$7,BaseFinanceira[SubGrupo],BaseFinanceira[Grupo]),COLUMN(M$1),
BaseFinanceira[Categoria],'DRE Financeira'!$C379,
BaseFinanceira[Data Regime Competência],IF($B$2=Configurações!$B$7,"&lt;&gt;""",'DRE Financeira'!$B$2))))</f>
        <v/>
      </c>
      <c r="S379" s="24" t="str">
        <f>IF($B379="","",ABS(
SUMIFS(BaseFinanceira[Descrição],
IF('DRE Financeira'!$B$3=Configurações!$D$7,BaseFinanceira[Categoria],BaseFinanceira[SubGrupo]),COLUMN(O$1),
BaseFinanceira[Centro Custo],'DRE Financeira'!$C379,
BaseFinanceira[Data Regime de Caixa],IF($B$2=Configurações!$B$7,"&lt;&gt;""",'DRE Financeira'!$B$2))))</f>
        <v/>
      </c>
      <c r="T379" s="26" t="str">
        <f>IF($B379="","",ABS(
SUMIFS(BaseFinanceira[Grupo],
IF('DRE Financeira'!$B$3=Configurações!$D$7,BaseFinanceira[Categoria],BaseFinanceira[SubGrupo]),COLUMN(O$1),
BaseFinanceira[Centro Custo],'DRE Financeira'!$C379,
BaseFinanceira[Data Regime de Caixa],IF($B$2=Configurações!$B$7,"&lt;&gt;""",'DRE Financeira'!$B$2))))</f>
        <v/>
      </c>
      <c r="U379" s="24" t="str">
        <f>IF($B379="","",ABS(
SUMIFS(BaseFinanceira[Grupo],
IF('DRE Financeira'!$B$3=Configurações!$D$7,BaseFinanceira[Centro Custo],BaseFinanceira[Categoria]),COLUMN(Q$1),
BaseFinanceira[Valor Previsto],'DRE Financeira'!$C379,
BaseFinanceira[Descrição],IF($B$2=Configurações!$B$7,"&lt;&gt;""",'DRE Financeira'!$B$2))))</f>
        <v/>
      </c>
      <c r="V379" s="26" t="str">
        <f>IF($B379="","",ABS(
SUMIFS(BaseFinanceira[SubGrupo],
IF('DRE Financeira'!$B$3=Configurações!$D$7,BaseFinanceira[Centro Custo],BaseFinanceira[Categoria]),COLUMN(Q$1),
BaseFinanceira[Valor Previsto],'DRE Financeira'!$C379,
BaseFinanceira[Descrição],IF($B$2=Configurações!$B$7,"&lt;&gt;""",'DRE Financeira'!$B$2))))</f>
        <v/>
      </c>
      <c r="W379" s="24" t="str">
        <f>IF($B379="","",ABS(
SUMIFS(BaseFinanceira[SubGrupo],
IF('DRE Financeira'!$B$3=Configurações!$D$7,BaseFinanceira[Valor Previsto],BaseFinanceira[Centro Custo]),COLUMN(S$1),
BaseFinanceira[Valor Realizado],'DRE Financeira'!$C379,
BaseFinanceira[Grupo],IF($B$2=Configurações!$B$7,"&lt;&gt;""",'DRE Financeira'!$B$2))))</f>
        <v/>
      </c>
      <c r="X379" s="26" t="str">
        <f>IF($B379="","",ABS(
SUMIFS(BaseFinanceira[Categoria],
IF('DRE Financeira'!$B$3=Configurações!$D$7,BaseFinanceira[Valor Previsto],BaseFinanceira[Centro Custo]),COLUMN(S$1),
BaseFinanceira[Valor Realizado],'DRE Financeira'!$C379,
BaseFinanceira[Grupo],IF($B$2=Configurações!$B$7,"&lt;&gt;""",'DRE Financeira'!$B$2))))</f>
        <v/>
      </c>
      <c r="Y379" s="24" t="str">
        <f>IF($B379="","",ABS(
SUMIFS(BaseFinanceira[Categoria],
IF('DRE Financeira'!$B$3=Configurações!$D$7,BaseFinanceira[Valor Realizado],BaseFinanceira[Valor Previsto]),COLUMN(U$1),
BaseFinanceira[Mês Comp.],'DRE Financeira'!$C379,
BaseFinanceira[SubGrupo],IF($B$2=Configurações!$B$7,"&lt;&gt;""",'DRE Financeira'!$B$2))))</f>
        <v/>
      </c>
      <c r="Z379" s="26" t="str">
        <f>IF($B379="","",ABS(
SUMIFS(BaseFinanceira[Centro Custo],
IF('DRE Financeira'!$B$3=Configurações!$D$7,BaseFinanceira[Valor Realizado],BaseFinanceira[Valor Previsto]),COLUMN(U$1),
BaseFinanceira[Mês Comp.],'DRE Financeira'!$C379,
BaseFinanceira[SubGrupo],IF($B$2=Configurações!$B$7,"&lt;&gt;""",'DRE Financeira'!$B$2))))</f>
        <v/>
      </c>
      <c r="AA379" s="24" t="str">
        <f>IF($B379="","",ABS(
SUMIFS(BaseFinanceira[Centro Custo],
IF('DRE Financeira'!$B$3=Configurações!$D$7,BaseFinanceira[Mês Comp.],BaseFinanceira[Valor Realizado]),COLUMN(W$1),
BaseFinanceira[Mês Caixa],'DRE Financeira'!$C379,
BaseFinanceira[Categoria],IF($B$2=Configurações!$B$7,"&lt;&gt;""",'DRE Financeira'!$B$2))))</f>
        <v/>
      </c>
      <c r="AB379" s="26" t="str">
        <f>IF($B379="","",ABS(
SUMIFS(BaseFinanceira[Valor Previsto],
IF('DRE Financeira'!$B$3=Configurações!$D$7,BaseFinanceira[Mês Comp.],BaseFinanceira[Valor Realizado]),COLUMN(W$1),
BaseFinanceira[Mês Caixa],'DRE Financeira'!$C379,
BaseFinanceira[Categoria],IF($B$2=Configurações!$B$7,"&lt;&gt;""",'DRE Financeira'!$B$2))))</f>
        <v/>
      </c>
      <c r="AD379" s="24">
        <f t="shared" si="599"/>
        <v>0</v>
      </c>
      <c r="AE379" s="26">
        <f t="shared" si="599"/>
        <v>0</v>
      </c>
      <c r="AF379" s="39">
        <f t="shared" si="570"/>
        <v>0</v>
      </c>
      <c r="AH379" s="24">
        <f t="shared" si="600"/>
        <v>0</v>
      </c>
      <c r="AI379" s="26">
        <f t="shared" si="600"/>
        <v>0</v>
      </c>
    </row>
    <row r="380" spans="2:35" s="2" customFormat="1" ht="20.100000000000001" hidden="1" customHeight="1" x14ac:dyDescent="0.25">
      <c r="B380" s="23" t="str">
        <f>IF('Plano Contas'!W15="","",'Plano Contas'!W15)</f>
        <v/>
      </c>
      <c r="C380" s="46" t="str">
        <f t="shared" si="601"/>
        <v>Receita Não OperacionalGrupo Extra 2</v>
      </c>
      <c r="D380" s="20"/>
      <c r="E380" s="24" t="str">
        <f>IF($B380="","",ABS(
SUMIFS(BaseFinanceira[Valor Previsto],
IF('DRE Financeira'!$B$3=Configurações!$D$7,BaseFinanceira[Mês Caixa],BaseFinanceira[Mês Comp.]),COLUMN(A$1),
BaseFinanceira[Plano Contas],'DRE Financeira'!$C380,
BaseFinanceira[Centro Custo],IF($B$2=Configurações!$B$7,"&lt;&gt;""",'DRE Financeira'!$B$2))))</f>
        <v/>
      </c>
      <c r="F380" s="26" t="str">
        <f>IF($B380="","",ABS(
SUMIFS(BaseFinanceira[Valor Realizado],
IF('DRE Financeira'!$B$3=Configurações!$D$7,BaseFinanceira[Mês Caixa],BaseFinanceira[Mês Comp.]),COLUMN(A$1),
BaseFinanceira[Plano Contas],'DRE Financeira'!$C380,
BaseFinanceira[Centro Custo],IF($B$2=Configurações!$B$7,"&lt;&gt;""",'DRE Financeira'!$B$2))))</f>
        <v/>
      </c>
      <c r="G380" s="24" t="str">
        <f>IF($B380="","",ABS(
SUMIFS(BaseFinanceira[Valor Realizado],
IF('DRE Financeira'!$B$3=Configurações!$D$7,BaseFinanceira[Plano Contas],BaseFinanceira[Mês Caixa]),COLUMN(C$1),
BaseFinanceira[Data Regime Competência],'DRE Financeira'!$C380,
BaseFinanceira[Valor Previsto],IF($B$2=Configurações!$B$7,"&lt;&gt;""",'DRE Financeira'!$B$2))))</f>
        <v/>
      </c>
      <c r="H380" s="26" t="str">
        <f>IF($B380="","",ABS(
SUMIFS(BaseFinanceira[Mês Comp.],
IF('DRE Financeira'!$B$3=Configurações!$D$7,BaseFinanceira[Plano Contas],BaseFinanceira[Mês Caixa]),COLUMN(C$1),
BaseFinanceira[Data Regime Competência],'DRE Financeira'!$C380,
BaseFinanceira[Valor Previsto],IF($B$2=Configurações!$B$7,"&lt;&gt;""",'DRE Financeira'!$B$2))))</f>
        <v/>
      </c>
      <c r="I380" s="24" t="str">
        <f>IF($B380="","",ABS(
SUMIFS(BaseFinanceira[Mês Comp.],
IF('DRE Financeira'!$B$3=Configurações!$D$7,BaseFinanceira[Data Regime Competência],BaseFinanceira[Plano Contas]),COLUMN(E$1),
BaseFinanceira[Data Regime de Caixa],'DRE Financeira'!$C380,
BaseFinanceira[Valor Realizado],IF($B$2=Configurações!$B$7,"&lt;&gt;""",'DRE Financeira'!$B$2))))</f>
        <v/>
      </c>
      <c r="J380" s="26" t="str">
        <f>IF($B380="","",ABS(
SUMIFS(BaseFinanceira[Mês Caixa],
IF('DRE Financeira'!$B$3=Configurações!$D$7,BaseFinanceira[Data Regime Competência],BaseFinanceira[Plano Contas]),COLUMN(E$1),
BaseFinanceira[Data Regime de Caixa],'DRE Financeira'!$C380,
BaseFinanceira[Valor Realizado],IF($B$2=Configurações!$B$7,"&lt;&gt;""",'DRE Financeira'!$B$2))))</f>
        <v/>
      </c>
      <c r="K380" s="24" t="str">
        <f>IF($B380="","",ABS(
SUMIFS(BaseFinanceira[Mês Caixa],
IF('DRE Financeira'!$B$3=Configurações!$D$7,BaseFinanceira[Data Regime de Caixa],BaseFinanceira[Data Regime Competência]),COLUMN(G$1),
BaseFinanceira[Descrição],'DRE Financeira'!$C380,
BaseFinanceira[Mês Comp.],IF($B$2=Configurações!$B$7,"&lt;&gt;""",'DRE Financeira'!$B$2))))</f>
        <v/>
      </c>
      <c r="L380" s="26" t="str">
        <f>IF($B380="","",ABS(
SUMIFS(BaseFinanceira[Plano Contas],
IF('DRE Financeira'!$B$3=Configurações!$D$7,BaseFinanceira[Data Regime de Caixa],BaseFinanceira[Data Regime Competência]),COLUMN(G$1),
BaseFinanceira[Descrição],'DRE Financeira'!$C380,
BaseFinanceira[Mês Comp.],IF($B$2=Configurações!$B$7,"&lt;&gt;""",'DRE Financeira'!$B$2))))</f>
        <v/>
      </c>
      <c r="M380" s="24" t="str">
        <f>IF($B380="","",ABS(
SUMIFS(BaseFinanceira[Plano Contas],
IF('DRE Financeira'!$B$3=Configurações!$D$7,BaseFinanceira[Descrição],BaseFinanceira[Data Regime de Caixa]),COLUMN(I$1),
BaseFinanceira[Grupo],'DRE Financeira'!$C380,
BaseFinanceira[Mês Caixa],IF($B$2=Configurações!$B$7,"&lt;&gt;""",'DRE Financeira'!$B$2))))</f>
        <v/>
      </c>
      <c r="N380" s="26" t="str">
        <f>IF($B380="","",ABS(
SUMIFS(BaseFinanceira[Data Regime Competência],
IF('DRE Financeira'!$B$3=Configurações!$D$7,BaseFinanceira[Descrição],BaseFinanceira[Data Regime de Caixa]),COLUMN(I$1),
BaseFinanceira[Grupo],'DRE Financeira'!$C380,
BaseFinanceira[Mês Caixa],IF($B$2=Configurações!$B$7,"&lt;&gt;""",'DRE Financeira'!$B$2))))</f>
        <v/>
      </c>
      <c r="O380" s="24" t="str">
        <f>IF($B380="","",ABS(
SUMIFS(BaseFinanceira[Data Regime Competência],
IF('DRE Financeira'!$B$3=Configurações!$D$7,BaseFinanceira[Grupo],BaseFinanceira[Descrição]),COLUMN(K$1),
BaseFinanceira[SubGrupo],'DRE Financeira'!$C380,
BaseFinanceira[Plano Contas],IF($B$2=Configurações!$B$7,"&lt;&gt;""",'DRE Financeira'!$B$2))))</f>
        <v/>
      </c>
      <c r="P380" s="26" t="str">
        <f>IF($B380="","",ABS(
SUMIFS(BaseFinanceira[Data Regime de Caixa],
IF('DRE Financeira'!$B$3=Configurações!$D$7,BaseFinanceira[Grupo],BaseFinanceira[Descrição]),COLUMN(K$1),
BaseFinanceira[SubGrupo],'DRE Financeira'!$C380,
BaseFinanceira[Plano Contas],IF($B$2=Configurações!$B$7,"&lt;&gt;""",'DRE Financeira'!$B$2))))</f>
        <v/>
      </c>
      <c r="Q380" s="24" t="str">
        <f>IF($B380="","",ABS(
SUMIFS(BaseFinanceira[Data Regime de Caixa],
IF('DRE Financeira'!$B$3=Configurações!$D$7,BaseFinanceira[SubGrupo],BaseFinanceira[Grupo]),COLUMN(M$1),
BaseFinanceira[Categoria],'DRE Financeira'!$C380,
BaseFinanceira[Data Regime Competência],IF($B$2=Configurações!$B$7,"&lt;&gt;""",'DRE Financeira'!$B$2))))</f>
        <v/>
      </c>
      <c r="R380" s="26" t="str">
        <f>IF($B380="","",ABS(
SUMIFS(BaseFinanceira[Descrição],
IF('DRE Financeira'!$B$3=Configurações!$D$7,BaseFinanceira[SubGrupo],BaseFinanceira[Grupo]),COLUMN(M$1),
BaseFinanceira[Categoria],'DRE Financeira'!$C380,
BaseFinanceira[Data Regime Competência],IF($B$2=Configurações!$B$7,"&lt;&gt;""",'DRE Financeira'!$B$2))))</f>
        <v/>
      </c>
      <c r="S380" s="24" t="str">
        <f>IF($B380="","",ABS(
SUMIFS(BaseFinanceira[Descrição],
IF('DRE Financeira'!$B$3=Configurações!$D$7,BaseFinanceira[Categoria],BaseFinanceira[SubGrupo]),COLUMN(O$1),
BaseFinanceira[Centro Custo],'DRE Financeira'!$C380,
BaseFinanceira[Data Regime de Caixa],IF($B$2=Configurações!$B$7,"&lt;&gt;""",'DRE Financeira'!$B$2))))</f>
        <v/>
      </c>
      <c r="T380" s="26" t="str">
        <f>IF($B380="","",ABS(
SUMIFS(BaseFinanceira[Grupo],
IF('DRE Financeira'!$B$3=Configurações!$D$7,BaseFinanceira[Categoria],BaseFinanceira[SubGrupo]),COLUMN(O$1),
BaseFinanceira[Centro Custo],'DRE Financeira'!$C380,
BaseFinanceira[Data Regime de Caixa],IF($B$2=Configurações!$B$7,"&lt;&gt;""",'DRE Financeira'!$B$2))))</f>
        <v/>
      </c>
      <c r="U380" s="24" t="str">
        <f>IF($B380="","",ABS(
SUMIFS(BaseFinanceira[Grupo],
IF('DRE Financeira'!$B$3=Configurações!$D$7,BaseFinanceira[Centro Custo],BaseFinanceira[Categoria]),COLUMN(Q$1),
BaseFinanceira[Valor Previsto],'DRE Financeira'!$C380,
BaseFinanceira[Descrição],IF($B$2=Configurações!$B$7,"&lt;&gt;""",'DRE Financeira'!$B$2))))</f>
        <v/>
      </c>
      <c r="V380" s="26" t="str">
        <f>IF($B380="","",ABS(
SUMIFS(BaseFinanceira[SubGrupo],
IF('DRE Financeira'!$B$3=Configurações!$D$7,BaseFinanceira[Centro Custo],BaseFinanceira[Categoria]),COLUMN(Q$1),
BaseFinanceira[Valor Previsto],'DRE Financeira'!$C380,
BaseFinanceira[Descrição],IF($B$2=Configurações!$B$7,"&lt;&gt;""",'DRE Financeira'!$B$2))))</f>
        <v/>
      </c>
      <c r="W380" s="24" t="str">
        <f>IF($B380="","",ABS(
SUMIFS(BaseFinanceira[SubGrupo],
IF('DRE Financeira'!$B$3=Configurações!$D$7,BaseFinanceira[Valor Previsto],BaseFinanceira[Centro Custo]),COLUMN(S$1),
BaseFinanceira[Valor Realizado],'DRE Financeira'!$C380,
BaseFinanceira[Grupo],IF($B$2=Configurações!$B$7,"&lt;&gt;""",'DRE Financeira'!$B$2))))</f>
        <v/>
      </c>
      <c r="X380" s="26" t="str">
        <f>IF($B380="","",ABS(
SUMIFS(BaseFinanceira[Categoria],
IF('DRE Financeira'!$B$3=Configurações!$D$7,BaseFinanceira[Valor Previsto],BaseFinanceira[Centro Custo]),COLUMN(S$1),
BaseFinanceira[Valor Realizado],'DRE Financeira'!$C380,
BaseFinanceira[Grupo],IF($B$2=Configurações!$B$7,"&lt;&gt;""",'DRE Financeira'!$B$2))))</f>
        <v/>
      </c>
      <c r="Y380" s="24" t="str">
        <f>IF($B380="","",ABS(
SUMIFS(BaseFinanceira[Categoria],
IF('DRE Financeira'!$B$3=Configurações!$D$7,BaseFinanceira[Valor Realizado],BaseFinanceira[Valor Previsto]),COLUMN(U$1),
BaseFinanceira[Mês Comp.],'DRE Financeira'!$C380,
BaseFinanceira[SubGrupo],IF($B$2=Configurações!$B$7,"&lt;&gt;""",'DRE Financeira'!$B$2))))</f>
        <v/>
      </c>
      <c r="Z380" s="26" t="str">
        <f>IF($B380="","",ABS(
SUMIFS(BaseFinanceira[Centro Custo],
IF('DRE Financeira'!$B$3=Configurações!$D$7,BaseFinanceira[Valor Realizado],BaseFinanceira[Valor Previsto]),COLUMN(U$1),
BaseFinanceira[Mês Comp.],'DRE Financeira'!$C380,
BaseFinanceira[SubGrupo],IF($B$2=Configurações!$B$7,"&lt;&gt;""",'DRE Financeira'!$B$2))))</f>
        <v/>
      </c>
      <c r="AA380" s="24" t="str">
        <f>IF($B380="","",ABS(
SUMIFS(BaseFinanceira[Centro Custo],
IF('DRE Financeira'!$B$3=Configurações!$D$7,BaseFinanceira[Mês Comp.],BaseFinanceira[Valor Realizado]),COLUMN(W$1),
BaseFinanceira[Mês Caixa],'DRE Financeira'!$C380,
BaseFinanceira[Categoria],IF($B$2=Configurações!$B$7,"&lt;&gt;""",'DRE Financeira'!$B$2))))</f>
        <v/>
      </c>
      <c r="AB380" s="26" t="str">
        <f>IF($B380="","",ABS(
SUMIFS(BaseFinanceira[Valor Previsto],
IF('DRE Financeira'!$B$3=Configurações!$D$7,BaseFinanceira[Mês Comp.],BaseFinanceira[Valor Realizado]),COLUMN(W$1),
BaseFinanceira[Mês Caixa],'DRE Financeira'!$C380,
BaseFinanceira[Categoria],IF($B$2=Configurações!$B$7,"&lt;&gt;""",'DRE Financeira'!$B$2))))</f>
        <v/>
      </c>
      <c r="AD380" s="24">
        <f t="shared" si="599"/>
        <v>0</v>
      </c>
      <c r="AE380" s="26">
        <f t="shared" si="599"/>
        <v>0</v>
      </c>
      <c r="AF380" s="39">
        <f t="shared" si="570"/>
        <v>0</v>
      </c>
      <c r="AH380" s="24">
        <f t="shared" si="600"/>
        <v>0</v>
      </c>
      <c r="AI380" s="26">
        <f t="shared" si="600"/>
        <v>0</v>
      </c>
    </row>
    <row r="381" spans="2:35" s="2" customFormat="1" ht="20.100000000000001" hidden="1" customHeight="1" x14ac:dyDescent="0.25">
      <c r="B381" s="23" t="str">
        <f>IF('Plano Contas'!W16="","",'Plano Contas'!W16)</f>
        <v/>
      </c>
      <c r="C381" s="46" t="str">
        <f t="shared" si="601"/>
        <v>Receita Não OperacionalGrupo Extra 2</v>
      </c>
      <c r="D381" s="20"/>
      <c r="E381" s="24" t="str">
        <f>IF($B381="","",ABS(
SUMIFS(BaseFinanceira[Valor Previsto],
IF('DRE Financeira'!$B$3=Configurações!$D$7,BaseFinanceira[Mês Caixa],BaseFinanceira[Mês Comp.]),COLUMN(A$1),
BaseFinanceira[Plano Contas],'DRE Financeira'!$C381,
BaseFinanceira[Centro Custo],IF($B$2=Configurações!$B$7,"&lt;&gt;""",'DRE Financeira'!$B$2))))</f>
        <v/>
      </c>
      <c r="F381" s="26" t="str">
        <f>IF($B381="","",ABS(
SUMIFS(BaseFinanceira[Valor Realizado],
IF('DRE Financeira'!$B$3=Configurações!$D$7,BaseFinanceira[Mês Caixa],BaseFinanceira[Mês Comp.]),COLUMN(A$1),
BaseFinanceira[Plano Contas],'DRE Financeira'!$C381,
BaseFinanceira[Centro Custo],IF($B$2=Configurações!$B$7,"&lt;&gt;""",'DRE Financeira'!$B$2))))</f>
        <v/>
      </c>
      <c r="G381" s="24" t="str">
        <f>IF($B381="","",ABS(
SUMIFS(BaseFinanceira[Valor Realizado],
IF('DRE Financeira'!$B$3=Configurações!$D$7,BaseFinanceira[Plano Contas],BaseFinanceira[Mês Caixa]),COLUMN(C$1),
BaseFinanceira[Data Regime Competência],'DRE Financeira'!$C381,
BaseFinanceira[Valor Previsto],IF($B$2=Configurações!$B$7,"&lt;&gt;""",'DRE Financeira'!$B$2))))</f>
        <v/>
      </c>
      <c r="H381" s="26" t="str">
        <f>IF($B381="","",ABS(
SUMIFS(BaseFinanceira[Mês Comp.],
IF('DRE Financeira'!$B$3=Configurações!$D$7,BaseFinanceira[Plano Contas],BaseFinanceira[Mês Caixa]),COLUMN(C$1),
BaseFinanceira[Data Regime Competência],'DRE Financeira'!$C381,
BaseFinanceira[Valor Previsto],IF($B$2=Configurações!$B$7,"&lt;&gt;""",'DRE Financeira'!$B$2))))</f>
        <v/>
      </c>
      <c r="I381" s="24" t="str">
        <f>IF($B381="","",ABS(
SUMIFS(BaseFinanceira[Mês Comp.],
IF('DRE Financeira'!$B$3=Configurações!$D$7,BaseFinanceira[Data Regime Competência],BaseFinanceira[Plano Contas]),COLUMN(E$1),
BaseFinanceira[Data Regime de Caixa],'DRE Financeira'!$C381,
BaseFinanceira[Valor Realizado],IF($B$2=Configurações!$B$7,"&lt;&gt;""",'DRE Financeira'!$B$2))))</f>
        <v/>
      </c>
      <c r="J381" s="26" t="str">
        <f>IF($B381="","",ABS(
SUMIFS(BaseFinanceira[Mês Caixa],
IF('DRE Financeira'!$B$3=Configurações!$D$7,BaseFinanceira[Data Regime Competência],BaseFinanceira[Plano Contas]),COLUMN(E$1),
BaseFinanceira[Data Regime de Caixa],'DRE Financeira'!$C381,
BaseFinanceira[Valor Realizado],IF($B$2=Configurações!$B$7,"&lt;&gt;""",'DRE Financeira'!$B$2))))</f>
        <v/>
      </c>
      <c r="K381" s="24" t="str">
        <f>IF($B381="","",ABS(
SUMIFS(BaseFinanceira[Mês Caixa],
IF('DRE Financeira'!$B$3=Configurações!$D$7,BaseFinanceira[Data Regime de Caixa],BaseFinanceira[Data Regime Competência]),COLUMN(G$1),
BaseFinanceira[Descrição],'DRE Financeira'!$C381,
BaseFinanceira[Mês Comp.],IF($B$2=Configurações!$B$7,"&lt;&gt;""",'DRE Financeira'!$B$2))))</f>
        <v/>
      </c>
      <c r="L381" s="26" t="str">
        <f>IF($B381="","",ABS(
SUMIFS(BaseFinanceira[Plano Contas],
IF('DRE Financeira'!$B$3=Configurações!$D$7,BaseFinanceira[Data Regime de Caixa],BaseFinanceira[Data Regime Competência]),COLUMN(G$1),
BaseFinanceira[Descrição],'DRE Financeira'!$C381,
BaseFinanceira[Mês Comp.],IF($B$2=Configurações!$B$7,"&lt;&gt;""",'DRE Financeira'!$B$2))))</f>
        <v/>
      </c>
      <c r="M381" s="24" t="str">
        <f>IF($B381="","",ABS(
SUMIFS(BaseFinanceira[Plano Contas],
IF('DRE Financeira'!$B$3=Configurações!$D$7,BaseFinanceira[Descrição],BaseFinanceira[Data Regime de Caixa]),COLUMN(I$1),
BaseFinanceira[Grupo],'DRE Financeira'!$C381,
BaseFinanceira[Mês Caixa],IF($B$2=Configurações!$B$7,"&lt;&gt;""",'DRE Financeira'!$B$2))))</f>
        <v/>
      </c>
      <c r="N381" s="26" t="str">
        <f>IF($B381="","",ABS(
SUMIFS(BaseFinanceira[Data Regime Competência],
IF('DRE Financeira'!$B$3=Configurações!$D$7,BaseFinanceira[Descrição],BaseFinanceira[Data Regime de Caixa]),COLUMN(I$1),
BaseFinanceira[Grupo],'DRE Financeira'!$C381,
BaseFinanceira[Mês Caixa],IF($B$2=Configurações!$B$7,"&lt;&gt;""",'DRE Financeira'!$B$2))))</f>
        <v/>
      </c>
      <c r="O381" s="24" t="str">
        <f>IF($B381="","",ABS(
SUMIFS(BaseFinanceira[Data Regime Competência],
IF('DRE Financeira'!$B$3=Configurações!$D$7,BaseFinanceira[Grupo],BaseFinanceira[Descrição]),COLUMN(K$1),
BaseFinanceira[SubGrupo],'DRE Financeira'!$C381,
BaseFinanceira[Plano Contas],IF($B$2=Configurações!$B$7,"&lt;&gt;""",'DRE Financeira'!$B$2))))</f>
        <v/>
      </c>
      <c r="P381" s="26" t="str">
        <f>IF($B381="","",ABS(
SUMIFS(BaseFinanceira[Data Regime de Caixa],
IF('DRE Financeira'!$B$3=Configurações!$D$7,BaseFinanceira[Grupo],BaseFinanceira[Descrição]),COLUMN(K$1),
BaseFinanceira[SubGrupo],'DRE Financeira'!$C381,
BaseFinanceira[Plano Contas],IF($B$2=Configurações!$B$7,"&lt;&gt;""",'DRE Financeira'!$B$2))))</f>
        <v/>
      </c>
      <c r="Q381" s="24" t="str">
        <f>IF($B381="","",ABS(
SUMIFS(BaseFinanceira[Data Regime de Caixa],
IF('DRE Financeira'!$B$3=Configurações!$D$7,BaseFinanceira[SubGrupo],BaseFinanceira[Grupo]),COLUMN(M$1),
BaseFinanceira[Categoria],'DRE Financeira'!$C381,
BaseFinanceira[Data Regime Competência],IF($B$2=Configurações!$B$7,"&lt;&gt;""",'DRE Financeira'!$B$2))))</f>
        <v/>
      </c>
      <c r="R381" s="26" t="str">
        <f>IF($B381="","",ABS(
SUMIFS(BaseFinanceira[Descrição],
IF('DRE Financeira'!$B$3=Configurações!$D$7,BaseFinanceira[SubGrupo],BaseFinanceira[Grupo]),COLUMN(M$1),
BaseFinanceira[Categoria],'DRE Financeira'!$C381,
BaseFinanceira[Data Regime Competência],IF($B$2=Configurações!$B$7,"&lt;&gt;""",'DRE Financeira'!$B$2))))</f>
        <v/>
      </c>
      <c r="S381" s="24" t="str">
        <f>IF($B381="","",ABS(
SUMIFS(BaseFinanceira[Descrição],
IF('DRE Financeira'!$B$3=Configurações!$D$7,BaseFinanceira[Categoria],BaseFinanceira[SubGrupo]),COLUMN(O$1),
BaseFinanceira[Centro Custo],'DRE Financeira'!$C381,
BaseFinanceira[Data Regime de Caixa],IF($B$2=Configurações!$B$7,"&lt;&gt;""",'DRE Financeira'!$B$2))))</f>
        <v/>
      </c>
      <c r="T381" s="26" t="str">
        <f>IF($B381="","",ABS(
SUMIFS(BaseFinanceira[Grupo],
IF('DRE Financeira'!$B$3=Configurações!$D$7,BaseFinanceira[Categoria],BaseFinanceira[SubGrupo]),COLUMN(O$1),
BaseFinanceira[Centro Custo],'DRE Financeira'!$C381,
BaseFinanceira[Data Regime de Caixa],IF($B$2=Configurações!$B$7,"&lt;&gt;""",'DRE Financeira'!$B$2))))</f>
        <v/>
      </c>
      <c r="U381" s="24" t="str">
        <f>IF($B381="","",ABS(
SUMIFS(BaseFinanceira[Grupo],
IF('DRE Financeira'!$B$3=Configurações!$D$7,BaseFinanceira[Centro Custo],BaseFinanceira[Categoria]),COLUMN(Q$1),
BaseFinanceira[Valor Previsto],'DRE Financeira'!$C381,
BaseFinanceira[Descrição],IF($B$2=Configurações!$B$7,"&lt;&gt;""",'DRE Financeira'!$B$2))))</f>
        <v/>
      </c>
      <c r="V381" s="26" t="str">
        <f>IF($B381="","",ABS(
SUMIFS(BaseFinanceira[SubGrupo],
IF('DRE Financeira'!$B$3=Configurações!$D$7,BaseFinanceira[Centro Custo],BaseFinanceira[Categoria]),COLUMN(Q$1),
BaseFinanceira[Valor Previsto],'DRE Financeira'!$C381,
BaseFinanceira[Descrição],IF($B$2=Configurações!$B$7,"&lt;&gt;""",'DRE Financeira'!$B$2))))</f>
        <v/>
      </c>
      <c r="W381" s="24" t="str">
        <f>IF($B381="","",ABS(
SUMIFS(BaseFinanceira[SubGrupo],
IF('DRE Financeira'!$B$3=Configurações!$D$7,BaseFinanceira[Valor Previsto],BaseFinanceira[Centro Custo]),COLUMN(S$1),
BaseFinanceira[Valor Realizado],'DRE Financeira'!$C381,
BaseFinanceira[Grupo],IF($B$2=Configurações!$B$7,"&lt;&gt;""",'DRE Financeira'!$B$2))))</f>
        <v/>
      </c>
      <c r="X381" s="26" t="str">
        <f>IF($B381="","",ABS(
SUMIFS(BaseFinanceira[Categoria],
IF('DRE Financeira'!$B$3=Configurações!$D$7,BaseFinanceira[Valor Previsto],BaseFinanceira[Centro Custo]),COLUMN(S$1),
BaseFinanceira[Valor Realizado],'DRE Financeira'!$C381,
BaseFinanceira[Grupo],IF($B$2=Configurações!$B$7,"&lt;&gt;""",'DRE Financeira'!$B$2))))</f>
        <v/>
      </c>
      <c r="Y381" s="24" t="str">
        <f>IF($B381="","",ABS(
SUMIFS(BaseFinanceira[Categoria],
IF('DRE Financeira'!$B$3=Configurações!$D$7,BaseFinanceira[Valor Realizado],BaseFinanceira[Valor Previsto]),COLUMN(U$1),
BaseFinanceira[Mês Comp.],'DRE Financeira'!$C381,
BaseFinanceira[SubGrupo],IF($B$2=Configurações!$B$7,"&lt;&gt;""",'DRE Financeira'!$B$2))))</f>
        <v/>
      </c>
      <c r="Z381" s="26" t="str">
        <f>IF($B381="","",ABS(
SUMIFS(BaseFinanceira[Centro Custo],
IF('DRE Financeira'!$B$3=Configurações!$D$7,BaseFinanceira[Valor Realizado],BaseFinanceira[Valor Previsto]),COLUMN(U$1),
BaseFinanceira[Mês Comp.],'DRE Financeira'!$C381,
BaseFinanceira[SubGrupo],IF($B$2=Configurações!$B$7,"&lt;&gt;""",'DRE Financeira'!$B$2))))</f>
        <v/>
      </c>
      <c r="AA381" s="24" t="str">
        <f>IF($B381="","",ABS(
SUMIFS(BaseFinanceira[Centro Custo],
IF('DRE Financeira'!$B$3=Configurações!$D$7,BaseFinanceira[Mês Comp.],BaseFinanceira[Valor Realizado]),COLUMN(W$1),
BaseFinanceira[Mês Caixa],'DRE Financeira'!$C381,
BaseFinanceira[Categoria],IF($B$2=Configurações!$B$7,"&lt;&gt;""",'DRE Financeira'!$B$2))))</f>
        <v/>
      </c>
      <c r="AB381" s="26" t="str">
        <f>IF($B381="","",ABS(
SUMIFS(BaseFinanceira[Valor Previsto],
IF('DRE Financeira'!$B$3=Configurações!$D$7,BaseFinanceira[Mês Comp.],BaseFinanceira[Valor Realizado]),COLUMN(W$1),
BaseFinanceira[Mês Caixa],'DRE Financeira'!$C381,
BaseFinanceira[Categoria],IF($B$2=Configurações!$B$7,"&lt;&gt;""",'DRE Financeira'!$B$2))))</f>
        <v/>
      </c>
      <c r="AD381" s="24">
        <f t="shared" si="599"/>
        <v>0</v>
      </c>
      <c r="AE381" s="26">
        <f t="shared" si="599"/>
        <v>0</v>
      </c>
      <c r="AF381" s="39">
        <f t="shared" si="570"/>
        <v>0</v>
      </c>
      <c r="AH381" s="24">
        <f t="shared" si="600"/>
        <v>0</v>
      </c>
      <c r="AI381" s="26">
        <f t="shared" si="600"/>
        <v>0</v>
      </c>
    </row>
    <row r="382" spans="2:35" s="2" customFormat="1" ht="20.100000000000001" hidden="1" customHeight="1" x14ac:dyDescent="0.25">
      <c r="B382" s="23" t="str">
        <f>IF('Plano Contas'!W17="","",'Plano Contas'!W17)</f>
        <v/>
      </c>
      <c r="C382" s="46" t="str">
        <f t="shared" si="601"/>
        <v>Receita Não OperacionalGrupo Extra 2</v>
      </c>
      <c r="D382" s="20"/>
      <c r="E382" s="24" t="str">
        <f>IF($B382="","",ABS(
SUMIFS(BaseFinanceira[Valor Previsto],
IF('DRE Financeira'!$B$3=Configurações!$D$7,BaseFinanceira[Mês Caixa],BaseFinanceira[Mês Comp.]),COLUMN(A$1),
BaseFinanceira[Plano Contas],'DRE Financeira'!$C382,
BaseFinanceira[Centro Custo],IF($B$2=Configurações!$B$7,"&lt;&gt;""",'DRE Financeira'!$B$2))))</f>
        <v/>
      </c>
      <c r="F382" s="26" t="str">
        <f>IF($B382="","",ABS(
SUMIFS(BaseFinanceira[Valor Realizado],
IF('DRE Financeira'!$B$3=Configurações!$D$7,BaseFinanceira[Mês Caixa],BaseFinanceira[Mês Comp.]),COLUMN(A$1),
BaseFinanceira[Plano Contas],'DRE Financeira'!$C382,
BaseFinanceira[Centro Custo],IF($B$2=Configurações!$B$7,"&lt;&gt;""",'DRE Financeira'!$B$2))))</f>
        <v/>
      </c>
      <c r="G382" s="24" t="str">
        <f>IF($B382="","",ABS(
SUMIFS(BaseFinanceira[Valor Realizado],
IF('DRE Financeira'!$B$3=Configurações!$D$7,BaseFinanceira[Plano Contas],BaseFinanceira[Mês Caixa]),COLUMN(C$1),
BaseFinanceira[Data Regime Competência],'DRE Financeira'!$C382,
BaseFinanceira[Valor Previsto],IF($B$2=Configurações!$B$7,"&lt;&gt;""",'DRE Financeira'!$B$2))))</f>
        <v/>
      </c>
      <c r="H382" s="26" t="str">
        <f>IF($B382="","",ABS(
SUMIFS(BaseFinanceira[Mês Comp.],
IF('DRE Financeira'!$B$3=Configurações!$D$7,BaseFinanceira[Plano Contas],BaseFinanceira[Mês Caixa]),COLUMN(C$1),
BaseFinanceira[Data Regime Competência],'DRE Financeira'!$C382,
BaseFinanceira[Valor Previsto],IF($B$2=Configurações!$B$7,"&lt;&gt;""",'DRE Financeira'!$B$2))))</f>
        <v/>
      </c>
      <c r="I382" s="24" t="str">
        <f>IF($B382="","",ABS(
SUMIFS(BaseFinanceira[Mês Comp.],
IF('DRE Financeira'!$B$3=Configurações!$D$7,BaseFinanceira[Data Regime Competência],BaseFinanceira[Plano Contas]),COLUMN(E$1),
BaseFinanceira[Data Regime de Caixa],'DRE Financeira'!$C382,
BaseFinanceira[Valor Realizado],IF($B$2=Configurações!$B$7,"&lt;&gt;""",'DRE Financeira'!$B$2))))</f>
        <v/>
      </c>
      <c r="J382" s="26" t="str">
        <f>IF($B382="","",ABS(
SUMIFS(BaseFinanceira[Mês Caixa],
IF('DRE Financeira'!$B$3=Configurações!$D$7,BaseFinanceira[Data Regime Competência],BaseFinanceira[Plano Contas]),COLUMN(E$1),
BaseFinanceira[Data Regime de Caixa],'DRE Financeira'!$C382,
BaseFinanceira[Valor Realizado],IF($B$2=Configurações!$B$7,"&lt;&gt;""",'DRE Financeira'!$B$2))))</f>
        <v/>
      </c>
      <c r="K382" s="24" t="str">
        <f>IF($B382="","",ABS(
SUMIFS(BaseFinanceira[Mês Caixa],
IF('DRE Financeira'!$B$3=Configurações!$D$7,BaseFinanceira[Data Regime de Caixa],BaseFinanceira[Data Regime Competência]),COLUMN(G$1),
BaseFinanceira[Descrição],'DRE Financeira'!$C382,
BaseFinanceira[Mês Comp.],IF($B$2=Configurações!$B$7,"&lt;&gt;""",'DRE Financeira'!$B$2))))</f>
        <v/>
      </c>
      <c r="L382" s="26" t="str">
        <f>IF($B382="","",ABS(
SUMIFS(BaseFinanceira[Plano Contas],
IF('DRE Financeira'!$B$3=Configurações!$D$7,BaseFinanceira[Data Regime de Caixa],BaseFinanceira[Data Regime Competência]),COLUMN(G$1),
BaseFinanceira[Descrição],'DRE Financeira'!$C382,
BaseFinanceira[Mês Comp.],IF($B$2=Configurações!$B$7,"&lt;&gt;""",'DRE Financeira'!$B$2))))</f>
        <v/>
      </c>
      <c r="M382" s="24" t="str">
        <f>IF($B382="","",ABS(
SUMIFS(BaseFinanceira[Plano Contas],
IF('DRE Financeira'!$B$3=Configurações!$D$7,BaseFinanceira[Descrição],BaseFinanceira[Data Regime de Caixa]),COLUMN(I$1),
BaseFinanceira[Grupo],'DRE Financeira'!$C382,
BaseFinanceira[Mês Caixa],IF($B$2=Configurações!$B$7,"&lt;&gt;""",'DRE Financeira'!$B$2))))</f>
        <v/>
      </c>
      <c r="N382" s="26" t="str">
        <f>IF($B382="","",ABS(
SUMIFS(BaseFinanceira[Data Regime Competência],
IF('DRE Financeira'!$B$3=Configurações!$D$7,BaseFinanceira[Descrição],BaseFinanceira[Data Regime de Caixa]),COLUMN(I$1),
BaseFinanceira[Grupo],'DRE Financeira'!$C382,
BaseFinanceira[Mês Caixa],IF($B$2=Configurações!$B$7,"&lt;&gt;""",'DRE Financeira'!$B$2))))</f>
        <v/>
      </c>
      <c r="O382" s="24" t="str">
        <f>IF($B382="","",ABS(
SUMIFS(BaseFinanceira[Data Regime Competência],
IF('DRE Financeira'!$B$3=Configurações!$D$7,BaseFinanceira[Grupo],BaseFinanceira[Descrição]),COLUMN(K$1),
BaseFinanceira[SubGrupo],'DRE Financeira'!$C382,
BaseFinanceira[Plano Contas],IF($B$2=Configurações!$B$7,"&lt;&gt;""",'DRE Financeira'!$B$2))))</f>
        <v/>
      </c>
      <c r="P382" s="26" t="str">
        <f>IF($B382="","",ABS(
SUMIFS(BaseFinanceira[Data Regime de Caixa],
IF('DRE Financeira'!$B$3=Configurações!$D$7,BaseFinanceira[Grupo],BaseFinanceira[Descrição]),COLUMN(K$1),
BaseFinanceira[SubGrupo],'DRE Financeira'!$C382,
BaseFinanceira[Plano Contas],IF($B$2=Configurações!$B$7,"&lt;&gt;""",'DRE Financeira'!$B$2))))</f>
        <v/>
      </c>
      <c r="Q382" s="24" t="str">
        <f>IF($B382="","",ABS(
SUMIFS(BaseFinanceira[Data Regime de Caixa],
IF('DRE Financeira'!$B$3=Configurações!$D$7,BaseFinanceira[SubGrupo],BaseFinanceira[Grupo]),COLUMN(M$1),
BaseFinanceira[Categoria],'DRE Financeira'!$C382,
BaseFinanceira[Data Regime Competência],IF($B$2=Configurações!$B$7,"&lt;&gt;""",'DRE Financeira'!$B$2))))</f>
        <v/>
      </c>
      <c r="R382" s="26" t="str">
        <f>IF($B382="","",ABS(
SUMIFS(BaseFinanceira[Descrição],
IF('DRE Financeira'!$B$3=Configurações!$D$7,BaseFinanceira[SubGrupo],BaseFinanceira[Grupo]),COLUMN(M$1),
BaseFinanceira[Categoria],'DRE Financeira'!$C382,
BaseFinanceira[Data Regime Competência],IF($B$2=Configurações!$B$7,"&lt;&gt;""",'DRE Financeira'!$B$2))))</f>
        <v/>
      </c>
      <c r="S382" s="24" t="str">
        <f>IF($B382="","",ABS(
SUMIFS(BaseFinanceira[Descrição],
IF('DRE Financeira'!$B$3=Configurações!$D$7,BaseFinanceira[Categoria],BaseFinanceira[SubGrupo]),COLUMN(O$1),
BaseFinanceira[Centro Custo],'DRE Financeira'!$C382,
BaseFinanceira[Data Regime de Caixa],IF($B$2=Configurações!$B$7,"&lt;&gt;""",'DRE Financeira'!$B$2))))</f>
        <v/>
      </c>
      <c r="T382" s="26" t="str">
        <f>IF($B382="","",ABS(
SUMIFS(BaseFinanceira[Grupo],
IF('DRE Financeira'!$B$3=Configurações!$D$7,BaseFinanceira[Categoria],BaseFinanceira[SubGrupo]),COLUMN(O$1),
BaseFinanceira[Centro Custo],'DRE Financeira'!$C382,
BaseFinanceira[Data Regime de Caixa],IF($B$2=Configurações!$B$7,"&lt;&gt;""",'DRE Financeira'!$B$2))))</f>
        <v/>
      </c>
      <c r="U382" s="24" t="str">
        <f>IF($B382="","",ABS(
SUMIFS(BaseFinanceira[Grupo],
IF('DRE Financeira'!$B$3=Configurações!$D$7,BaseFinanceira[Centro Custo],BaseFinanceira[Categoria]),COLUMN(Q$1),
BaseFinanceira[Valor Previsto],'DRE Financeira'!$C382,
BaseFinanceira[Descrição],IF($B$2=Configurações!$B$7,"&lt;&gt;""",'DRE Financeira'!$B$2))))</f>
        <v/>
      </c>
      <c r="V382" s="26" t="str">
        <f>IF($B382="","",ABS(
SUMIFS(BaseFinanceira[SubGrupo],
IF('DRE Financeira'!$B$3=Configurações!$D$7,BaseFinanceira[Centro Custo],BaseFinanceira[Categoria]),COLUMN(Q$1),
BaseFinanceira[Valor Previsto],'DRE Financeira'!$C382,
BaseFinanceira[Descrição],IF($B$2=Configurações!$B$7,"&lt;&gt;""",'DRE Financeira'!$B$2))))</f>
        <v/>
      </c>
      <c r="W382" s="24" t="str">
        <f>IF($B382="","",ABS(
SUMIFS(BaseFinanceira[SubGrupo],
IF('DRE Financeira'!$B$3=Configurações!$D$7,BaseFinanceira[Valor Previsto],BaseFinanceira[Centro Custo]),COLUMN(S$1),
BaseFinanceira[Valor Realizado],'DRE Financeira'!$C382,
BaseFinanceira[Grupo],IF($B$2=Configurações!$B$7,"&lt;&gt;""",'DRE Financeira'!$B$2))))</f>
        <v/>
      </c>
      <c r="X382" s="26" t="str">
        <f>IF($B382="","",ABS(
SUMIFS(BaseFinanceira[Categoria],
IF('DRE Financeira'!$B$3=Configurações!$D$7,BaseFinanceira[Valor Previsto],BaseFinanceira[Centro Custo]),COLUMN(S$1),
BaseFinanceira[Valor Realizado],'DRE Financeira'!$C382,
BaseFinanceira[Grupo],IF($B$2=Configurações!$B$7,"&lt;&gt;""",'DRE Financeira'!$B$2))))</f>
        <v/>
      </c>
      <c r="Y382" s="24" t="str">
        <f>IF($B382="","",ABS(
SUMIFS(BaseFinanceira[Categoria],
IF('DRE Financeira'!$B$3=Configurações!$D$7,BaseFinanceira[Valor Realizado],BaseFinanceira[Valor Previsto]),COLUMN(U$1),
BaseFinanceira[Mês Comp.],'DRE Financeira'!$C382,
BaseFinanceira[SubGrupo],IF($B$2=Configurações!$B$7,"&lt;&gt;""",'DRE Financeira'!$B$2))))</f>
        <v/>
      </c>
      <c r="Z382" s="26" t="str">
        <f>IF($B382="","",ABS(
SUMIFS(BaseFinanceira[Centro Custo],
IF('DRE Financeira'!$B$3=Configurações!$D$7,BaseFinanceira[Valor Realizado],BaseFinanceira[Valor Previsto]),COLUMN(U$1),
BaseFinanceira[Mês Comp.],'DRE Financeira'!$C382,
BaseFinanceira[SubGrupo],IF($B$2=Configurações!$B$7,"&lt;&gt;""",'DRE Financeira'!$B$2))))</f>
        <v/>
      </c>
      <c r="AA382" s="24" t="str">
        <f>IF($B382="","",ABS(
SUMIFS(BaseFinanceira[Centro Custo],
IF('DRE Financeira'!$B$3=Configurações!$D$7,BaseFinanceira[Mês Comp.],BaseFinanceira[Valor Realizado]),COLUMN(W$1),
BaseFinanceira[Mês Caixa],'DRE Financeira'!$C382,
BaseFinanceira[Categoria],IF($B$2=Configurações!$B$7,"&lt;&gt;""",'DRE Financeira'!$B$2))))</f>
        <v/>
      </c>
      <c r="AB382" s="26" t="str">
        <f>IF($B382="","",ABS(
SUMIFS(BaseFinanceira[Valor Previsto],
IF('DRE Financeira'!$B$3=Configurações!$D$7,BaseFinanceira[Mês Comp.],BaseFinanceira[Valor Realizado]),COLUMN(W$1),
BaseFinanceira[Mês Caixa],'DRE Financeira'!$C382,
BaseFinanceira[Categoria],IF($B$2=Configurações!$B$7,"&lt;&gt;""",'DRE Financeira'!$B$2))))</f>
        <v/>
      </c>
      <c r="AD382" s="24">
        <f t="shared" si="599"/>
        <v>0</v>
      </c>
      <c r="AE382" s="26">
        <f t="shared" si="599"/>
        <v>0</v>
      </c>
      <c r="AF382" s="39">
        <f t="shared" si="570"/>
        <v>0</v>
      </c>
      <c r="AH382" s="24">
        <f t="shared" si="600"/>
        <v>0</v>
      </c>
      <c r="AI382" s="26">
        <f t="shared" si="600"/>
        <v>0</v>
      </c>
    </row>
    <row r="383" spans="2:35" s="2" customFormat="1" ht="20.100000000000001" hidden="1" customHeight="1" x14ac:dyDescent="0.25">
      <c r="B383" s="23" t="str">
        <f>IF('Plano Contas'!W18="","",'Plano Contas'!W18)</f>
        <v/>
      </c>
      <c r="C383" s="46" t="str">
        <f t="shared" si="601"/>
        <v>Receita Não OperacionalGrupo Extra 2</v>
      </c>
      <c r="D383" s="20"/>
      <c r="E383" s="24" t="str">
        <f>IF($B383="","",ABS(
SUMIFS(BaseFinanceira[Valor Previsto],
IF('DRE Financeira'!$B$3=Configurações!$D$7,BaseFinanceira[Mês Caixa],BaseFinanceira[Mês Comp.]),COLUMN(A$1),
BaseFinanceira[Plano Contas],'DRE Financeira'!$C383,
BaseFinanceira[Centro Custo],IF($B$2=Configurações!$B$7,"&lt;&gt;""",'DRE Financeira'!$B$2))))</f>
        <v/>
      </c>
      <c r="F383" s="26" t="str">
        <f>IF($B383="","",ABS(
SUMIFS(BaseFinanceira[Valor Realizado],
IF('DRE Financeira'!$B$3=Configurações!$D$7,BaseFinanceira[Mês Caixa],BaseFinanceira[Mês Comp.]),COLUMN(A$1),
BaseFinanceira[Plano Contas],'DRE Financeira'!$C383,
BaseFinanceira[Centro Custo],IF($B$2=Configurações!$B$7,"&lt;&gt;""",'DRE Financeira'!$B$2))))</f>
        <v/>
      </c>
      <c r="G383" s="24" t="str">
        <f>IF($B383="","",ABS(
SUMIFS(BaseFinanceira[Valor Realizado],
IF('DRE Financeira'!$B$3=Configurações!$D$7,BaseFinanceira[Plano Contas],BaseFinanceira[Mês Caixa]),COLUMN(C$1),
BaseFinanceira[Data Regime Competência],'DRE Financeira'!$C383,
BaseFinanceira[Valor Previsto],IF($B$2=Configurações!$B$7,"&lt;&gt;""",'DRE Financeira'!$B$2))))</f>
        <v/>
      </c>
      <c r="H383" s="26" t="str">
        <f>IF($B383="","",ABS(
SUMIFS(BaseFinanceira[Mês Comp.],
IF('DRE Financeira'!$B$3=Configurações!$D$7,BaseFinanceira[Plano Contas],BaseFinanceira[Mês Caixa]),COLUMN(C$1),
BaseFinanceira[Data Regime Competência],'DRE Financeira'!$C383,
BaseFinanceira[Valor Previsto],IF($B$2=Configurações!$B$7,"&lt;&gt;""",'DRE Financeira'!$B$2))))</f>
        <v/>
      </c>
      <c r="I383" s="24" t="str">
        <f>IF($B383="","",ABS(
SUMIFS(BaseFinanceira[Mês Comp.],
IF('DRE Financeira'!$B$3=Configurações!$D$7,BaseFinanceira[Data Regime Competência],BaseFinanceira[Plano Contas]),COLUMN(E$1),
BaseFinanceira[Data Regime de Caixa],'DRE Financeira'!$C383,
BaseFinanceira[Valor Realizado],IF($B$2=Configurações!$B$7,"&lt;&gt;""",'DRE Financeira'!$B$2))))</f>
        <v/>
      </c>
      <c r="J383" s="26" t="str">
        <f>IF($B383="","",ABS(
SUMIFS(BaseFinanceira[Mês Caixa],
IF('DRE Financeira'!$B$3=Configurações!$D$7,BaseFinanceira[Data Regime Competência],BaseFinanceira[Plano Contas]),COLUMN(E$1),
BaseFinanceira[Data Regime de Caixa],'DRE Financeira'!$C383,
BaseFinanceira[Valor Realizado],IF($B$2=Configurações!$B$7,"&lt;&gt;""",'DRE Financeira'!$B$2))))</f>
        <v/>
      </c>
      <c r="K383" s="24" t="str">
        <f>IF($B383="","",ABS(
SUMIFS(BaseFinanceira[Mês Caixa],
IF('DRE Financeira'!$B$3=Configurações!$D$7,BaseFinanceira[Data Regime de Caixa],BaseFinanceira[Data Regime Competência]),COLUMN(G$1),
BaseFinanceira[Descrição],'DRE Financeira'!$C383,
BaseFinanceira[Mês Comp.],IF($B$2=Configurações!$B$7,"&lt;&gt;""",'DRE Financeira'!$B$2))))</f>
        <v/>
      </c>
      <c r="L383" s="26" t="str">
        <f>IF($B383="","",ABS(
SUMIFS(BaseFinanceira[Plano Contas],
IF('DRE Financeira'!$B$3=Configurações!$D$7,BaseFinanceira[Data Regime de Caixa],BaseFinanceira[Data Regime Competência]),COLUMN(G$1),
BaseFinanceira[Descrição],'DRE Financeira'!$C383,
BaseFinanceira[Mês Comp.],IF($B$2=Configurações!$B$7,"&lt;&gt;""",'DRE Financeira'!$B$2))))</f>
        <v/>
      </c>
      <c r="M383" s="24" t="str">
        <f>IF($B383="","",ABS(
SUMIFS(BaseFinanceira[Plano Contas],
IF('DRE Financeira'!$B$3=Configurações!$D$7,BaseFinanceira[Descrição],BaseFinanceira[Data Regime de Caixa]),COLUMN(I$1),
BaseFinanceira[Grupo],'DRE Financeira'!$C383,
BaseFinanceira[Mês Caixa],IF($B$2=Configurações!$B$7,"&lt;&gt;""",'DRE Financeira'!$B$2))))</f>
        <v/>
      </c>
      <c r="N383" s="26" t="str">
        <f>IF($B383="","",ABS(
SUMIFS(BaseFinanceira[Data Regime Competência],
IF('DRE Financeira'!$B$3=Configurações!$D$7,BaseFinanceira[Descrição],BaseFinanceira[Data Regime de Caixa]),COLUMN(I$1),
BaseFinanceira[Grupo],'DRE Financeira'!$C383,
BaseFinanceira[Mês Caixa],IF($B$2=Configurações!$B$7,"&lt;&gt;""",'DRE Financeira'!$B$2))))</f>
        <v/>
      </c>
      <c r="O383" s="24" t="str">
        <f>IF($B383="","",ABS(
SUMIFS(BaseFinanceira[Data Regime Competência],
IF('DRE Financeira'!$B$3=Configurações!$D$7,BaseFinanceira[Grupo],BaseFinanceira[Descrição]),COLUMN(K$1),
BaseFinanceira[SubGrupo],'DRE Financeira'!$C383,
BaseFinanceira[Plano Contas],IF($B$2=Configurações!$B$7,"&lt;&gt;""",'DRE Financeira'!$B$2))))</f>
        <v/>
      </c>
      <c r="P383" s="26" t="str">
        <f>IF($B383="","",ABS(
SUMIFS(BaseFinanceira[Data Regime de Caixa],
IF('DRE Financeira'!$B$3=Configurações!$D$7,BaseFinanceira[Grupo],BaseFinanceira[Descrição]),COLUMN(K$1),
BaseFinanceira[SubGrupo],'DRE Financeira'!$C383,
BaseFinanceira[Plano Contas],IF($B$2=Configurações!$B$7,"&lt;&gt;""",'DRE Financeira'!$B$2))))</f>
        <v/>
      </c>
      <c r="Q383" s="24" t="str">
        <f>IF($B383="","",ABS(
SUMIFS(BaseFinanceira[Data Regime de Caixa],
IF('DRE Financeira'!$B$3=Configurações!$D$7,BaseFinanceira[SubGrupo],BaseFinanceira[Grupo]),COLUMN(M$1),
BaseFinanceira[Categoria],'DRE Financeira'!$C383,
BaseFinanceira[Data Regime Competência],IF($B$2=Configurações!$B$7,"&lt;&gt;""",'DRE Financeira'!$B$2))))</f>
        <v/>
      </c>
      <c r="R383" s="26" t="str">
        <f>IF($B383="","",ABS(
SUMIFS(BaseFinanceira[Descrição],
IF('DRE Financeira'!$B$3=Configurações!$D$7,BaseFinanceira[SubGrupo],BaseFinanceira[Grupo]),COLUMN(M$1),
BaseFinanceira[Categoria],'DRE Financeira'!$C383,
BaseFinanceira[Data Regime Competência],IF($B$2=Configurações!$B$7,"&lt;&gt;""",'DRE Financeira'!$B$2))))</f>
        <v/>
      </c>
      <c r="S383" s="24" t="str">
        <f>IF($B383="","",ABS(
SUMIFS(BaseFinanceira[Descrição],
IF('DRE Financeira'!$B$3=Configurações!$D$7,BaseFinanceira[Categoria],BaseFinanceira[SubGrupo]),COLUMN(O$1),
BaseFinanceira[Centro Custo],'DRE Financeira'!$C383,
BaseFinanceira[Data Regime de Caixa],IF($B$2=Configurações!$B$7,"&lt;&gt;""",'DRE Financeira'!$B$2))))</f>
        <v/>
      </c>
      <c r="T383" s="26" t="str">
        <f>IF($B383="","",ABS(
SUMIFS(BaseFinanceira[Grupo],
IF('DRE Financeira'!$B$3=Configurações!$D$7,BaseFinanceira[Categoria],BaseFinanceira[SubGrupo]),COLUMN(O$1),
BaseFinanceira[Centro Custo],'DRE Financeira'!$C383,
BaseFinanceira[Data Regime de Caixa],IF($B$2=Configurações!$B$7,"&lt;&gt;""",'DRE Financeira'!$B$2))))</f>
        <v/>
      </c>
      <c r="U383" s="24" t="str">
        <f>IF($B383="","",ABS(
SUMIFS(BaseFinanceira[Grupo],
IF('DRE Financeira'!$B$3=Configurações!$D$7,BaseFinanceira[Centro Custo],BaseFinanceira[Categoria]),COLUMN(Q$1),
BaseFinanceira[Valor Previsto],'DRE Financeira'!$C383,
BaseFinanceira[Descrição],IF($B$2=Configurações!$B$7,"&lt;&gt;""",'DRE Financeira'!$B$2))))</f>
        <v/>
      </c>
      <c r="V383" s="26" t="str">
        <f>IF($B383="","",ABS(
SUMIFS(BaseFinanceira[SubGrupo],
IF('DRE Financeira'!$B$3=Configurações!$D$7,BaseFinanceira[Centro Custo],BaseFinanceira[Categoria]),COLUMN(Q$1),
BaseFinanceira[Valor Previsto],'DRE Financeira'!$C383,
BaseFinanceira[Descrição],IF($B$2=Configurações!$B$7,"&lt;&gt;""",'DRE Financeira'!$B$2))))</f>
        <v/>
      </c>
      <c r="W383" s="24" t="str">
        <f>IF($B383="","",ABS(
SUMIFS(BaseFinanceira[SubGrupo],
IF('DRE Financeira'!$B$3=Configurações!$D$7,BaseFinanceira[Valor Previsto],BaseFinanceira[Centro Custo]),COLUMN(S$1),
BaseFinanceira[Valor Realizado],'DRE Financeira'!$C383,
BaseFinanceira[Grupo],IF($B$2=Configurações!$B$7,"&lt;&gt;""",'DRE Financeira'!$B$2))))</f>
        <v/>
      </c>
      <c r="X383" s="26" t="str">
        <f>IF($B383="","",ABS(
SUMIFS(BaseFinanceira[Categoria],
IF('DRE Financeira'!$B$3=Configurações!$D$7,BaseFinanceira[Valor Previsto],BaseFinanceira[Centro Custo]),COLUMN(S$1),
BaseFinanceira[Valor Realizado],'DRE Financeira'!$C383,
BaseFinanceira[Grupo],IF($B$2=Configurações!$B$7,"&lt;&gt;""",'DRE Financeira'!$B$2))))</f>
        <v/>
      </c>
      <c r="Y383" s="24" t="str">
        <f>IF($B383="","",ABS(
SUMIFS(BaseFinanceira[Categoria],
IF('DRE Financeira'!$B$3=Configurações!$D$7,BaseFinanceira[Valor Realizado],BaseFinanceira[Valor Previsto]),COLUMN(U$1),
BaseFinanceira[Mês Comp.],'DRE Financeira'!$C383,
BaseFinanceira[SubGrupo],IF($B$2=Configurações!$B$7,"&lt;&gt;""",'DRE Financeira'!$B$2))))</f>
        <v/>
      </c>
      <c r="Z383" s="26" t="str">
        <f>IF($B383="","",ABS(
SUMIFS(BaseFinanceira[Centro Custo],
IF('DRE Financeira'!$B$3=Configurações!$D$7,BaseFinanceira[Valor Realizado],BaseFinanceira[Valor Previsto]),COLUMN(U$1),
BaseFinanceira[Mês Comp.],'DRE Financeira'!$C383,
BaseFinanceira[SubGrupo],IF($B$2=Configurações!$B$7,"&lt;&gt;""",'DRE Financeira'!$B$2))))</f>
        <v/>
      </c>
      <c r="AA383" s="24" t="str">
        <f>IF($B383="","",ABS(
SUMIFS(BaseFinanceira[Centro Custo],
IF('DRE Financeira'!$B$3=Configurações!$D$7,BaseFinanceira[Mês Comp.],BaseFinanceira[Valor Realizado]),COLUMN(W$1),
BaseFinanceira[Mês Caixa],'DRE Financeira'!$C383,
BaseFinanceira[Categoria],IF($B$2=Configurações!$B$7,"&lt;&gt;""",'DRE Financeira'!$B$2))))</f>
        <v/>
      </c>
      <c r="AB383" s="26" t="str">
        <f>IF($B383="","",ABS(
SUMIFS(BaseFinanceira[Valor Previsto],
IF('DRE Financeira'!$B$3=Configurações!$D$7,BaseFinanceira[Mês Comp.],BaseFinanceira[Valor Realizado]),COLUMN(W$1),
BaseFinanceira[Mês Caixa],'DRE Financeira'!$C383,
BaseFinanceira[Categoria],IF($B$2=Configurações!$B$7,"&lt;&gt;""",'DRE Financeira'!$B$2))))</f>
        <v/>
      </c>
      <c r="AD383" s="24">
        <f t="shared" si="599"/>
        <v>0</v>
      </c>
      <c r="AE383" s="26">
        <f t="shared" si="599"/>
        <v>0</v>
      </c>
      <c r="AF383" s="39">
        <f t="shared" si="570"/>
        <v>0</v>
      </c>
      <c r="AH383" s="24">
        <f t="shared" si="600"/>
        <v>0</v>
      </c>
      <c r="AI383" s="26">
        <f t="shared" si="600"/>
        <v>0</v>
      </c>
    </row>
    <row r="384" spans="2:35" s="2" customFormat="1" ht="20.100000000000001" hidden="1" customHeight="1" x14ac:dyDescent="0.25">
      <c r="B384" s="23" t="str">
        <f>IF('Plano Contas'!W19="","",'Plano Contas'!W19)</f>
        <v/>
      </c>
      <c r="C384" s="46" t="str">
        <f t="shared" si="601"/>
        <v>Receita Não OperacionalGrupo Extra 2</v>
      </c>
      <c r="D384" s="20"/>
      <c r="E384" s="24" t="str">
        <f>IF($B384="","",ABS(
SUMIFS(BaseFinanceira[Valor Previsto],
IF('DRE Financeira'!$B$3=Configurações!$D$7,BaseFinanceira[Mês Caixa],BaseFinanceira[Mês Comp.]),COLUMN(A$1),
BaseFinanceira[Plano Contas],'DRE Financeira'!$C384,
BaseFinanceira[Centro Custo],IF($B$2=Configurações!$B$7,"&lt;&gt;""",'DRE Financeira'!$B$2))))</f>
        <v/>
      </c>
      <c r="F384" s="26" t="str">
        <f>IF($B384="","",ABS(
SUMIFS(BaseFinanceira[Valor Realizado],
IF('DRE Financeira'!$B$3=Configurações!$D$7,BaseFinanceira[Mês Caixa],BaseFinanceira[Mês Comp.]),COLUMN(A$1),
BaseFinanceira[Plano Contas],'DRE Financeira'!$C384,
BaseFinanceira[Centro Custo],IF($B$2=Configurações!$B$7,"&lt;&gt;""",'DRE Financeira'!$B$2))))</f>
        <v/>
      </c>
      <c r="G384" s="24" t="str">
        <f>IF($B384="","",ABS(
SUMIFS(BaseFinanceira[Valor Realizado],
IF('DRE Financeira'!$B$3=Configurações!$D$7,BaseFinanceira[Plano Contas],BaseFinanceira[Mês Caixa]),COLUMN(C$1),
BaseFinanceira[Data Regime Competência],'DRE Financeira'!$C384,
BaseFinanceira[Valor Previsto],IF($B$2=Configurações!$B$7,"&lt;&gt;""",'DRE Financeira'!$B$2))))</f>
        <v/>
      </c>
      <c r="H384" s="26" t="str">
        <f>IF($B384="","",ABS(
SUMIFS(BaseFinanceira[Mês Comp.],
IF('DRE Financeira'!$B$3=Configurações!$D$7,BaseFinanceira[Plano Contas],BaseFinanceira[Mês Caixa]),COLUMN(C$1),
BaseFinanceira[Data Regime Competência],'DRE Financeira'!$C384,
BaseFinanceira[Valor Previsto],IF($B$2=Configurações!$B$7,"&lt;&gt;""",'DRE Financeira'!$B$2))))</f>
        <v/>
      </c>
      <c r="I384" s="24" t="str">
        <f>IF($B384="","",ABS(
SUMIFS(BaseFinanceira[Mês Comp.],
IF('DRE Financeira'!$B$3=Configurações!$D$7,BaseFinanceira[Data Regime Competência],BaseFinanceira[Plano Contas]),COLUMN(E$1),
BaseFinanceira[Data Regime de Caixa],'DRE Financeira'!$C384,
BaseFinanceira[Valor Realizado],IF($B$2=Configurações!$B$7,"&lt;&gt;""",'DRE Financeira'!$B$2))))</f>
        <v/>
      </c>
      <c r="J384" s="26" t="str">
        <f>IF($B384="","",ABS(
SUMIFS(BaseFinanceira[Mês Caixa],
IF('DRE Financeira'!$B$3=Configurações!$D$7,BaseFinanceira[Data Regime Competência],BaseFinanceira[Plano Contas]),COLUMN(E$1),
BaseFinanceira[Data Regime de Caixa],'DRE Financeira'!$C384,
BaseFinanceira[Valor Realizado],IF($B$2=Configurações!$B$7,"&lt;&gt;""",'DRE Financeira'!$B$2))))</f>
        <v/>
      </c>
      <c r="K384" s="24" t="str">
        <f>IF($B384="","",ABS(
SUMIFS(BaseFinanceira[Mês Caixa],
IF('DRE Financeira'!$B$3=Configurações!$D$7,BaseFinanceira[Data Regime de Caixa],BaseFinanceira[Data Regime Competência]),COLUMN(G$1),
BaseFinanceira[Descrição],'DRE Financeira'!$C384,
BaseFinanceira[Mês Comp.],IF($B$2=Configurações!$B$7,"&lt;&gt;""",'DRE Financeira'!$B$2))))</f>
        <v/>
      </c>
      <c r="L384" s="26" t="str">
        <f>IF($B384="","",ABS(
SUMIFS(BaseFinanceira[Plano Contas],
IF('DRE Financeira'!$B$3=Configurações!$D$7,BaseFinanceira[Data Regime de Caixa],BaseFinanceira[Data Regime Competência]),COLUMN(G$1),
BaseFinanceira[Descrição],'DRE Financeira'!$C384,
BaseFinanceira[Mês Comp.],IF($B$2=Configurações!$B$7,"&lt;&gt;""",'DRE Financeira'!$B$2))))</f>
        <v/>
      </c>
      <c r="M384" s="24" t="str">
        <f>IF($B384="","",ABS(
SUMIFS(BaseFinanceira[Plano Contas],
IF('DRE Financeira'!$B$3=Configurações!$D$7,BaseFinanceira[Descrição],BaseFinanceira[Data Regime de Caixa]),COLUMN(I$1),
BaseFinanceira[Grupo],'DRE Financeira'!$C384,
BaseFinanceira[Mês Caixa],IF($B$2=Configurações!$B$7,"&lt;&gt;""",'DRE Financeira'!$B$2))))</f>
        <v/>
      </c>
      <c r="N384" s="26" t="str">
        <f>IF($B384="","",ABS(
SUMIFS(BaseFinanceira[Data Regime Competência],
IF('DRE Financeira'!$B$3=Configurações!$D$7,BaseFinanceira[Descrição],BaseFinanceira[Data Regime de Caixa]),COLUMN(I$1),
BaseFinanceira[Grupo],'DRE Financeira'!$C384,
BaseFinanceira[Mês Caixa],IF($B$2=Configurações!$B$7,"&lt;&gt;""",'DRE Financeira'!$B$2))))</f>
        <v/>
      </c>
      <c r="O384" s="24" t="str">
        <f>IF($B384="","",ABS(
SUMIFS(BaseFinanceira[Data Regime Competência],
IF('DRE Financeira'!$B$3=Configurações!$D$7,BaseFinanceira[Grupo],BaseFinanceira[Descrição]),COLUMN(K$1),
BaseFinanceira[SubGrupo],'DRE Financeira'!$C384,
BaseFinanceira[Plano Contas],IF($B$2=Configurações!$B$7,"&lt;&gt;""",'DRE Financeira'!$B$2))))</f>
        <v/>
      </c>
      <c r="P384" s="26" t="str">
        <f>IF($B384="","",ABS(
SUMIFS(BaseFinanceira[Data Regime de Caixa],
IF('DRE Financeira'!$B$3=Configurações!$D$7,BaseFinanceira[Grupo],BaseFinanceira[Descrição]),COLUMN(K$1),
BaseFinanceira[SubGrupo],'DRE Financeira'!$C384,
BaseFinanceira[Plano Contas],IF($B$2=Configurações!$B$7,"&lt;&gt;""",'DRE Financeira'!$B$2))))</f>
        <v/>
      </c>
      <c r="Q384" s="24" t="str">
        <f>IF($B384="","",ABS(
SUMIFS(BaseFinanceira[Data Regime de Caixa],
IF('DRE Financeira'!$B$3=Configurações!$D$7,BaseFinanceira[SubGrupo],BaseFinanceira[Grupo]),COLUMN(M$1),
BaseFinanceira[Categoria],'DRE Financeira'!$C384,
BaseFinanceira[Data Regime Competência],IF($B$2=Configurações!$B$7,"&lt;&gt;""",'DRE Financeira'!$B$2))))</f>
        <v/>
      </c>
      <c r="R384" s="26" t="str">
        <f>IF($B384="","",ABS(
SUMIFS(BaseFinanceira[Descrição],
IF('DRE Financeira'!$B$3=Configurações!$D$7,BaseFinanceira[SubGrupo],BaseFinanceira[Grupo]),COLUMN(M$1),
BaseFinanceira[Categoria],'DRE Financeira'!$C384,
BaseFinanceira[Data Regime Competência],IF($B$2=Configurações!$B$7,"&lt;&gt;""",'DRE Financeira'!$B$2))))</f>
        <v/>
      </c>
      <c r="S384" s="24" t="str">
        <f>IF($B384="","",ABS(
SUMIFS(BaseFinanceira[Descrição],
IF('DRE Financeira'!$B$3=Configurações!$D$7,BaseFinanceira[Categoria],BaseFinanceira[SubGrupo]),COLUMN(O$1),
BaseFinanceira[Centro Custo],'DRE Financeira'!$C384,
BaseFinanceira[Data Regime de Caixa],IF($B$2=Configurações!$B$7,"&lt;&gt;""",'DRE Financeira'!$B$2))))</f>
        <v/>
      </c>
      <c r="T384" s="26" t="str">
        <f>IF($B384="","",ABS(
SUMIFS(BaseFinanceira[Grupo],
IF('DRE Financeira'!$B$3=Configurações!$D$7,BaseFinanceira[Categoria],BaseFinanceira[SubGrupo]),COLUMN(O$1),
BaseFinanceira[Centro Custo],'DRE Financeira'!$C384,
BaseFinanceira[Data Regime de Caixa],IF($B$2=Configurações!$B$7,"&lt;&gt;""",'DRE Financeira'!$B$2))))</f>
        <v/>
      </c>
      <c r="U384" s="24" t="str">
        <f>IF($B384="","",ABS(
SUMIFS(BaseFinanceira[Grupo],
IF('DRE Financeira'!$B$3=Configurações!$D$7,BaseFinanceira[Centro Custo],BaseFinanceira[Categoria]),COLUMN(Q$1),
BaseFinanceira[Valor Previsto],'DRE Financeira'!$C384,
BaseFinanceira[Descrição],IF($B$2=Configurações!$B$7,"&lt;&gt;""",'DRE Financeira'!$B$2))))</f>
        <v/>
      </c>
      <c r="V384" s="26" t="str">
        <f>IF($B384="","",ABS(
SUMIFS(BaseFinanceira[SubGrupo],
IF('DRE Financeira'!$B$3=Configurações!$D$7,BaseFinanceira[Centro Custo],BaseFinanceira[Categoria]),COLUMN(Q$1),
BaseFinanceira[Valor Previsto],'DRE Financeira'!$C384,
BaseFinanceira[Descrição],IF($B$2=Configurações!$B$7,"&lt;&gt;""",'DRE Financeira'!$B$2))))</f>
        <v/>
      </c>
      <c r="W384" s="24" t="str">
        <f>IF($B384="","",ABS(
SUMIFS(BaseFinanceira[SubGrupo],
IF('DRE Financeira'!$B$3=Configurações!$D$7,BaseFinanceira[Valor Previsto],BaseFinanceira[Centro Custo]),COLUMN(S$1),
BaseFinanceira[Valor Realizado],'DRE Financeira'!$C384,
BaseFinanceira[Grupo],IF($B$2=Configurações!$B$7,"&lt;&gt;""",'DRE Financeira'!$B$2))))</f>
        <v/>
      </c>
      <c r="X384" s="26" t="str">
        <f>IF($B384="","",ABS(
SUMIFS(BaseFinanceira[Categoria],
IF('DRE Financeira'!$B$3=Configurações!$D$7,BaseFinanceira[Valor Previsto],BaseFinanceira[Centro Custo]),COLUMN(S$1),
BaseFinanceira[Valor Realizado],'DRE Financeira'!$C384,
BaseFinanceira[Grupo],IF($B$2=Configurações!$B$7,"&lt;&gt;""",'DRE Financeira'!$B$2))))</f>
        <v/>
      </c>
      <c r="Y384" s="24" t="str">
        <f>IF($B384="","",ABS(
SUMIFS(BaseFinanceira[Categoria],
IF('DRE Financeira'!$B$3=Configurações!$D$7,BaseFinanceira[Valor Realizado],BaseFinanceira[Valor Previsto]),COLUMN(U$1),
BaseFinanceira[Mês Comp.],'DRE Financeira'!$C384,
BaseFinanceira[SubGrupo],IF($B$2=Configurações!$B$7,"&lt;&gt;""",'DRE Financeira'!$B$2))))</f>
        <v/>
      </c>
      <c r="Z384" s="26" t="str">
        <f>IF($B384="","",ABS(
SUMIFS(BaseFinanceira[Centro Custo],
IF('DRE Financeira'!$B$3=Configurações!$D$7,BaseFinanceira[Valor Realizado],BaseFinanceira[Valor Previsto]),COLUMN(U$1),
BaseFinanceira[Mês Comp.],'DRE Financeira'!$C384,
BaseFinanceira[SubGrupo],IF($B$2=Configurações!$B$7,"&lt;&gt;""",'DRE Financeira'!$B$2))))</f>
        <v/>
      </c>
      <c r="AA384" s="24" t="str">
        <f>IF($B384="","",ABS(
SUMIFS(BaseFinanceira[Centro Custo],
IF('DRE Financeira'!$B$3=Configurações!$D$7,BaseFinanceira[Mês Comp.],BaseFinanceira[Valor Realizado]),COLUMN(W$1),
BaseFinanceira[Mês Caixa],'DRE Financeira'!$C384,
BaseFinanceira[Categoria],IF($B$2=Configurações!$B$7,"&lt;&gt;""",'DRE Financeira'!$B$2))))</f>
        <v/>
      </c>
      <c r="AB384" s="26" t="str">
        <f>IF($B384="","",ABS(
SUMIFS(BaseFinanceira[Valor Previsto],
IF('DRE Financeira'!$B$3=Configurações!$D$7,BaseFinanceira[Mês Comp.],BaseFinanceira[Valor Realizado]),COLUMN(W$1),
BaseFinanceira[Mês Caixa],'DRE Financeira'!$C384,
BaseFinanceira[Categoria],IF($B$2=Configurações!$B$7,"&lt;&gt;""",'DRE Financeira'!$B$2))))</f>
        <v/>
      </c>
      <c r="AD384" s="24">
        <f t="shared" si="599"/>
        <v>0</v>
      </c>
      <c r="AE384" s="26">
        <f t="shared" si="599"/>
        <v>0</v>
      </c>
      <c r="AF384" s="39">
        <f t="shared" si="570"/>
        <v>0</v>
      </c>
      <c r="AH384" s="24">
        <f t="shared" si="600"/>
        <v>0</v>
      </c>
      <c r="AI384" s="26">
        <f t="shared" si="600"/>
        <v>0</v>
      </c>
    </row>
    <row r="385" spans="2:35" s="2" customFormat="1" ht="20.100000000000001" hidden="1" customHeight="1" x14ac:dyDescent="0.25">
      <c r="B385" s="23" t="str">
        <f>IF('Plano Contas'!W20="","",'Plano Contas'!W20)</f>
        <v/>
      </c>
      <c r="C385" s="46" t="str">
        <f t="shared" si="601"/>
        <v>Receita Não OperacionalGrupo Extra 2</v>
      </c>
      <c r="D385" s="20"/>
      <c r="E385" s="24" t="str">
        <f>IF($B385="","",ABS(
SUMIFS(BaseFinanceira[Valor Previsto],
IF('DRE Financeira'!$B$3=Configurações!$D$7,BaseFinanceira[Mês Caixa],BaseFinanceira[Mês Comp.]),COLUMN(A$1),
BaseFinanceira[Plano Contas],'DRE Financeira'!$C385,
BaseFinanceira[Centro Custo],IF($B$2=Configurações!$B$7,"&lt;&gt;""",'DRE Financeira'!$B$2))))</f>
        <v/>
      </c>
      <c r="F385" s="26" t="str">
        <f>IF($B385="","",ABS(
SUMIFS(BaseFinanceira[Valor Realizado],
IF('DRE Financeira'!$B$3=Configurações!$D$7,BaseFinanceira[Mês Caixa],BaseFinanceira[Mês Comp.]),COLUMN(A$1),
BaseFinanceira[Plano Contas],'DRE Financeira'!$C385,
BaseFinanceira[Centro Custo],IF($B$2=Configurações!$B$7,"&lt;&gt;""",'DRE Financeira'!$B$2))))</f>
        <v/>
      </c>
      <c r="G385" s="24" t="str">
        <f>IF($B385="","",ABS(
SUMIFS(BaseFinanceira[Valor Realizado],
IF('DRE Financeira'!$B$3=Configurações!$D$7,BaseFinanceira[Plano Contas],BaseFinanceira[Mês Caixa]),COLUMN(C$1),
BaseFinanceira[Data Regime Competência],'DRE Financeira'!$C385,
BaseFinanceira[Valor Previsto],IF($B$2=Configurações!$B$7,"&lt;&gt;""",'DRE Financeira'!$B$2))))</f>
        <v/>
      </c>
      <c r="H385" s="26" t="str">
        <f>IF($B385="","",ABS(
SUMIFS(BaseFinanceira[Mês Comp.],
IF('DRE Financeira'!$B$3=Configurações!$D$7,BaseFinanceira[Plano Contas],BaseFinanceira[Mês Caixa]),COLUMN(C$1),
BaseFinanceira[Data Regime Competência],'DRE Financeira'!$C385,
BaseFinanceira[Valor Previsto],IF($B$2=Configurações!$B$7,"&lt;&gt;""",'DRE Financeira'!$B$2))))</f>
        <v/>
      </c>
      <c r="I385" s="24" t="str">
        <f>IF($B385="","",ABS(
SUMIFS(BaseFinanceira[Mês Comp.],
IF('DRE Financeira'!$B$3=Configurações!$D$7,BaseFinanceira[Data Regime Competência],BaseFinanceira[Plano Contas]),COLUMN(E$1),
BaseFinanceira[Data Regime de Caixa],'DRE Financeira'!$C385,
BaseFinanceira[Valor Realizado],IF($B$2=Configurações!$B$7,"&lt;&gt;""",'DRE Financeira'!$B$2))))</f>
        <v/>
      </c>
      <c r="J385" s="26" t="str">
        <f>IF($B385="","",ABS(
SUMIFS(BaseFinanceira[Mês Caixa],
IF('DRE Financeira'!$B$3=Configurações!$D$7,BaseFinanceira[Data Regime Competência],BaseFinanceira[Plano Contas]),COLUMN(E$1),
BaseFinanceira[Data Regime de Caixa],'DRE Financeira'!$C385,
BaseFinanceira[Valor Realizado],IF($B$2=Configurações!$B$7,"&lt;&gt;""",'DRE Financeira'!$B$2))))</f>
        <v/>
      </c>
      <c r="K385" s="24" t="str">
        <f>IF($B385="","",ABS(
SUMIFS(BaseFinanceira[Mês Caixa],
IF('DRE Financeira'!$B$3=Configurações!$D$7,BaseFinanceira[Data Regime de Caixa],BaseFinanceira[Data Regime Competência]),COLUMN(G$1),
BaseFinanceira[Descrição],'DRE Financeira'!$C385,
BaseFinanceira[Mês Comp.],IF($B$2=Configurações!$B$7,"&lt;&gt;""",'DRE Financeira'!$B$2))))</f>
        <v/>
      </c>
      <c r="L385" s="26" t="str">
        <f>IF($B385="","",ABS(
SUMIFS(BaseFinanceira[Plano Contas],
IF('DRE Financeira'!$B$3=Configurações!$D$7,BaseFinanceira[Data Regime de Caixa],BaseFinanceira[Data Regime Competência]),COLUMN(G$1),
BaseFinanceira[Descrição],'DRE Financeira'!$C385,
BaseFinanceira[Mês Comp.],IF($B$2=Configurações!$B$7,"&lt;&gt;""",'DRE Financeira'!$B$2))))</f>
        <v/>
      </c>
      <c r="M385" s="24" t="str">
        <f>IF($B385="","",ABS(
SUMIFS(BaseFinanceira[Plano Contas],
IF('DRE Financeira'!$B$3=Configurações!$D$7,BaseFinanceira[Descrição],BaseFinanceira[Data Regime de Caixa]),COLUMN(I$1),
BaseFinanceira[Grupo],'DRE Financeira'!$C385,
BaseFinanceira[Mês Caixa],IF($B$2=Configurações!$B$7,"&lt;&gt;""",'DRE Financeira'!$B$2))))</f>
        <v/>
      </c>
      <c r="N385" s="26" t="str">
        <f>IF($B385="","",ABS(
SUMIFS(BaseFinanceira[Data Regime Competência],
IF('DRE Financeira'!$B$3=Configurações!$D$7,BaseFinanceira[Descrição],BaseFinanceira[Data Regime de Caixa]),COLUMN(I$1),
BaseFinanceira[Grupo],'DRE Financeira'!$C385,
BaseFinanceira[Mês Caixa],IF($B$2=Configurações!$B$7,"&lt;&gt;""",'DRE Financeira'!$B$2))))</f>
        <v/>
      </c>
      <c r="O385" s="24" t="str">
        <f>IF($B385="","",ABS(
SUMIFS(BaseFinanceira[Data Regime Competência],
IF('DRE Financeira'!$B$3=Configurações!$D$7,BaseFinanceira[Grupo],BaseFinanceira[Descrição]),COLUMN(K$1),
BaseFinanceira[SubGrupo],'DRE Financeira'!$C385,
BaseFinanceira[Plano Contas],IF($B$2=Configurações!$B$7,"&lt;&gt;""",'DRE Financeira'!$B$2))))</f>
        <v/>
      </c>
      <c r="P385" s="26" t="str">
        <f>IF($B385="","",ABS(
SUMIFS(BaseFinanceira[Data Regime de Caixa],
IF('DRE Financeira'!$B$3=Configurações!$D$7,BaseFinanceira[Grupo],BaseFinanceira[Descrição]),COLUMN(K$1),
BaseFinanceira[SubGrupo],'DRE Financeira'!$C385,
BaseFinanceira[Plano Contas],IF($B$2=Configurações!$B$7,"&lt;&gt;""",'DRE Financeira'!$B$2))))</f>
        <v/>
      </c>
      <c r="Q385" s="24" t="str">
        <f>IF($B385="","",ABS(
SUMIFS(BaseFinanceira[Data Regime de Caixa],
IF('DRE Financeira'!$B$3=Configurações!$D$7,BaseFinanceira[SubGrupo],BaseFinanceira[Grupo]),COLUMN(M$1),
BaseFinanceira[Categoria],'DRE Financeira'!$C385,
BaseFinanceira[Data Regime Competência],IF($B$2=Configurações!$B$7,"&lt;&gt;""",'DRE Financeira'!$B$2))))</f>
        <v/>
      </c>
      <c r="R385" s="26" t="str">
        <f>IF($B385="","",ABS(
SUMIFS(BaseFinanceira[Descrição],
IF('DRE Financeira'!$B$3=Configurações!$D$7,BaseFinanceira[SubGrupo],BaseFinanceira[Grupo]),COLUMN(M$1),
BaseFinanceira[Categoria],'DRE Financeira'!$C385,
BaseFinanceira[Data Regime Competência],IF($B$2=Configurações!$B$7,"&lt;&gt;""",'DRE Financeira'!$B$2))))</f>
        <v/>
      </c>
      <c r="S385" s="24" t="str">
        <f>IF($B385="","",ABS(
SUMIFS(BaseFinanceira[Descrição],
IF('DRE Financeira'!$B$3=Configurações!$D$7,BaseFinanceira[Categoria],BaseFinanceira[SubGrupo]),COLUMN(O$1),
BaseFinanceira[Centro Custo],'DRE Financeira'!$C385,
BaseFinanceira[Data Regime de Caixa],IF($B$2=Configurações!$B$7,"&lt;&gt;""",'DRE Financeira'!$B$2))))</f>
        <v/>
      </c>
      <c r="T385" s="26" t="str">
        <f>IF($B385="","",ABS(
SUMIFS(BaseFinanceira[Grupo],
IF('DRE Financeira'!$B$3=Configurações!$D$7,BaseFinanceira[Categoria],BaseFinanceira[SubGrupo]),COLUMN(O$1),
BaseFinanceira[Centro Custo],'DRE Financeira'!$C385,
BaseFinanceira[Data Regime de Caixa],IF($B$2=Configurações!$B$7,"&lt;&gt;""",'DRE Financeira'!$B$2))))</f>
        <v/>
      </c>
      <c r="U385" s="24" t="str">
        <f>IF($B385="","",ABS(
SUMIFS(BaseFinanceira[Grupo],
IF('DRE Financeira'!$B$3=Configurações!$D$7,BaseFinanceira[Centro Custo],BaseFinanceira[Categoria]),COLUMN(Q$1),
BaseFinanceira[Valor Previsto],'DRE Financeira'!$C385,
BaseFinanceira[Descrição],IF($B$2=Configurações!$B$7,"&lt;&gt;""",'DRE Financeira'!$B$2))))</f>
        <v/>
      </c>
      <c r="V385" s="26" t="str">
        <f>IF($B385="","",ABS(
SUMIFS(BaseFinanceira[SubGrupo],
IF('DRE Financeira'!$B$3=Configurações!$D$7,BaseFinanceira[Centro Custo],BaseFinanceira[Categoria]),COLUMN(Q$1),
BaseFinanceira[Valor Previsto],'DRE Financeira'!$C385,
BaseFinanceira[Descrição],IF($B$2=Configurações!$B$7,"&lt;&gt;""",'DRE Financeira'!$B$2))))</f>
        <v/>
      </c>
      <c r="W385" s="24" t="str">
        <f>IF($B385="","",ABS(
SUMIFS(BaseFinanceira[SubGrupo],
IF('DRE Financeira'!$B$3=Configurações!$D$7,BaseFinanceira[Valor Previsto],BaseFinanceira[Centro Custo]),COLUMN(S$1),
BaseFinanceira[Valor Realizado],'DRE Financeira'!$C385,
BaseFinanceira[Grupo],IF($B$2=Configurações!$B$7,"&lt;&gt;""",'DRE Financeira'!$B$2))))</f>
        <v/>
      </c>
      <c r="X385" s="26" t="str">
        <f>IF($B385="","",ABS(
SUMIFS(BaseFinanceira[Categoria],
IF('DRE Financeira'!$B$3=Configurações!$D$7,BaseFinanceira[Valor Previsto],BaseFinanceira[Centro Custo]),COLUMN(S$1),
BaseFinanceira[Valor Realizado],'DRE Financeira'!$C385,
BaseFinanceira[Grupo],IF($B$2=Configurações!$B$7,"&lt;&gt;""",'DRE Financeira'!$B$2))))</f>
        <v/>
      </c>
      <c r="Y385" s="24" t="str">
        <f>IF($B385="","",ABS(
SUMIFS(BaseFinanceira[Categoria],
IF('DRE Financeira'!$B$3=Configurações!$D$7,BaseFinanceira[Valor Realizado],BaseFinanceira[Valor Previsto]),COLUMN(U$1),
BaseFinanceira[Mês Comp.],'DRE Financeira'!$C385,
BaseFinanceira[SubGrupo],IF($B$2=Configurações!$B$7,"&lt;&gt;""",'DRE Financeira'!$B$2))))</f>
        <v/>
      </c>
      <c r="Z385" s="26" t="str">
        <f>IF($B385="","",ABS(
SUMIFS(BaseFinanceira[Centro Custo],
IF('DRE Financeira'!$B$3=Configurações!$D$7,BaseFinanceira[Valor Realizado],BaseFinanceira[Valor Previsto]),COLUMN(U$1),
BaseFinanceira[Mês Comp.],'DRE Financeira'!$C385,
BaseFinanceira[SubGrupo],IF($B$2=Configurações!$B$7,"&lt;&gt;""",'DRE Financeira'!$B$2))))</f>
        <v/>
      </c>
      <c r="AA385" s="24" t="str">
        <f>IF($B385="","",ABS(
SUMIFS(BaseFinanceira[Centro Custo],
IF('DRE Financeira'!$B$3=Configurações!$D$7,BaseFinanceira[Mês Comp.],BaseFinanceira[Valor Realizado]),COLUMN(W$1),
BaseFinanceira[Mês Caixa],'DRE Financeira'!$C385,
BaseFinanceira[Categoria],IF($B$2=Configurações!$B$7,"&lt;&gt;""",'DRE Financeira'!$B$2))))</f>
        <v/>
      </c>
      <c r="AB385" s="26" t="str">
        <f>IF($B385="","",ABS(
SUMIFS(BaseFinanceira[Valor Previsto],
IF('DRE Financeira'!$B$3=Configurações!$D$7,BaseFinanceira[Mês Comp.],BaseFinanceira[Valor Realizado]),COLUMN(W$1),
BaseFinanceira[Mês Caixa],'DRE Financeira'!$C385,
BaseFinanceira[Categoria],IF($B$2=Configurações!$B$7,"&lt;&gt;""",'DRE Financeira'!$B$2))))</f>
        <v/>
      </c>
      <c r="AD385" s="24">
        <f t="shared" si="599"/>
        <v>0</v>
      </c>
      <c r="AE385" s="26">
        <f t="shared" si="599"/>
        <v>0</v>
      </c>
      <c r="AF385" s="39">
        <f t="shared" si="570"/>
        <v>0</v>
      </c>
      <c r="AH385" s="24">
        <f t="shared" si="600"/>
        <v>0</v>
      </c>
      <c r="AI385" s="26">
        <f t="shared" si="600"/>
        <v>0</v>
      </c>
    </row>
    <row r="386" spans="2:35" s="2" customFormat="1" ht="20.100000000000001" hidden="1" customHeight="1" x14ac:dyDescent="0.25">
      <c r="B386" s="23" t="str">
        <f>IF('Plano Contas'!W21="","",'Plano Contas'!W21)</f>
        <v/>
      </c>
      <c r="C386" s="46" t="str">
        <f t="shared" si="601"/>
        <v>Receita Não OperacionalGrupo Extra 2</v>
      </c>
      <c r="D386" s="20"/>
      <c r="E386" s="24" t="str">
        <f>IF($B386="","",ABS(
SUMIFS(BaseFinanceira[Valor Previsto],
IF('DRE Financeira'!$B$3=Configurações!$D$7,BaseFinanceira[Mês Caixa],BaseFinanceira[Mês Comp.]),COLUMN(A$1),
BaseFinanceira[Plano Contas],'DRE Financeira'!$C386,
BaseFinanceira[Centro Custo],IF($B$2=Configurações!$B$7,"&lt;&gt;""",'DRE Financeira'!$B$2))))</f>
        <v/>
      </c>
      <c r="F386" s="26" t="str">
        <f>IF($B386="","",ABS(
SUMIFS(BaseFinanceira[Valor Realizado],
IF('DRE Financeira'!$B$3=Configurações!$D$7,BaseFinanceira[Mês Caixa],BaseFinanceira[Mês Comp.]),COLUMN(A$1),
BaseFinanceira[Plano Contas],'DRE Financeira'!$C386,
BaseFinanceira[Centro Custo],IF($B$2=Configurações!$B$7,"&lt;&gt;""",'DRE Financeira'!$B$2))))</f>
        <v/>
      </c>
      <c r="G386" s="24" t="str">
        <f>IF($B386="","",ABS(
SUMIFS(BaseFinanceira[Valor Realizado],
IF('DRE Financeira'!$B$3=Configurações!$D$7,BaseFinanceira[Plano Contas],BaseFinanceira[Mês Caixa]),COLUMN(C$1),
BaseFinanceira[Data Regime Competência],'DRE Financeira'!$C386,
BaseFinanceira[Valor Previsto],IF($B$2=Configurações!$B$7,"&lt;&gt;""",'DRE Financeira'!$B$2))))</f>
        <v/>
      </c>
      <c r="H386" s="26" t="str">
        <f>IF($B386="","",ABS(
SUMIFS(BaseFinanceira[Mês Comp.],
IF('DRE Financeira'!$B$3=Configurações!$D$7,BaseFinanceira[Plano Contas],BaseFinanceira[Mês Caixa]),COLUMN(C$1),
BaseFinanceira[Data Regime Competência],'DRE Financeira'!$C386,
BaseFinanceira[Valor Previsto],IF($B$2=Configurações!$B$7,"&lt;&gt;""",'DRE Financeira'!$B$2))))</f>
        <v/>
      </c>
      <c r="I386" s="24" t="str">
        <f>IF($B386="","",ABS(
SUMIFS(BaseFinanceira[Mês Comp.],
IF('DRE Financeira'!$B$3=Configurações!$D$7,BaseFinanceira[Data Regime Competência],BaseFinanceira[Plano Contas]),COLUMN(E$1),
BaseFinanceira[Data Regime de Caixa],'DRE Financeira'!$C386,
BaseFinanceira[Valor Realizado],IF($B$2=Configurações!$B$7,"&lt;&gt;""",'DRE Financeira'!$B$2))))</f>
        <v/>
      </c>
      <c r="J386" s="26" t="str">
        <f>IF($B386="","",ABS(
SUMIFS(BaseFinanceira[Mês Caixa],
IF('DRE Financeira'!$B$3=Configurações!$D$7,BaseFinanceira[Data Regime Competência],BaseFinanceira[Plano Contas]),COLUMN(E$1),
BaseFinanceira[Data Regime de Caixa],'DRE Financeira'!$C386,
BaseFinanceira[Valor Realizado],IF($B$2=Configurações!$B$7,"&lt;&gt;""",'DRE Financeira'!$B$2))))</f>
        <v/>
      </c>
      <c r="K386" s="24" t="str">
        <f>IF($B386="","",ABS(
SUMIFS(BaseFinanceira[Mês Caixa],
IF('DRE Financeira'!$B$3=Configurações!$D$7,BaseFinanceira[Data Regime de Caixa],BaseFinanceira[Data Regime Competência]),COLUMN(G$1),
BaseFinanceira[Descrição],'DRE Financeira'!$C386,
BaseFinanceira[Mês Comp.],IF($B$2=Configurações!$B$7,"&lt;&gt;""",'DRE Financeira'!$B$2))))</f>
        <v/>
      </c>
      <c r="L386" s="26" t="str">
        <f>IF($B386="","",ABS(
SUMIFS(BaseFinanceira[Plano Contas],
IF('DRE Financeira'!$B$3=Configurações!$D$7,BaseFinanceira[Data Regime de Caixa],BaseFinanceira[Data Regime Competência]),COLUMN(G$1),
BaseFinanceira[Descrição],'DRE Financeira'!$C386,
BaseFinanceira[Mês Comp.],IF($B$2=Configurações!$B$7,"&lt;&gt;""",'DRE Financeira'!$B$2))))</f>
        <v/>
      </c>
      <c r="M386" s="24" t="str">
        <f>IF($B386="","",ABS(
SUMIFS(BaseFinanceira[Plano Contas],
IF('DRE Financeira'!$B$3=Configurações!$D$7,BaseFinanceira[Descrição],BaseFinanceira[Data Regime de Caixa]),COLUMN(I$1),
BaseFinanceira[Grupo],'DRE Financeira'!$C386,
BaseFinanceira[Mês Caixa],IF($B$2=Configurações!$B$7,"&lt;&gt;""",'DRE Financeira'!$B$2))))</f>
        <v/>
      </c>
      <c r="N386" s="26" t="str">
        <f>IF($B386="","",ABS(
SUMIFS(BaseFinanceira[Data Regime Competência],
IF('DRE Financeira'!$B$3=Configurações!$D$7,BaseFinanceira[Descrição],BaseFinanceira[Data Regime de Caixa]),COLUMN(I$1),
BaseFinanceira[Grupo],'DRE Financeira'!$C386,
BaseFinanceira[Mês Caixa],IF($B$2=Configurações!$B$7,"&lt;&gt;""",'DRE Financeira'!$B$2))))</f>
        <v/>
      </c>
      <c r="O386" s="24" t="str">
        <f>IF($B386="","",ABS(
SUMIFS(BaseFinanceira[Data Regime Competência],
IF('DRE Financeira'!$B$3=Configurações!$D$7,BaseFinanceira[Grupo],BaseFinanceira[Descrição]),COLUMN(K$1),
BaseFinanceira[SubGrupo],'DRE Financeira'!$C386,
BaseFinanceira[Plano Contas],IF($B$2=Configurações!$B$7,"&lt;&gt;""",'DRE Financeira'!$B$2))))</f>
        <v/>
      </c>
      <c r="P386" s="26" t="str">
        <f>IF($B386="","",ABS(
SUMIFS(BaseFinanceira[Data Regime de Caixa],
IF('DRE Financeira'!$B$3=Configurações!$D$7,BaseFinanceira[Grupo],BaseFinanceira[Descrição]),COLUMN(K$1),
BaseFinanceira[SubGrupo],'DRE Financeira'!$C386,
BaseFinanceira[Plano Contas],IF($B$2=Configurações!$B$7,"&lt;&gt;""",'DRE Financeira'!$B$2))))</f>
        <v/>
      </c>
      <c r="Q386" s="24" t="str">
        <f>IF($B386="","",ABS(
SUMIFS(BaseFinanceira[Data Regime de Caixa],
IF('DRE Financeira'!$B$3=Configurações!$D$7,BaseFinanceira[SubGrupo],BaseFinanceira[Grupo]),COLUMN(M$1),
BaseFinanceira[Categoria],'DRE Financeira'!$C386,
BaseFinanceira[Data Regime Competência],IF($B$2=Configurações!$B$7,"&lt;&gt;""",'DRE Financeira'!$B$2))))</f>
        <v/>
      </c>
      <c r="R386" s="26" t="str">
        <f>IF($B386="","",ABS(
SUMIFS(BaseFinanceira[Descrição],
IF('DRE Financeira'!$B$3=Configurações!$D$7,BaseFinanceira[SubGrupo],BaseFinanceira[Grupo]),COLUMN(M$1),
BaseFinanceira[Categoria],'DRE Financeira'!$C386,
BaseFinanceira[Data Regime Competência],IF($B$2=Configurações!$B$7,"&lt;&gt;""",'DRE Financeira'!$B$2))))</f>
        <v/>
      </c>
      <c r="S386" s="24" t="str">
        <f>IF($B386="","",ABS(
SUMIFS(BaseFinanceira[Descrição],
IF('DRE Financeira'!$B$3=Configurações!$D$7,BaseFinanceira[Categoria],BaseFinanceira[SubGrupo]),COLUMN(O$1),
BaseFinanceira[Centro Custo],'DRE Financeira'!$C386,
BaseFinanceira[Data Regime de Caixa],IF($B$2=Configurações!$B$7,"&lt;&gt;""",'DRE Financeira'!$B$2))))</f>
        <v/>
      </c>
      <c r="T386" s="26" t="str">
        <f>IF($B386="","",ABS(
SUMIFS(BaseFinanceira[Grupo],
IF('DRE Financeira'!$B$3=Configurações!$D$7,BaseFinanceira[Categoria],BaseFinanceira[SubGrupo]),COLUMN(O$1),
BaseFinanceira[Centro Custo],'DRE Financeira'!$C386,
BaseFinanceira[Data Regime de Caixa],IF($B$2=Configurações!$B$7,"&lt;&gt;""",'DRE Financeira'!$B$2))))</f>
        <v/>
      </c>
      <c r="U386" s="24" t="str">
        <f>IF($B386="","",ABS(
SUMIFS(BaseFinanceira[Grupo],
IF('DRE Financeira'!$B$3=Configurações!$D$7,BaseFinanceira[Centro Custo],BaseFinanceira[Categoria]),COLUMN(Q$1),
BaseFinanceira[Valor Previsto],'DRE Financeira'!$C386,
BaseFinanceira[Descrição],IF($B$2=Configurações!$B$7,"&lt;&gt;""",'DRE Financeira'!$B$2))))</f>
        <v/>
      </c>
      <c r="V386" s="26" t="str">
        <f>IF($B386="","",ABS(
SUMIFS(BaseFinanceira[SubGrupo],
IF('DRE Financeira'!$B$3=Configurações!$D$7,BaseFinanceira[Centro Custo],BaseFinanceira[Categoria]),COLUMN(Q$1),
BaseFinanceira[Valor Previsto],'DRE Financeira'!$C386,
BaseFinanceira[Descrição],IF($B$2=Configurações!$B$7,"&lt;&gt;""",'DRE Financeira'!$B$2))))</f>
        <v/>
      </c>
      <c r="W386" s="24" t="str">
        <f>IF($B386="","",ABS(
SUMIFS(BaseFinanceira[SubGrupo],
IF('DRE Financeira'!$B$3=Configurações!$D$7,BaseFinanceira[Valor Previsto],BaseFinanceira[Centro Custo]),COLUMN(S$1),
BaseFinanceira[Valor Realizado],'DRE Financeira'!$C386,
BaseFinanceira[Grupo],IF($B$2=Configurações!$B$7,"&lt;&gt;""",'DRE Financeira'!$B$2))))</f>
        <v/>
      </c>
      <c r="X386" s="26" t="str">
        <f>IF($B386="","",ABS(
SUMIFS(BaseFinanceira[Categoria],
IF('DRE Financeira'!$B$3=Configurações!$D$7,BaseFinanceira[Valor Previsto],BaseFinanceira[Centro Custo]),COLUMN(S$1),
BaseFinanceira[Valor Realizado],'DRE Financeira'!$C386,
BaseFinanceira[Grupo],IF($B$2=Configurações!$B$7,"&lt;&gt;""",'DRE Financeira'!$B$2))))</f>
        <v/>
      </c>
      <c r="Y386" s="24" t="str">
        <f>IF($B386="","",ABS(
SUMIFS(BaseFinanceira[Categoria],
IF('DRE Financeira'!$B$3=Configurações!$D$7,BaseFinanceira[Valor Realizado],BaseFinanceira[Valor Previsto]),COLUMN(U$1),
BaseFinanceira[Mês Comp.],'DRE Financeira'!$C386,
BaseFinanceira[SubGrupo],IF($B$2=Configurações!$B$7,"&lt;&gt;""",'DRE Financeira'!$B$2))))</f>
        <v/>
      </c>
      <c r="Z386" s="26" t="str">
        <f>IF($B386="","",ABS(
SUMIFS(BaseFinanceira[Centro Custo],
IF('DRE Financeira'!$B$3=Configurações!$D$7,BaseFinanceira[Valor Realizado],BaseFinanceira[Valor Previsto]),COLUMN(U$1),
BaseFinanceira[Mês Comp.],'DRE Financeira'!$C386,
BaseFinanceira[SubGrupo],IF($B$2=Configurações!$B$7,"&lt;&gt;""",'DRE Financeira'!$B$2))))</f>
        <v/>
      </c>
      <c r="AA386" s="24" t="str">
        <f>IF($B386="","",ABS(
SUMIFS(BaseFinanceira[Centro Custo],
IF('DRE Financeira'!$B$3=Configurações!$D$7,BaseFinanceira[Mês Comp.],BaseFinanceira[Valor Realizado]),COLUMN(W$1),
BaseFinanceira[Mês Caixa],'DRE Financeira'!$C386,
BaseFinanceira[Categoria],IF($B$2=Configurações!$B$7,"&lt;&gt;""",'DRE Financeira'!$B$2))))</f>
        <v/>
      </c>
      <c r="AB386" s="26" t="str">
        <f>IF($B386="","",ABS(
SUMIFS(BaseFinanceira[Valor Previsto],
IF('DRE Financeira'!$B$3=Configurações!$D$7,BaseFinanceira[Mês Comp.],BaseFinanceira[Valor Realizado]),COLUMN(W$1),
BaseFinanceira[Mês Caixa],'DRE Financeira'!$C386,
BaseFinanceira[Categoria],IF($B$2=Configurações!$B$7,"&lt;&gt;""",'DRE Financeira'!$B$2))))</f>
        <v/>
      </c>
      <c r="AD386" s="24">
        <f t="shared" si="599"/>
        <v>0</v>
      </c>
      <c r="AE386" s="26">
        <f t="shared" si="599"/>
        <v>0</v>
      </c>
      <c r="AF386" s="39">
        <f t="shared" si="570"/>
        <v>0</v>
      </c>
      <c r="AH386" s="24">
        <f t="shared" si="600"/>
        <v>0</v>
      </c>
      <c r="AI386" s="26">
        <f t="shared" si="600"/>
        <v>0</v>
      </c>
    </row>
    <row r="387" spans="2:35" s="2" customFormat="1" ht="20.100000000000001" hidden="1" customHeight="1" x14ac:dyDescent="0.25">
      <c r="B387" s="23" t="str">
        <f>IF('Plano Contas'!W22="","",'Plano Contas'!W22)</f>
        <v/>
      </c>
      <c r="C387" s="46" t="str">
        <f t="shared" si="601"/>
        <v>Receita Não OperacionalGrupo Extra 2</v>
      </c>
      <c r="D387" s="20"/>
      <c r="E387" s="24" t="str">
        <f>IF($B387="","",ABS(
SUMIFS(BaseFinanceira[Valor Previsto],
IF('DRE Financeira'!$B$3=Configurações!$D$7,BaseFinanceira[Mês Caixa],BaseFinanceira[Mês Comp.]),COLUMN(A$1),
BaseFinanceira[Plano Contas],'DRE Financeira'!$C387,
BaseFinanceira[Centro Custo],IF($B$2=Configurações!$B$7,"&lt;&gt;""",'DRE Financeira'!$B$2))))</f>
        <v/>
      </c>
      <c r="F387" s="26" t="str">
        <f>IF($B387="","",ABS(
SUMIFS(BaseFinanceira[Valor Realizado],
IF('DRE Financeira'!$B$3=Configurações!$D$7,BaseFinanceira[Mês Caixa],BaseFinanceira[Mês Comp.]),COLUMN(A$1),
BaseFinanceira[Plano Contas],'DRE Financeira'!$C387,
BaseFinanceira[Centro Custo],IF($B$2=Configurações!$B$7,"&lt;&gt;""",'DRE Financeira'!$B$2))))</f>
        <v/>
      </c>
      <c r="G387" s="24" t="str">
        <f>IF($B387="","",ABS(
SUMIFS(BaseFinanceira[Valor Realizado],
IF('DRE Financeira'!$B$3=Configurações!$D$7,BaseFinanceira[Plano Contas],BaseFinanceira[Mês Caixa]),COLUMN(C$1),
BaseFinanceira[Data Regime Competência],'DRE Financeira'!$C387,
BaseFinanceira[Valor Previsto],IF($B$2=Configurações!$B$7,"&lt;&gt;""",'DRE Financeira'!$B$2))))</f>
        <v/>
      </c>
      <c r="H387" s="26" t="str">
        <f>IF($B387="","",ABS(
SUMIFS(BaseFinanceira[Mês Comp.],
IF('DRE Financeira'!$B$3=Configurações!$D$7,BaseFinanceira[Plano Contas],BaseFinanceira[Mês Caixa]),COLUMN(C$1),
BaseFinanceira[Data Regime Competência],'DRE Financeira'!$C387,
BaseFinanceira[Valor Previsto],IF($B$2=Configurações!$B$7,"&lt;&gt;""",'DRE Financeira'!$B$2))))</f>
        <v/>
      </c>
      <c r="I387" s="24" t="str">
        <f>IF($B387="","",ABS(
SUMIFS(BaseFinanceira[Mês Comp.],
IF('DRE Financeira'!$B$3=Configurações!$D$7,BaseFinanceira[Data Regime Competência],BaseFinanceira[Plano Contas]),COLUMN(E$1),
BaseFinanceira[Data Regime de Caixa],'DRE Financeira'!$C387,
BaseFinanceira[Valor Realizado],IF($B$2=Configurações!$B$7,"&lt;&gt;""",'DRE Financeira'!$B$2))))</f>
        <v/>
      </c>
      <c r="J387" s="26" t="str">
        <f>IF($B387="","",ABS(
SUMIFS(BaseFinanceira[Mês Caixa],
IF('DRE Financeira'!$B$3=Configurações!$D$7,BaseFinanceira[Data Regime Competência],BaseFinanceira[Plano Contas]),COLUMN(E$1),
BaseFinanceira[Data Regime de Caixa],'DRE Financeira'!$C387,
BaseFinanceira[Valor Realizado],IF($B$2=Configurações!$B$7,"&lt;&gt;""",'DRE Financeira'!$B$2))))</f>
        <v/>
      </c>
      <c r="K387" s="24" t="str">
        <f>IF($B387="","",ABS(
SUMIFS(BaseFinanceira[Mês Caixa],
IF('DRE Financeira'!$B$3=Configurações!$D$7,BaseFinanceira[Data Regime de Caixa],BaseFinanceira[Data Regime Competência]),COLUMN(G$1),
BaseFinanceira[Descrição],'DRE Financeira'!$C387,
BaseFinanceira[Mês Comp.],IF($B$2=Configurações!$B$7,"&lt;&gt;""",'DRE Financeira'!$B$2))))</f>
        <v/>
      </c>
      <c r="L387" s="26" t="str">
        <f>IF($B387="","",ABS(
SUMIFS(BaseFinanceira[Plano Contas],
IF('DRE Financeira'!$B$3=Configurações!$D$7,BaseFinanceira[Data Regime de Caixa],BaseFinanceira[Data Regime Competência]),COLUMN(G$1),
BaseFinanceira[Descrição],'DRE Financeira'!$C387,
BaseFinanceira[Mês Comp.],IF($B$2=Configurações!$B$7,"&lt;&gt;""",'DRE Financeira'!$B$2))))</f>
        <v/>
      </c>
      <c r="M387" s="24" t="str">
        <f>IF($B387="","",ABS(
SUMIFS(BaseFinanceira[Plano Contas],
IF('DRE Financeira'!$B$3=Configurações!$D$7,BaseFinanceira[Descrição],BaseFinanceira[Data Regime de Caixa]),COLUMN(I$1),
BaseFinanceira[Grupo],'DRE Financeira'!$C387,
BaseFinanceira[Mês Caixa],IF($B$2=Configurações!$B$7,"&lt;&gt;""",'DRE Financeira'!$B$2))))</f>
        <v/>
      </c>
      <c r="N387" s="26" t="str">
        <f>IF($B387="","",ABS(
SUMIFS(BaseFinanceira[Data Regime Competência],
IF('DRE Financeira'!$B$3=Configurações!$D$7,BaseFinanceira[Descrição],BaseFinanceira[Data Regime de Caixa]),COLUMN(I$1),
BaseFinanceira[Grupo],'DRE Financeira'!$C387,
BaseFinanceira[Mês Caixa],IF($B$2=Configurações!$B$7,"&lt;&gt;""",'DRE Financeira'!$B$2))))</f>
        <v/>
      </c>
      <c r="O387" s="24" t="str">
        <f>IF($B387="","",ABS(
SUMIFS(BaseFinanceira[Data Regime Competência],
IF('DRE Financeira'!$B$3=Configurações!$D$7,BaseFinanceira[Grupo],BaseFinanceira[Descrição]),COLUMN(K$1),
BaseFinanceira[SubGrupo],'DRE Financeira'!$C387,
BaseFinanceira[Plano Contas],IF($B$2=Configurações!$B$7,"&lt;&gt;""",'DRE Financeira'!$B$2))))</f>
        <v/>
      </c>
      <c r="P387" s="26" t="str">
        <f>IF($B387="","",ABS(
SUMIFS(BaseFinanceira[Data Regime de Caixa],
IF('DRE Financeira'!$B$3=Configurações!$D$7,BaseFinanceira[Grupo],BaseFinanceira[Descrição]),COLUMN(K$1),
BaseFinanceira[SubGrupo],'DRE Financeira'!$C387,
BaseFinanceira[Plano Contas],IF($B$2=Configurações!$B$7,"&lt;&gt;""",'DRE Financeira'!$B$2))))</f>
        <v/>
      </c>
      <c r="Q387" s="24" t="str">
        <f>IF($B387="","",ABS(
SUMIFS(BaseFinanceira[Data Regime de Caixa],
IF('DRE Financeira'!$B$3=Configurações!$D$7,BaseFinanceira[SubGrupo],BaseFinanceira[Grupo]),COLUMN(M$1),
BaseFinanceira[Categoria],'DRE Financeira'!$C387,
BaseFinanceira[Data Regime Competência],IF($B$2=Configurações!$B$7,"&lt;&gt;""",'DRE Financeira'!$B$2))))</f>
        <v/>
      </c>
      <c r="R387" s="26" t="str">
        <f>IF($B387="","",ABS(
SUMIFS(BaseFinanceira[Descrição],
IF('DRE Financeira'!$B$3=Configurações!$D$7,BaseFinanceira[SubGrupo],BaseFinanceira[Grupo]),COLUMN(M$1),
BaseFinanceira[Categoria],'DRE Financeira'!$C387,
BaseFinanceira[Data Regime Competência],IF($B$2=Configurações!$B$7,"&lt;&gt;""",'DRE Financeira'!$B$2))))</f>
        <v/>
      </c>
      <c r="S387" s="24" t="str">
        <f>IF($B387="","",ABS(
SUMIFS(BaseFinanceira[Descrição],
IF('DRE Financeira'!$B$3=Configurações!$D$7,BaseFinanceira[Categoria],BaseFinanceira[SubGrupo]),COLUMN(O$1),
BaseFinanceira[Centro Custo],'DRE Financeira'!$C387,
BaseFinanceira[Data Regime de Caixa],IF($B$2=Configurações!$B$7,"&lt;&gt;""",'DRE Financeira'!$B$2))))</f>
        <v/>
      </c>
      <c r="T387" s="26" t="str">
        <f>IF($B387="","",ABS(
SUMIFS(BaseFinanceira[Grupo],
IF('DRE Financeira'!$B$3=Configurações!$D$7,BaseFinanceira[Categoria],BaseFinanceira[SubGrupo]),COLUMN(O$1),
BaseFinanceira[Centro Custo],'DRE Financeira'!$C387,
BaseFinanceira[Data Regime de Caixa],IF($B$2=Configurações!$B$7,"&lt;&gt;""",'DRE Financeira'!$B$2))))</f>
        <v/>
      </c>
      <c r="U387" s="24" t="str">
        <f>IF($B387="","",ABS(
SUMIFS(BaseFinanceira[Grupo],
IF('DRE Financeira'!$B$3=Configurações!$D$7,BaseFinanceira[Centro Custo],BaseFinanceira[Categoria]),COLUMN(Q$1),
BaseFinanceira[Valor Previsto],'DRE Financeira'!$C387,
BaseFinanceira[Descrição],IF($B$2=Configurações!$B$7,"&lt;&gt;""",'DRE Financeira'!$B$2))))</f>
        <v/>
      </c>
      <c r="V387" s="26" t="str">
        <f>IF($B387="","",ABS(
SUMIFS(BaseFinanceira[SubGrupo],
IF('DRE Financeira'!$B$3=Configurações!$D$7,BaseFinanceira[Centro Custo],BaseFinanceira[Categoria]),COLUMN(Q$1),
BaseFinanceira[Valor Previsto],'DRE Financeira'!$C387,
BaseFinanceira[Descrição],IF($B$2=Configurações!$B$7,"&lt;&gt;""",'DRE Financeira'!$B$2))))</f>
        <v/>
      </c>
      <c r="W387" s="24" t="str">
        <f>IF($B387="","",ABS(
SUMIFS(BaseFinanceira[SubGrupo],
IF('DRE Financeira'!$B$3=Configurações!$D$7,BaseFinanceira[Valor Previsto],BaseFinanceira[Centro Custo]),COLUMN(S$1),
BaseFinanceira[Valor Realizado],'DRE Financeira'!$C387,
BaseFinanceira[Grupo],IF($B$2=Configurações!$B$7,"&lt;&gt;""",'DRE Financeira'!$B$2))))</f>
        <v/>
      </c>
      <c r="X387" s="26" t="str">
        <f>IF($B387="","",ABS(
SUMIFS(BaseFinanceira[Categoria],
IF('DRE Financeira'!$B$3=Configurações!$D$7,BaseFinanceira[Valor Previsto],BaseFinanceira[Centro Custo]),COLUMN(S$1),
BaseFinanceira[Valor Realizado],'DRE Financeira'!$C387,
BaseFinanceira[Grupo],IF($B$2=Configurações!$B$7,"&lt;&gt;""",'DRE Financeira'!$B$2))))</f>
        <v/>
      </c>
      <c r="Y387" s="24" t="str">
        <f>IF($B387="","",ABS(
SUMIFS(BaseFinanceira[Categoria],
IF('DRE Financeira'!$B$3=Configurações!$D$7,BaseFinanceira[Valor Realizado],BaseFinanceira[Valor Previsto]),COLUMN(U$1),
BaseFinanceira[Mês Comp.],'DRE Financeira'!$C387,
BaseFinanceira[SubGrupo],IF($B$2=Configurações!$B$7,"&lt;&gt;""",'DRE Financeira'!$B$2))))</f>
        <v/>
      </c>
      <c r="Z387" s="26" t="str">
        <f>IF($B387="","",ABS(
SUMIFS(BaseFinanceira[Centro Custo],
IF('DRE Financeira'!$B$3=Configurações!$D$7,BaseFinanceira[Valor Realizado],BaseFinanceira[Valor Previsto]),COLUMN(U$1),
BaseFinanceira[Mês Comp.],'DRE Financeira'!$C387,
BaseFinanceira[SubGrupo],IF($B$2=Configurações!$B$7,"&lt;&gt;""",'DRE Financeira'!$B$2))))</f>
        <v/>
      </c>
      <c r="AA387" s="24" t="str">
        <f>IF($B387="","",ABS(
SUMIFS(BaseFinanceira[Centro Custo],
IF('DRE Financeira'!$B$3=Configurações!$D$7,BaseFinanceira[Mês Comp.],BaseFinanceira[Valor Realizado]),COLUMN(W$1),
BaseFinanceira[Mês Caixa],'DRE Financeira'!$C387,
BaseFinanceira[Categoria],IF($B$2=Configurações!$B$7,"&lt;&gt;""",'DRE Financeira'!$B$2))))</f>
        <v/>
      </c>
      <c r="AB387" s="26" t="str">
        <f>IF($B387="","",ABS(
SUMIFS(BaseFinanceira[Valor Previsto],
IF('DRE Financeira'!$B$3=Configurações!$D$7,BaseFinanceira[Mês Comp.],BaseFinanceira[Valor Realizado]),COLUMN(W$1),
BaseFinanceira[Mês Caixa],'DRE Financeira'!$C387,
BaseFinanceira[Categoria],IF($B$2=Configurações!$B$7,"&lt;&gt;""",'DRE Financeira'!$B$2))))</f>
        <v/>
      </c>
      <c r="AD387" s="24">
        <f t="shared" si="599"/>
        <v>0</v>
      </c>
      <c r="AE387" s="26">
        <f t="shared" si="599"/>
        <v>0</v>
      </c>
      <c r="AF387" s="39">
        <f t="shared" si="570"/>
        <v>0</v>
      </c>
      <c r="AH387" s="24">
        <f t="shared" si="600"/>
        <v>0</v>
      </c>
      <c r="AI387" s="26">
        <f t="shared" si="600"/>
        <v>0</v>
      </c>
    </row>
    <row r="388" spans="2:35" s="2" customFormat="1" ht="20.100000000000001" hidden="1" customHeight="1" x14ac:dyDescent="0.25">
      <c r="B388" s="23" t="str">
        <f>IF('Plano Contas'!W23="","",'Plano Contas'!W23)</f>
        <v/>
      </c>
      <c r="C388" s="46" t="str">
        <f t="shared" si="601"/>
        <v>Receita Não OperacionalGrupo Extra 2</v>
      </c>
      <c r="D388" s="20"/>
      <c r="E388" s="24" t="str">
        <f>IF($B388="","",ABS(
SUMIFS(BaseFinanceira[Valor Previsto],
IF('DRE Financeira'!$B$3=Configurações!$D$7,BaseFinanceira[Mês Caixa],BaseFinanceira[Mês Comp.]),COLUMN(A$1),
BaseFinanceira[Plano Contas],'DRE Financeira'!$C388,
BaseFinanceira[Centro Custo],IF($B$2=Configurações!$B$7,"&lt;&gt;""",'DRE Financeira'!$B$2))))</f>
        <v/>
      </c>
      <c r="F388" s="26" t="str">
        <f>IF($B388="","",ABS(
SUMIFS(BaseFinanceira[Valor Realizado],
IF('DRE Financeira'!$B$3=Configurações!$D$7,BaseFinanceira[Mês Caixa],BaseFinanceira[Mês Comp.]),COLUMN(A$1),
BaseFinanceira[Plano Contas],'DRE Financeira'!$C388,
BaseFinanceira[Centro Custo],IF($B$2=Configurações!$B$7,"&lt;&gt;""",'DRE Financeira'!$B$2))))</f>
        <v/>
      </c>
      <c r="G388" s="24" t="str">
        <f>IF($B388="","",ABS(
SUMIFS(BaseFinanceira[Valor Realizado],
IF('DRE Financeira'!$B$3=Configurações!$D$7,BaseFinanceira[Plano Contas],BaseFinanceira[Mês Caixa]),COLUMN(C$1),
BaseFinanceira[Data Regime Competência],'DRE Financeira'!$C388,
BaseFinanceira[Valor Previsto],IF($B$2=Configurações!$B$7,"&lt;&gt;""",'DRE Financeira'!$B$2))))</f>
        <v/>
      </c>
      <c r="H388" s="26" t="str">
        <f>IF($B388="","",ABS(
SUMIFS(BaseFinanceira[Mês Comp.],
IF('DRE Financeira'!$B$3=Configurações!$D$7,BaseFinanceira[Plano Contas],BaseFinanceira[Mês Caixa]),COLUMN(C$1),
BaseFinanceira[Data Regime Competência],'DRE Financeira'!$C388,
BaseFinanceira[Valor Previsto],IF($B$2=Configurações!$B$7,"&lt;&gt;""",'DRE Financeira'!$B$2))))</f>
        <v/>
      </c>
      <c r="I388" s="24" t="str">
        <f>IF($B388="","",ABS(
SUMIFS(BaseFinanceira[Mês Comp.],
IF('DRE Financeira'!$B$3=Configurações!$D$7,BaseFinanceira[Data Regime Competência],BaseFinanceira[Plano Contas]),COLUMN(E$1),
BaseFinanceira[Data Regime de Caixa],'DRE Financeira'!$C388,
BaseFinanceira[Valor Realizado],IF($B$2=Configurações!$B$7,"&lt;&gt;""",'DRE Financeira'!$B$2))))</f>
        <v/>
      </c>
      <c r="J388" s="26" t="str">
        <f>IF($B388="","",ABS(
SUMIFS(BaseFinanceira[Mês Caixa],
IF('DRE Financeira'!$B$3=Configurações!$D$7,BaseFinanceira[Data Regime Competência],BaseFinanceira[Plano Contas]),COLUMN(E$1),
BaseFinanceira[Data Regime de Caixa],'DRE Financeira'!$C388,
BaseFinanceira[Valor Realizado],IF($B$2=Configurações!$B$7,"&lt;&gt;""",'DRE Financeira'!$B$2))))</f>
        <v/>
      </c>
      <c r="K388" s="24" t="str">
        <f>IF($B388="","",ABS(
SUMIFS(BaseFinanceira[Mês Caixa],
IF('DRE Financeira'!$B$3=Configurações!$D$7,BaseFinanceira[Data Regime de Caixa],BaseFinanceira[Data Regime Competência]),COLUMN(G$1),
BaseFinanceira[Descrição],'DRE Financeira'!$C388,
BaseFinanceira[Mês Comp.],IF($B$2=Configurações!$B$7,"&lt;&gt;""",'DRE Financeira'!$B$2))))</f>
        <v/>
      </c>
      <c r="L388" s="26" t="str">
        <f>IF($B388="","",ABS(
SUMIFS(BaseFinanceira[Plano Contas],
IF('DRE Financeira'!$B$3=Configurações!$D$7,BaseFinanceira[Data Regime de Caixa],BaseFinanceira[Data Regime Competência]),COLUMN(G$1),
BaseFinanceira[Descrição],'DRE Financeira'!$C388,
BaseFinanceira[Mês Comp.],IF($B$2=Configurações!$B$7,"&lt;&gt;""",'DRE Financeira'!$B$2))))</f>
        <v/>
      </c>
      <c r="M388" s="24" t="str">
        <f>IF($B388="","",ABS(
SUMIFS(BaseFinanceira[Plano Contas],
IF('DRE Financeira'!$B$3=Configurações!$D$7,BaseFinanceira[Descrição],BaseFinanceira[Data Regime de Caixa]),COLUMN(I$1),
BaseFinanceira[Grupo],'DRE Financeira'!$C388,
BaseFinanceira[Mês Caixa],IF($B$2=Configurações!$B$7,"&lt;&gt;""",'DRE Financeira'!$B$2))))</f>
        <v/>
      </c>
      <c r="N388" s="26" t="str">
        <f>IF($B388="","",ABS(
SUMIFS(BaseFinanceira[Data Regime Competência],
IF('DRE Financeira'!$B$3=Configurações!$D$7,BaseFinanceira[Descrição],BaseFinanceira[Data Regime de Caixa]),COLUMN(I$1),
BaseFinanceira[Grupo],'DRE Financeira'!$C388,
BaseFinanceira[Mês Caixa],IF($B$2=Configurações!$B$7,"&lt;&gt;""",'DRE Financeira'!$B$2))))</f>
        <v/>
      </c>
      <c r="O388" s="24" t="str">
        <f>IF($B388="","",ABS(
SUMIFS(BaseFinanceira[Data Regime Competência],
IF('DRE Financeira'!$B$3=Configurações!$D$7,BaseFinanceira[Grupo],BaseFinanceira[Descrição]),COLUMN(K$1),
BaseFinanceira[SubGrupo],'DRE Financeira'!$C388,
BaseFinanceira[Plano Contas],IF($B$2=Configurações!$B$7,"&lt;&gt;""",'DRE Financeira'!$B$2))))</f>
        <v/>
      </c>
      <c r="P388" s="26" t="str">
        <f>IF($B388="","",ABS(
SUMIFS(BaseFinanceira[Data Regime de Caixa],
IF('DRE Financeira'!$B$3=Configurações!$D$7,BaseFinanceira[Grupo],BaseFinanceira[Descrição]),COLUMN(K$1),
BaseFinanceira[SubGrupo],'DRE Financeira'!$C388,
BaseFinanceira[Plano Contas],IF($B$2=Configurações!$B$7,"&lt;&gt;""",'DRE Financeira'!$B$2))))</f>
        <v/>
      </c>
      <c r="Q388" s="24" t="str">
        <f>IF($B388="","",ABS(
SUMIFS(BaseFinanceira[Data Regime de Caixa],
IF('DRE Financeira'!$B$3=Configurações!$D$7,BaseFinanceira[SubGrupo],BaseFinanceira[Grupo]),COLUMN(M$1),
BaseFinanceira[Categoria],'DRE Financeira'!$C388,
BaseFinanceira[Data Regime Competência],IF($B$2=Configurações!$B$7,"&lt;&gt;""",'DRE Financeira'!$B$2))))</f>
        <v/>
      </c>
      <c r="R388" s="26" t="str">
        <f>IF($B388="","",ABS(
SUMIFS(BaseFinanceira[Descrição],
IF('DRE Financeira'!$B$3=Configurações!$D$7,BaseFinanceira[SubGrupo],BaseFinanceira[Grupo]),COLUMN(M$1),
BaseFinanceira[Categoria],'DRE Financeira'!$C388,
BaseFinanceira[Data Regime Competência],IF($B$2=Configurações!$B$7,"&lt;&gt;""",'DRE Financeira'!$B$2))))</f>
        <v/>
      </c>
      <c r="S388" s="24" t="str">
        <f>IF($B388="","",ABS(
SUMIFS(BaseFinanceira[Descrição],
IF('DRE Financeira'!$B$3=Configurações!$D$7,BaseFinanceira[Categoria],BaseFinanceira[SubGrupo]),COLUMN(O$1),
BaseFinanceira[Centro Custo],'DRE Financeira'!$C388,
BaseFinanceira[Data Regime de Caixa],IF($B$2=Configurações!$B$7,"&lt;&gt;""",'DRE Financeira'!$B$2))))</f>
        <v/>
      </c>
      <c r="T388" s="26" t="str">
        <f>IF($B388="","",ABS(
SUMIFS(BaseFinanceira[Grupo],
IF('DRE Financeira'!$B$3=Configurações!$D$7,BaseFinanceira[Categoria],BaseFinanceira[SubGrupo]),COLUMN(O$1),
BaseFinanceira[Centro Custo],'DRE Financeira'!$C388,
BaseFinanceira[Data Regime de Caixa],IF($B$2=Configurações!$B$7,"&lt;&gt;""",'DRE Financeira'!$B$2))))</f>
        <v/>
      </c>
      <c r="U388" s="24" t="str">
        <f>IF($B388="","",ABS(
SUMIFS(BaseFinanceira[Grupo],
IF('DRE Financeira'!$B$3=Configurações!$D$7,BaseFinanceira[Centro Custo],BaseFinanceira[Categoria]),COLUMN(Q$1),
BaseFinanceira[Valor Previsto],'DRE Financeira'!$C388,
BaseFinanceira[Descrição],IF($B$2=Configurações!$B$7,"&lt;&gt;""",'DRE Financeira'!$B$2))))</f>
        <v/>
      </c>
      <c r="V388" s="26" t="str">
        <f>IF($B388="","",ABS(
SUMIFS(BaseFinanceira[SubGrupo],
IF('DRE Financeira'!$B$3=Configurações!$D$7,BaseFinanceira[Centro Custo],BaseFinanceira[Categoria]),COLUMN(Q$1),
BaseFinanceira[Valor Previsto],'DRE Financeira'!$C388,
BaseFinanceira[Descrição],IF($B$2=Configurações!$B$7,"&lt;&gt;""",'DRE Financeira'!$B$2))))</f>
        <v/>
      </c>
      <c r="W388" s="24" t="str">
        <f>IF($B388="","",ABS(
SUMIFS(BaseFinanceira[SubGrupo],
IF('DRE Financeira'!$B$3=Configurações!$D$7,BaseFinanceira[Valor Previsto],BaseFinanceira[Centro Custo]),COLUMN(S$1),
BaseFinanceira[Valor Realizado],'DRE Financeira'!$C388,
BaseFinanceira[Grupo],IF($B$2=Configurações!$B$7,"&lt;&gt;""",'DRE Financeira'!$B$2))))</f>
        <v/>
      </c>
      <c r="X388" s="26" t="str">
        <f>IF($B388="","",ABS(
SUMIFS(BaseFinanceira[Categoria],
IF('DRE Financeira'!$B$3=Configurações!$D$7,BaseFinanceira[Valor Previsto],BaseFinanceira[Centro Custo]),COLUMN(S$1),
BaseFinanceira[Valor Realizado],'DRE Financeira'!$C388,
BaseFinanceira[Grupo],IF($B$2=Configurações!$B$7,"&lt;&gt;""",'DRE Financeira'!$B$2))))</f>
        <v/>
      </c>
      <c r="Y388" s="24" t="str">
        <f>IF($B388="","",ABS(
SUMIFS(BaseFinanceira[Categoria],
IF('DRE Financeira'!$B$3=Configurações!$D$7,BaseFinanceira[Valor Realizado],BaseFinanceira[Valor Previsto]),COLUMN(U$1),
BaseFinanceira[Mês Comp.],'DRE Financeira'!$C388,
BaseFinanceira[SubGrupo],IF($B$2=Configurações!$B$7,"&lt;&gt;""",'DRE Financeira'!$B$2))))</f>
        <v/>
      </c>
      <c r="Z388" s="26" t="str">
        <f>IF($B388="","",ABS(
SUMIFS(BaseFinanceira[Centro Custo],
IF('DRE Financeira'!$B$3=Configurações!$D$7,BaseFinanceira[Valor Realizado],BaseFinanceira[Valor Previsto]),COLUMN(U$1),
BaseFinanceira[Mês Comp.],'DRE Financeira'!$C388,
BaseFinanceira[SubGrupo],IF($B$2=Configurações!$B$7,"&lt;&gt;""",'DRE Financeira'!$B$2))))</f>
        <v/>
      </c>
      <c r="AA388" s="24" t="str">
        <f>IF($B388="","",ABS(
SUMIFS(BaseFinanceira[Centro Custo],
IF('DRE Financeira'!$B$3=Configurações!$D$7,BaseFinanceira[Mês Comp.],BaseFinanceira[Valor Realizado]),COLUMN(W$1),
BaseFinanceira[Mês Caixa],'DRE Financeira'!$C388,
BaseFinanceira[Categoria],IF($B$2=Configurações!$B$7,"&lt;&gt;""",'DRE Financeira'!$B$2))))</f>
        <v/>
      </c>
      <c r="AB388" s="26" t="str">
        <f>IF($B388="","",ABS(
SUMIFS(BaseFinanceira[Valor Previsto],
IF('DRE Financeira'!$B$3=Configurações!$D$7,BaseFinanceira[Mês Comp.],BaseFinanceira[Valor Realizado]),COLUMN(W$1),
BaseFinanceira[Mês Caixa],'DRE Financeira'!$C388,
BaseFinanceira[Categoria],IF($B$2=Configurações!$B$7,"&lt;&gt;""",'DRE Financeira'!$B$2))))</f>
        <v/>
      </c>
      <c r="AD388" s="24">
        <f t="shared" si="599"/>
        <v>0</v>
      </c>
      <c r="AE388" s="26">
        <f t="shared" si="599"/>
        <v>0</v>
      </c>
      <c r="AF388" s="39">
        <f t="shared" si="570"/>
        <v>0</v>
      </c>
      <c r="AH388" s="24">
        <f t="shared" si="600"/>
        <v>0</v>
      </c>
      <c r="AI388" s="26">
        <f t="shared" si="600"/>
        <v>0</v>
      </c>
    </row>
    <row r="389" spans="2:35" s="2" customFormat="1" ht="20.100000000000001" hidden="1" customHeight="1" x14ac:dyDescent="0.25">
      <c r="B389" s="23" t="str">
        <f>IF('Plano Contas'!W24="","",'Plano Contas'!W24)</f>
        <v/>
      </c>
      <c r="C389" s="46" t="str">
        <f t="shared" si="601"/>
        <v>Receita Não OperacionalGrupo Extra 2</v>
      </c>
      <c r="D389" s="20"/>
      <c r="E389" s="24" t="str">
        <f>IF($B389="","",ABS(
SUMIFS(BaseFinanceira[Valor Previsto],
IF('DRE Financeira'!$B$3=Configurações!$D$7,BaseFinanceira[Mês Caixa],BaseFinanceira[Mês Comp.]),COLUMN(A$1),
BaseFinanceira[Plano Contas],'DRE Financeira'!$C389,
BaseFinanceira[Centro Custo],IF($B$2=Configurações!$B$7,"&lt;&gt;""",'DRE Financeira'!$B$2))))</f>
        <v/>
      </c>
      <c r="F389" s="26" t="str">
        <f>IF($B389="","",ABS(
SUMIFS(BaseFinanceira[Valor Realizado],
IF('DRE Financeira'!$B$3=Configurações!$D$7,BaseFinanceira[Mês Caixa],BaseFinanceira[Mês Comp.]),COLUMN(A$1),
BaseFinanceira[Plano Contas],'DRE Financeira'!$C389,
BaseFinanceira[Centro Custo],IF($B$2=Configurações!$B$7,"&lt;&gt;""",'DRE Financeira'!$B$2))))</f>
        <v/>
      </c>
      <c r="G389" s="24" t="str">
        <f>IF($B389="","",ABS(
SUMIFS(BaseFinanceira[Valor Realizado],
IF('DRE Financeira'!$B$3=Configurações!$D$7,BaseFinanceira[Plano Contas],BaseFinanceira[Mês Caixa]),COLUMN(C$1),
BaseFinanceira[Data Regime Competência],'DRE Financeira'!$C389,
BaseFinanceira[Valor Previsto],IF($B$2=Configurações!$B$7,"&lt;&gt;""",'DRE Financeira'!$B$2))))</f>
        <v/>
      </c>
      <c r="H389" s="26" t="str">
        <f>IF($B389="","",ABS(
SUMIFS(BaseFinanceira[Mês Comp.],
IF('DRE Financeira'!$B$3=Configurações!$D$7,BaseFinanceira[Plano Contas],BaseFinanceira[Mês Caixa]),COLUMN(C$1),
BaseFinanceira[Data Regime Competência],'DRE Financeira'!$C389,
BaseFinanceira[Valor Previsto],IF($B$2=Configurações!$B$7,"&lt;&gt;""",'DRE Financeira'!$B$2))))</f>
        <v/>
      </c>
      <c r="I389" s="24" t="str">
        <f>IF($B389="","",ABS(
SUMIFS(BaseFinanceira[Mês Comp.],
IF('DRE Financeira'!$B$3=Configurações!$D$7,BaseFinanceira[Data Regime Competência],BaseFinanceira[Plano Contas]),COLUMN(E$1),
BaseFinanceira[Data Regime de Caixa],'DRE Financeira'!$C389,
BaseFinanceira[Valor Realizado],IF($B$2=Configurações!$B$7,"&lt;&gt;""",'DRE Financeira'!$B$2))))</f>
        <v/>
      </c>
      <c r="J389" s="26" t="str">
        <f>IF($B389="","",ABS(
SUMIFS(BaseFinanceira[Mês Caixa],
IF('DRE Financeira'!$B$3=Configurações!$D$7,BaseFinanceira[Data Regime Competência],BaseFinanceira[Plano Contas]),COLUMN(E$1),
BaseFinanceira[Data Regime de Caixa],'DRE Financeira'!$C389,
BaseFinanceira[Valor Realizado],IF($B$2=Configurações!$B$7,"&lt;&gt;""",'DRE Financeira'!$B$2))))</f>
        <v/>
      </c>
      <c r="K389" s="24" t="str">
        <f>IF($B389="","",ABS(
SUMIFS(BaseFinanceira[Mês Caixa],
IF('DRE Financeira'!$B$3=Configurações!$D$7,BaseFinanceira[Data Regime de Caixa],BaseFinanceira[Data Regime Competência]),COLUMN(G$1),
BaseFinanceira[Descrição],'DRE Financeira'!$C389,
BaseFinanceira[Mês Comp.],IF($B$2=Configurações!$B$7,"&lt;&gt;""",'DRE Financeira'!$B$2))))</f>
        <v/>
      </c>
      <c r="L389" s="26" t="str">
        <f>IF($B389="","",ABS(
SUMIFS(BaseFinanceira[Plano Contas],
IF('DRE Financeira'!$B$3=Configurações!$D$7,BaseFinanceira[Data Regime de Caixa],BaseFinanceira[Data Regime Competência]),COLUMN(G$1),
BaseFinanceira[Descrição],'DRE Financeira'!$C389,
BaseFinanceira[Mês Comp.],IF($B$2=Configurações!$B$7,"&lt;&gt;""",'DRE Financeira'!$B$2))))</f>
        <v/>
      </c>
      <c r="M389" s="24" t="str">
        <f>IF($B389="","",ABS(
SUMIFS(BaseFinanceira[Plano Contas],
IF('DRE Financeira'!$B$3=Configurações!$D$7,BaseFinanceira[Descrição],BaseFinanceira[Data Regime de Caixa]),COLUMN(I$1),
BaseFinanceira[Grupo],'DRE Financeira'!$C389,
BaseFinanceira[Mês Caixa],IF($B$2=Configurações!$B$7,"&lt;&gt;""",'DRE Financeira'!$B$2))))</f>
        <v/>
      </c>
      <c r="N389" s="26" t="str">
        <f>IF($B389="","",ABS(
SUMIFS(BaseFinanceira[Data Regime Competência],
IF('DRE Financeira'!$B$3=Configurações!$D$7,BaseFinanceira[Descrição],BaseFinanceira[Data Regime de Caixa]),COLUMN(I$1),
BaseFinanceira[Grupo],'DRE Financeira'!$C389,
BaseFinanceira[Mês Caixa],IF($B$2=Configurações!$B$7,"&lt;&gt;""",'DRE Financeira'!$B$2))))</f>
        <v/>
      </c>
      <c r="O389" s="24" t="str">
        <f>IF($B389="","",ABS(
SUMIFS(BaseFinanceira[Data Regime Competência],
IF('DRE Financeira'!$B$3=Configurações!$D$7,BaseFinanceira[Grupo],BaseFinanceira[Descrição]),COLUMN(K$1),
BaseFinanceira[SubGrupo],'DRE Financeira'!$C389,
BaseFinanceira[Plano Contas],IF($B$2=Configurações!$B$7,"&lt;&gt;""",'DRE Financeira'!$B$2))))</f>
        <v/>
      </c>
      <c r="P389" s="26" t="str">
        <f>IF($B389="","",ABS(
SUMIFS(BaseFinanceira[Data Regime de Caixa],
IF('DRE Financeira'!$B$3=Configurações!$D$7,BaseFinanceira[Grupo],BaseFinanceira[Descrição]),COLUMN(K$1),
BaseFinanceira[SubGrupo],'DRE Financeira'!$C389,
BaseFinanceira[Plano Contas],IF($B$2=Configurações!$B$7,"&lt;&gt;""",'DRE Financeira'!$B$2))))</f>
        <v/>
      </c>
      <c r="Q389" s="24" t="str">
        <f>IF($B389="","",ABS(
SUMIFS(BaseFinanceira[Data Regime de Caixa],
IF('DRE Financeira'!$B$3=Configurações!$D$7,BaseFinanceira[SubGrupo],BaseFinanceira[Grupo]),COLUMN(M$1),
BaseFinanceira[Categoria],'DRE Financeira'!$C389,
BaseFinanceira[Data Regime Competência],IF($B$2=Configurações!$B$7,"&lt;&gt;""",'DRE Financeira'!$B$2))))</f>
        <v/>
      </c>
      <c r="R389" s="26" t="str">
        <f>IF($B389="","",ABS(
SUMIFS(BaseFinanceira[Descrição],
IF('DRE Financeira'!$B$3=Configurações!$D$7,BaseFinanceira[SubGrupo],BaseFinanceira[Grupo]),COLUMN(M$1),
BaseFinanceira[Categoria],'DRE Financeira'!$C389,
BaseFinanceira[Data Regime Competência],IF($B$2=Configurações!$B$7,"&lt;&gt;""",'DRE Financeira'!$B$2))))</f>
        <v/>
      </c>
      <c r="S389" s="24" t="str">
        <f>IF($B389="","",ABS(
SUMIFS(BaseFinanceira[Descrição],
IF('DRE Financeira'!$B$3=Configurações!$D$7,BaseFinanceira[Categoria],BaseFinanceira[SubGrupo]),COLUMN(O$1),
BaseFinanceira[Centro Custo],'DRE Financeira'!$C389,
BaseFinanceira[Data Regime de Caixa],IF($B$2=Configurações!$B$7,"&lt;&gt;""",'DRE Financeira'!$B$2))))</f>
        <v/>
      </c>
      <c r="T389" s="26" t="str">
        <f>IF($B389="","",ABS(
SUMIFS(BaseFinanceira[Grupo],
IF('DRE Financeira'!$B$3=Configurações!$D$7,BaseFinanceira[Categoria],BaseFinanceira[SubGrupo]),COLUMN(O$1),
BaseFinanceira[Centro Custo],'DRE Financeira'!$C389,
BaseFinanceira[Data Regime de Caixa],IF($B$2=Configurações!$B$7,"&lt;&gt;""",'DRE Financeira'!$B$2))))</f>
        <v/>
      </c>
      <c r="U389" s="24" t="str">
        <f>IF($B389="","",ABS(
SUMIFS(BaseFinanceira[Grupo],
IF('DRE Financeira'!$B$3=Configurações!$D$7,BaseFinanceira[Centro Custo],BaseFinanceira[Categoria]),COLUMN(Q$1),
BaseFinanceira[Valor Previsto],'DRE Financeira'!$C389,
BaseFinanceira[Descrição],IF($B$2=Configurações!$B$7,"&lt;&gt;""",'DRE Financeira'!$B$2))))</f>
        <v/>
      </c>
      <c r="V389" s="26" t="str">
        <f>IF($B389="","",ABS(
SUMIFS(BaseFinanceira[SubGrupo],
IF('DRE Financeira'!$B$3=Configurações!$D$7,BaseFinanceira[Centro Custo],BaseFinanceira[Categoria]),COLUMN(Q$1),
BaseFinanceira[Valor Previsto],'DRE Financeira'!$C389,
BaseFinanceira[Descrição],IF($B$2=Configurações!$B$7,"&lt;&gt;""",'DRE Financeira'!$B$2))))</f>
        <v/>
      </c>
      <c r="W389" s="24" t="str">
        <f>IF($B389="","",ABS(
SUMIFS(BaseFinanceira[SubGrupo],
IF('DRE Financeira'!$B$3=Configurações!$D$7,BaseFinanceira[Valor Previsto],BaseFinanceira[Centro Custo]),COLUMN(S$1),
BaseFinanceira[Valor Realizado],'DRE Financeira'!$C389,
BaseFinanceira[Grupo],IF($B$2=Configurações!$B$7,"&lt;&gt;""",'DRE Financeira'!$B$2))))</f>
        <v/>
      </c>
      <c r="X389" s="26" t="str">
        <f>IF($B389="","",ABS(
SUMIFS(BaseFinanceira[Categoria],
IF('DRE Financeira'!$B$3=Configurações!$D$7,BaseFinanceira[Valor Previsto],BaseFinanceira[Centro Custo]),COLUMN(S$1),
BaseFinanceira[Valor Realizado],'DRE Financeira'!$C389,
BaseFinanceira[Grupo],IF($B$2=Configurações!$B$7,"&lt;&gt;""",'DRE Financeira'!$B$2))))</f>
        <v/>
      </c>
      <c r="Y389" s="24" t="str">
        <f>IF($B389="","",ABS(
SUMIFS(BaseFinanceira[Categoria],
IF('DRE Financeira'!$B$3=Configurações!$D$7,BaseFinanceira[Valor Realizado],BaseFinanceira[Valor Previsto]),COLUMN(U$1),
BaseFinanceira[Mês Comp.],'DRE Financeira'!$C389,
BaseFinanceira[SubGrupo],IF($B$2=Configurações!$B$7,"&lt;&gt;""",'DRE Financeira'!$B$2))))</f>
        <v/>
      </c>
      <c r="Z389" s="26" t="str">
        <f>IF($B389="","",ABS(
SUMIFS(BaseFinanceira[Centro Custo],
IF('DRE Financeira'!$B$3=Configurações!$D$7,BaseFinanceira[Valor Realizado],BaseFinanceira[Valor Previsto]),COLUMN(U$1),
BaseFinanceira[Mês Comp.],'DRE Financeira'!$C389,
BaseFinanceira[SubGrupo],IF($B$2=Configurações!$B$7,"&lt;&gt;""",'DRE Financeira'!$B$2))))</f>
        <v/>
      </c>
      <c r="AA389" s="24" t="str">
        <f>IF($B389="","",ABS(
SUMIFS(BaseFinanceira[Centro Custo],
IF('DRE Financeira'!$B$3=Configurações!$D$7,BaseFinanceira[Mês Comp.],BaseFinanceira[Valor Realizado]),COLUMN(W$1),
BaseFinanceira[Mês Caixa],'DRE Financeira'!$C389,
BaseFinanceira[Categoria],IF($B$2=Configurações!$B$7,"&lt;&gt;""",'DRE Financeira'!$B$2))))</f>
        <v/>
      </c>
      <c r="AB389" s="26" t="str">
        <f>IF($B389="","",ABS(
SUMIFS(BaseFinanceira[Valor Previsto],
IF('DRE Financeira'!$B$3=Configurações!$D$7,BaseFinanceira[Mês Comp.],BaseFinanceira[Valor Realizado]),COLUMN(W$1),
BaseFinanceira[Mês Caixa],'DRE Financeira'!$C389,
BaseFinanceira[Categoria],IF($B$2=Configurações!$B$7,"&lt;&gt;""",'DRE Financeira'!$B$2))))</f>
        <v/>
      </c>
      <c r="AD389" s="24">
        <f t="shared" si="599"/>
        <v>0</v>
      </c>
      <c r="AE389" s="26">
        <f t="shared" si="599"/>
        <v>0</v>
      </c>
      <c r="AF389" s="39">
        <f t="shared" si="570"/>
        <v>0</v>
      </c>
      <c r="AH389" s="24">
        <f t="shared" si="600"/>
        <v>0</v>
      </c>
      <c r="AI389" s="26">
        <f t="shared" si="600"/>
        <v>0</v>
      </c>
    </row>
    <row r="390" spans="2:35" s="2" customFormat="1" ht="20.100000000000001" hidden="1" customHeight="1" x14ac:dyDescent="0.25">
      <c r="B390" s="23" t="str">
        <f>IF('Plano Contas'!W25="","",'Plano Contas'!W25)</f>
        <v/>
      </c>
      <c r="C390" s="46" t="str">
        <f t="shared" si="601"/>
        <v>Receita Não OperacionalGrupo Extra 2</v>
      </c>
      <c r="D390" s="20"/>
      <c r="E390" s="24" t="str">
        <f>IF($B390="","",ABS(
SUMIFS(BaseFinanceira[Valor Previsto],
IF('DRE Financeira'!$B$3=Configurações!$D$7,BaseFinanceira[Mês Caixa],BaseFinanceira[Mês Comp.]),COLUMN(A$1),
BaseFinanceira[Plano Contas],'DRE Financeira'!$C390,
BaseFinanceira[Centro Custo],IF($B$2=Configurações!$B$7,"&lt;&gt;""",'DRE Financeira'!$B$2))))</f>
        <v/>
      </c>
      <c r="F390" s="26" t="str">
        <f>IF($B390="","",ABS(
SUMIFS(BaseFinanceira[Valor Realizado],
IF('DRE Financeira'!$B$3=Configurações!$D$7,BaseFinanceira[Mês Caixa],BaseFinanceira[Mês Comp.]),COLUMN(A$1),
BaseFinanceira[Plano Contas],'DRE Financeira'!$C390,
BaseFinanceira[Centro Custo],IF($B$2=Configurações!$B$7,"&lt;&gt;""",'DRE Financeira'!$B$2))))</f>
        <v/>
      </c>
      <c r="G390" s="24" t="str">
        <f>IF($B390="","",ABS(
SUMIFS(BaseFinanceira[Valor Realizado],
IF('DRE Financeira'!$B$3=Configurações!$D$7,BaseFinanceira[Plano Contas],BaseFinanceira[Mês Caixa]),COLUMN(C$1),
BaseFinanceira[Data Regime Competência],'DRE Financeira'!$C390,
BaseFinanceira[Valor Previsto],IF($B$2=Configurações!$B$7,"&lt;&gt;""",'DRE Financeira'!$B$2))))</f>
        <v/>
      </c>
      <c r="H390" s="26" t="str">
        <f>IF($B390="","",ABS(
SUMIFS(BaseFinanceira[Mês Comp.],
IF('DRE Financeira'!$B$3=Configurações!$D$7,BaseFinanceira[Plano Contas],BaseFinanceira[Mês Caixa]),COLUMN(C$1),
BaseFinanceira[Data Regime Competência],'DRE Financeira'!$C390,
BaseFinanceira[Valor Previsto],IF($B$2=Configurações!$B$7,"&lt;&gt;""",'DRE Financeira'!$B$2))))</f>
        <v/>
      </c>
      <c r="I390" s="24" t="str">
        <f>IF($B390="","",ABS(
SUMIFS(BaseFinanceira[Mês Comp.],
IF('DRE Financeira'!$B$3=Configurações!$D$7,BaseFinanceira[Data Regime Competência],BaseFinanceira[Plano Contas]),COLUMN(E$1),
BaseFinanceira[Data Regime de Caixa],'DRE Financeira'!$C390,
BaseFinanceira[Valor Realizado],IF($B$2=Configurações!$B$7,"&lt;&gt;""",'DRE Financeira'!$B$2))))</f>
        <v/>
      </c>
      <c r="J390" s="26" t="str">
        <f>IF($B390="","",ABS(
SUMIFS(BaseFinanceira[Mês Caixa],
IF('DRE Financeira'!$B$3=Configurações!$D$7,BaseFinanceira[Data Regime Competência],BaseFinanceira[Plano Contas]),COLUMN(E$1),
BaseFinanceira[Data Regime de Caixa],'DRE Financeira'!$C390,
BaseFinanceira[Valor Realizado],IF($B$2=Configurações!$B$7,"&lt;&gt;""",'DRE Financeira'!$B$2))))</f>
        <v/>
      </c>
      <c r="K390" s="24" t="str">
        <f>IF($B390="","",ABS(
SUMIFS(BaseFinanceira[Mês Caixa],
IF('DRE Financeira'!$B$3=Configurações!$D$7,BaseFinanceira[Data Regime de Caixa],BaseFinanceira[Data Regime Competência]),COLUMN(G$1),
BaseFinanceira[Descrição],'DRE Financeira'!$C390,
BaseFinanceira[Mês Comp.],IF($B$2=Configurações!$B$7,"&lt;&gt;""",'DRE Financeira'!$B$2))))</f>
        <v/>
      </c>
      <c r="L390" s="26" t="str">
        <f>IF($B390="","",ABS(
SUMIFS(BaseFinanceira[Plano Contas],
IF('DRE Financeira'!$B$3=Configurações!$D$7,BaseFinanceira[Data Regime de Caixa],BaseFinanceira[Data Regime Competência]),COLUMN(G$1),
BaseFinanceira[Descrição],'DRE Financeira'!$C390,
BaseFinanceira[Mês Comp.],IF($B$2=Configurações!$B$7,"&lt;&gt;""",'DRE Financeira'!$B$2))))</f>
        <v/>
      </c>
      <c r="M390" s="24" t="str">
        <f>IF($B390="","",ABS(
SUMIFS(BaseFinanceira[Plano Contas],
IF('DRE Financeira'!$B$3=Configurações!$D$7,BaseFinanceira[Descrição],BaseFinanceira[Data Regime de Caixa]),COLUMN(I$1),
BaseFinanceira[Grupo],'DRE Financeira'!$C390,
BaseFinanceira[Mês Caixa],IF($B$2=Configurações!$B$7,"&lt;&gt;""",'DRE Financeira'!$B$2))))</f>
        <v/>
      </c>
      <c r="N390" s="26" t="str">
        <f>IF($B390="","",ABS(
SUMIFS(BaseFinanceira[Data Regime Competência],
IF('DRE Financeira'!$B$3=Configurações!$D$7,BaseFinanceira[Descrição],BaseFinanceira[Data Regime de Caixa]),COLUMN(I$1),
BaseFinanceira[Grupo],'DRE Financeira'!$C390,
BaseFinanceira[Mês Caixa],IF($B$2=Configurações!$B$7,"&lt;&gt;""",'DRE Financeira'!$B$2))))</f>
        <v/>
      </c>
      <c r="O390" s="24" t="str">
        <f>IF($B390="","",ABS(
SUMIFS(BaseFinanceira[Data Regime Competência],
IF('DRE Financeira'!$B$3=Configurações!$D$7,BaseFinanceira[Grupo],BaseFinanceira[Descrição]),COLUMN(K$1),
BaseFinanceira[SubGrupo],'DRE Financeira'!$C390,
BaseFinanceira[Plano Contas],IF($B$2=Configurações!$B$7,"&lt;&gt;""",'DRE Financeira'!$B$2))))</f>
        <v/>
      </c>
      <c r="P390" s="26" t="str">
        <f>IF($B390="","",ABS(
SUMIFS(BaseFinanceira[Data Regime de Caixa],
IF('DRE Financeira'!$B$3=Configurações!$D$7,BaseFinanceira[Grupo],BaseFinanceira[Descrição]),COLUMN(K$1),
BaseFinanceira[SubGrupo],'DRE Financeira'!$C390,
BaseFinanceira[Plano Contas],IF($B$2=Configurações!$B$7,"&lt;&gt;""",'DRE Financeira'!$B$2))))</f>
        <v/>
      </c>
      <c r="Q390" s="24" t="str">
        <f>IF($B390="","",ABS(
SUMIFS(BaseFinanceira[Data Regime de Caixa],
IF('DRE Financeira'!$B$3=Configurações!$D$7,BaseFinanceira[SubGrupo],BaseFinanceira[Grupo]),COLUMN(M$1),
BaseFinanceira[Categoria],'DRE Financeira'!$C390,
BaseFinanceira[Data Regime Competência],IF($B$2=Configurações!$B$7,"&lt;&gt;""",'DRE Financeira'!$B$2))))</f>
        <v/>
      </c>
      <c r="R390" s="26" t="str">
        <f>IF($B390="","",ABS(
SUMIFS(BaseFinanceira[Descrição],
IF('DRE Financeira'!$B$3=Configurações!$D$7,BaseFinanceira[SubGrupo],BaseFinanceira[Grupo]),COLUMN(M$1),
BaseFinanceira[Categoria],'DRE Financeira'!$C390,
BaseFinanceira[Data Regime Competência],IF($B$2=Configurações!$B$7,"&lt;&gt;""",'DRE Financeira'!$B$2))))</f>
        <v/>
      </c>
      <c r="S390" s="24" t="str">
        <f>IF($B390="","",ABS(
SUMIFS(BaseFinanceira[Descrição],
IF('DRE Financeira'!$B$3=Configurações!$D$7,BaseFinanceira[Categoria],BaseFinanceira[SubGrupo]),COLUMN(O$1),
BaseFinanceira[Centro Custo],'DRE Financeira'!$C390,
BaseFinanceira[Data Regime de Caixa],IF($B$2=Configurações!$B$7,"&lt;&gt;""",'DRE Financeira'!$B$2))))</f>
        <v/>
      </c>
      <c r="T390" s="26" t="str">
        <f>IF($B390="","",ABS(
SUMIFS(BaseFinanceira[Grupo],
IF('DRE Financeira'!$B$3=Configurações!$D$7,BaseFinanceira[Categoria],BaseFinanceira[SubGrupo]),COLUMN(O$1),
BaseFinanceira[Centro Custo],'DRE Financeira'!$C390,
BaseFinanceira[Data Regime de Caixa],IF($B$2=Configurações!$B$7,"&lt;&gt;""",'DRE Financeira'!$B$2))))</f>
        <v/>
      </c>
      <c r="U390" s="24" t="str">
        <f>IF($B390="","",ABS(
SUMIFS(BaseFinanceira[Grupo],
IF('DRE Financeira'!$B$3=Configurações!$D$7,BaseFinanceira[Centro Custo],BaseFinanceira[Categoria]),COLUMN(Q$1),
BaseFinanceira[Valor Previsto],'DRE Financeira'!$C390,
BaseFinanceira[Descrição],IF($B$2=Configurações!$B$7,"&lt;&gt;""",'DRE Financeira'!$B$2))))</f>
        <v/>
      </c>
      <c r="V390" s="26" t="str">
        <f>IF($B390="","",ABS(
SUMIFS(BaseFinanceira[SubGrupo],
IF('DRE Financeira'!$B$3=Configurações!$D$7,BaseFinanceira[Centro Custo],BaseFinanceira[Categoria]),COLUMN(Q$1),
BaseFinanceira[Valor Previsto],'DRE Financeira'!$C390,
BaseFinanceira[Descrição],IF($B$2=Configurações!$B$7,"&lt;&gt;""",'DRE Financeira'!$B$2))))</f>
        <v/>
      </c>
      <c r="W390" s="24" t="str">
        <f>IF($B390="","",ABS(
SUMIFS(BaseFinanceira[SubGrupo],
IF('DRE Financeira'!$B$3=Configurações!$D$7,BaseFinanceira[Valor Previsto],BaseFinanceira[Centro Custo]),COLUMN(S$1),
BaseFinanceira[Valor Realizado],'DRE Financeira'!$C390,
BaseFinanceira[Grupo],IF($B$2=Configurações!$B$7,"&lt;&gt;""",'DRE Financeira'!$B$2))))</f>
        <v/>
      </c>
      <c r="X390" s="26" t="str">
        <f>IF($B390="","",ABS(
SUMIFS(BaseFinanceira[Categoria],
IF('DRE Financeira'!$B$3=Configurações!$D$7,BaseFinanceira[Valor Previsto],BaseFinanceira[Centro Custo]),COLUMN(S$1),
BaseFinanceira[Valor Realizado],'DRE Financeira'!$C390,
BaseFinanceira[Grupo],IF($B$2=Configurações!$B$7,"&lt;&gt;""",'DRE Financeira'!$B$2))))</f>
        <v/>
      </c>
      <c r="Y390" s="24" t="str">
        <f>IF($B390="","",ABS(
SUMIFS(BaseFinanceira[Categoria],
IF('DRE Financeira'!$B$3=Configurações!$D$7,BaseFinanceira[Valor Realizado],BaseFinanceira[Valor Previsto]),COLUMN(U$1),
BaseFinanceira[Mês Comp.],'DRE Financeira'!$C390,
BaseFinanceira[SubGrupo],IF($B$2=Configurações!$B$7,"&lt;&gt;""",'DRE Financeira'!$B$2))))</f>
        <v/>
      </c>
      <c r="Z390" s="26" t="str">
        <f>IF($B390="","",ABS(
SUMIFS(BaseFinanceira[Centro Custo],
IF('DRE Financeira'!$B$3=Configurações!$D$7,BaseFinanceira[Valor Realizado],BaseFinanceira[Valor Previsto]),COLUMN(U$1),
BaseFinanceira[Mês Comp.],'DRE Financeira'!$C390,
BaseFinanceira[SubGrupo],IF($B$2=Configurações!$B$7,"&lt;&gt;""",'DRE Financeira'!$B$2))))</f>
        <v/>
      </c>
      <c r="AA390" s="24" t="str">
        <f>IF($B390="","",ABS(
SUMIFS(BaseFinanceira[Centro Custo],
IF('DRE Financeira'!$B$3=Configurações!$D$7,BaseFinanceira[Mês Comp.],BaseFinanceira[Valor Realizado]),COLUMN(W$1),
BaseFinanceira[Mês Caixa],'DRE Financeira'!$C390,
BaseFinanceira[Categoria],IF($B$2=Configurações!$B$7,"&lt;&gt;""",'DRE Financeira'!$B$2))))</f>
        <v/>
      </c>
      <c r="AB390" s="26" t="str">
        <f>IF($B390="","",ABS(
SUMIFS(BaseFinanceira[Valor Previsto],
IF('DRE Financeira'!$B$3=Configurações!$D$7,BaseFinanceira[Mês Comp.],BaseFinanceira[Valor Realizado]),COLUMN(W$1),
BaseFinanceira[Mês Caixa],'DRE Financeira'!$C390,
BaseFinanceira[Categoria],IF($B$2=Configurações!$B$7,"&lt;&gt;""",'DRE Financeira'!$B$2))))</f>
        <v/>
      </c>
      <c r="AD390" s="24">
        <f t="shared" ref="AD390:AE393" si="602">SUMIF($E$3:$AB$3,AD$3,$E390:$AB390)</f>
        <v>0</v>
      </c>
      <c r="AE390" s="26">
        <f t="shared" si="602"/>
        <v>0</v>
      </c>
      <c r="AF390" s="39">
        <f t="shared" si="570"/>
        <v>0</v>
      </c>
      <c r="AH390" s="24">
        <f t="shared" ref="AH390:AI393" si="603">IFERROR(SUMIF($E$3:$AB$3,AH$3,$E390:$AB390)/COUNTIFS($E390:$AB390,"&gt;0",$E$3:$AB$3,AH$3),0)</f>
        <v>0</v>
      </c>
      <c r="AI390" s="26">
        <f t="shared" si="603"/>
        <v>0</v>
      </c>
    </row>
    <row r="391" spans="2:35" s="2" customFormat="1" ht="20.100000000000001" hidden="1" customHeight="1" x14ac:dyDescent="0.25">
      <c r="B391" s="23" t="str">
        <f>IF('Plano Contas'!W26="","",'Plano Contas'!W26)</f>
        <v/>
      </c>
      <c r="C391" s="46" t="str">
        <f t="shared" si="601"/>
        <v>Receita Não OperacionalGrupo Extra 2</v>
      </c>
      <c r="D391" s="20"/>
      <c r="E391" s="24" t="str">
        <f>IF($B391="","",ABS(
SUMIFS(BaseFinanceira[Valor Previsto],
IF('DRE Financeira'!$B$3=Configurações!$D$7,BaseFinanceira[Mês Caixa],BaseFinanceira[Mês Comp.]),COLUMN(A$1),
BaseFinanceira[Plano Contas],'DRE Financeira'!$C391,
BaseFinanceira[Centro Custo],IF($B$2=Configurações!$B$7,"&lt;&gt;""",'DRE Financeira'!$B$2))))</f>
        <v/>
      </c>
      <c r="F391" s="26" t="str">
        <f>IF($B391="","",ABS(
SUMIFS(BaseFinanceira[Valor Realizado],
IF('DRE Financeira'!$B$3=Configurações!$D$7,BaseFinanceira[Mês Caixa],BaseFinanceira[Mês Comp.]),COLUMN(A$1),
BaseFinanceira[Plano Contas],'DRE Financeira'!$C391,
BaseFinanceira[Centro Custo],IF($B$2=Configurações!$B$7,"&lt;&gt;""",'DRE Financeira'!$B$2))))</f>
        <v/>
      </c>
      <c r="G391" s="24" t="str">
        <f>IF($B391="","",ABS(
SUMIFS(BaseFinanceira[Valor Realizado],
IF('DRE Financeira'!$B$3=Configurações!$D$7,BaseFinanceira[Plano Contas],BaseFinanceira[Mês Caixa]),COLUMN(C$1),
BaseFinanceira[Data Regime Competência],'DRE Financeira'!$C391,
BaseFinanceira[Valor Previsto],IF($B$2=Configurações!$B$7,"&lt;&gt;""",'DRE Financeira'!$B$2))))</f>
        <v/>
      </c>
      <c r="H391" s="26" t="str">
        <f>IF($B391="","",ABS(
SUMIFS(BaseFinanceira[Mês Comp.],
IF('DRE Financeira'!$B$3=Configurações!$D$7,BaseFinanceira[Plano Contas],BaseFinanceira[Mês Caixa]),COLUMN(C$1),
BaseFinanceira[Data Regime Competência],'DRE Financeira'!$C391,
BaseFinanceira[Valor Previsto],IF($B$2=Configurações!$B$7,"&lt;&gt;""",'DRE Financeira'!$B$2))))</f>
        <v/>
      </c>
      <c r="I391" s="24" t="str">
        <f>IF($B391="","",ABS(
SUMIFS(BaseFinanceira[Mês Comp.],
IF('DRE Financeira'!$B$3=Configurações!$D$7,BaseFinanceira[Data Regime Competência],BaseFinanceira[Plano Contas]),COLUMN(E$1),
BaseFinanceira[Data Regime de Caixa],'DRE Financeira'!$C391,
BaseFinanceira[Valor Realizado],IF($B$2=Configurações!$B$7,"&lt;&gt;""",'DRE Financeira'!$B$2))))</f>
        <v/>
      </c>
      <c r="J391" s="26" t="str">
        <f>IF($B391="","",ABS(
SUMIFS(BaseFinanceira[Mês Caixa],
IF('DRE Financeira'!$B$3=Configurações!$D$7,BaseFinanceira[Data Regime Competência],BaseFinanceira[Plano Contas]),COLUMN(E$1),
BaseFinanceira[Data Regime de Caixa],'DRE Financeira'!$C391,
BaseFinanceira[Valor Realizado],IF($B$2=Configurações!$B$7,"&lt;&gt;""",'DRE Financeira'!$B$2))))</f>
        <v/>
      </c>
      <c r="K391" s="24" t="str">
        <f>IF($B391="","",ABS(
SUMIFS(BaseFinanceira[Mês Caixa],
IF('DRE Financeira'!$B$3=Configurações!$D$7,BaseFinanceira[Data Regime de Caixa],BaseFinanceira[Data Regime Competência]),COLUMN(G$1),
BaseFinanceira[Descrição],'DRE Financeira'!$C391,
BaseFinanceira[Mês Comp.],IF($B$2=Configurações!$B$7,"&lt;&gt;""",'DRE Financeira'!$B$2))))</f>
        <v/>
      </c>
      <c r="L391" s="26" t="str">
        <f>IF($B391="","",ABS(
SUMIFS(BaseFinanceira[Plano Contas],
IF('DRE Financeira'!$B$3=Configurações!$D$7,BaseFinanceira[Data Regime de Caixa],BaseFinanceira[Data Regime Competência]),COLUMN(G$1),
BaseFinanceira[Descrição],'DRE Financeira'!$C391,
BaseFinanceira[Mês Comp.],IF($B$2=Configurações!$B$7,"&lt;&gt;""",'DRE Financeira'!$B$2))))</f>
        <v/>
      </c>
      <c r="M391" s="24" t="str">
        <f>IF($B391="","",ABS(
SUMIFS(BaseFinanceira[Plano Contas],
IF('DRE Financeira'!$B$3=Configurações!$D$7,BaseFinanceira[Descrição],BaseFinanceira[Data Regime de Caixa]),COLUMN(I$1),
BaseFinanceira[Grupo],'DRE Financeira'!$C391,
BaseFinanceira[Mês Caixa],IF($B$2=Configurações!$B$7,"&lt;&gt;""",'DRE Financeira'!$B$2))))</f>
        <v/>
      </c>
      <c r="N391" s="26" t="str">
        <f>IF($B391="","",ABS(
SUMIFS(BaseFinanceira[Data Regime Competência],
IF('DRE Financeira'!$B$3=Configurações!$D$7,BaseFinanceira[Descrição],BaseFinanceira[Data Regime de Caixa]),COLUMN(I$1),
BaseFinanceira[Grupo],'DRE Financeira'!$C391,
BaseFinanceira[Mês Caixa],IF($B$2=Configurações!$B$7,"&lt;&gt;""",'DRE Financeira'!$B$2))))</f>
        <v/>
      </c>
      <c r="O391" s="24" t="str">
        <f>IF($B391="","",ABS(
SUMIFS(BaseFinanceira[Data Regime Competência],
IF('DRE Financeira'!$B$3=Configurações!$D$7,BaseFinanceira[Grupo],BaseFinanceira[Descrição]),COLUMN(K$1),
BaseFinanceira[SubGrupo],'DRE Financeira'!$C391,
BaseFinanceira[Plano Contas],IF($B$2=Configurações!$B$7,"&lt;&gt;""",'DRE Financeira'!$B$2))))</f>
        <v/>
      </c>
      <c r="P391" s="26" t="str">
        <f>IF($B391="","",ABS(
SUMIFS(BaseFinanceira[Data Regime de Caixa],
IF('DRE Financeira'!$B$3=Configurações!$D$7,BaseFinanceira[Grupo],BaseFinanceira[Descrição]),COLUMN(K$1),
BaseFinanceira[SubGrupo],'DRE Financeira'!$C391,
BaseFinanceira[Plano Contas],IF($B$2=Configurações!$B$7,"&lt;&gt;""",'DRE Financeira'!$B$2))))</f>
        <v/>
      </c>
      <c r="Q391" s="24" t="str">
        <f>IF($B391="","",ABS(
SUMIFS(BaseFinanceira[Data Regime de Caixa],
IF('DRE Financeira'!$B$3=Configurações!$D$7,BaseFinanceira[SubGrupo],BaseFinanceira[Grupo]),COLUMN(M$1),
BaseFinanceira[Categoria],'DRE Financeira'!$C391,
BaseFinanceira[Data Regime Competência],IF($B$2=Configurações!$B$7,"&lt;&gt;""",'DRE Financeira'!$B$2))))</f>
        <v/>
      </c>
      <c r="R391" s="26" t="str">
        <f>IF($B391="","",ABS(
SUMIFS(BaseFinanceira[Descrição],
IF('DRE Financeira'!$B$3=Configurações!$D$7,BaseFinanceira[SubGrupo],BaseFinanceira[Grupo]),COLUMN(M$1),
BaseFinanceira[Categoria],'DRE Financeira'!$C391,
BaseFinanceira[Data Regime Competência],IF($B$2=Configurações!$B$7,"&lt;&gt;""",'DRE Financeira'!$B$2))))</f>
        <v/>
      </c>
      <c r="S391" s="24" t="str">
        <f>IF($B391="","",ABS(
SUMIFS(BaseFinanceira[Descrição],
IF('DRE Financeira'!$B$3=Configurações!$D$7,BaseFinanceira[Categoria],BaseFinanceira[SubGrupo]),COLUMN(O$1),
BaseFinanceira[Centro Custo],'DRE Financeira'!$C391,
BaseFinanceira[Data Regime de Caixa],IF($B$2=Configurações!$B$7,"&lt;&gt;""",'DRE Financeira'!$B$2))))</f>
        <v/>
      </c>
      <c r="T391" s="26" t="str">
        <f>IF($B391="","",ABS(
SUMIFS(BaseFinanceira[Grupo],
IF('DRE Financeira'!$B$3=Configurações!$D$7,BaseFinanceira[Categoria],BaseFinanceira[SubGrupo]),COLUMN(O$1),
BaseFinanceira[Centro Custo],'DRE Financeira'!$C391,
BaseFinanceira[Data Regime de Caixa],IF($B$2=Configurações!$B$7,"&lt;&gt;""",'DRE Financeira'!$B$2))))</f>
        <v/>
      </c>
      <c r="U391" s="24" t="str">
        <f>IF($B391="","",ABS(
SUMIFS(BaseFinanceira[Grupo],
IF('DRE Financeira'!$B$3=Configurações!$D$7,BaseFinanceira[Centro Custo],BaseFinanceira[Categoria]),COLUMN(Q$1),
BaseFinanceira[Valor Previsto],'DRE Financeira'!$C391,
BaseFinanceira[Descrição],IF($B$2=Configurações!$B$7,"&lt;&gt;""",'DRE Financeira'!$B$2))))</f>
        <v/>
      </c>
      <c r="V391" s="26" t="str">
        <f>IF($B391="","",ABS(
SUMIFS(BaseFinanceira[SubGrupo],
IF('DRE Financeira'!$B$3=Configurações!$D$7,BaseFinanceira[Centro Custo],BaseFinanceira[Categoria]),COLUMN(Q$1),
BaseFinanceira[Valor Previsto],'DRE Financeira'!$C391,
BaseFinanceira[Descrição],IF($B$2=Configurações!$B$7,"&lt;&gt;""",'DRE Financeira'!$B$2))))</f>
        <v/>
      </c>
      <c r="W391" s="24" t="str">
        <f>IF($B391="","",ABS(
SUMIFS(BaseFinanceira[SubGrupo],
IF('DRE Financeira'!$B$3=Configurações!$D$7,BaseFinanceira[Valor Previsto],BaseFinanceira[Centro Custo]),COLUMN(S$1),
BaseFinanceira[Valor Realizado],'DRE Financeira'!$C391,
BaseFinanceira[Grupo],IF($B$2=Configurações!$B$7,"&lt;&gt;""",'DRE Financeira'!$B$2))))</f>
        <v/>
      </c>
      <c r="X391" s="26" t="str">
        <f>IF($B391="","",ABS(
SUMIFS(BaseFinanceira[Categoria],
IF('DRE Financeira'!$B$3=Configurações!$D$7,BaseFinanceira[Valor Previsto],BaseFinanceira[Centro Custo]),COLUMN(S$1),
BaseFinanceira[Valor Realizado],'DRE Financeira'!$C391,
BaseFinanceira[Grupo],IF($B$2=Configurações!$B$7,"&lt;&gt;""",'DRE Financeira'!$B$2))))</f>
        <v/>
      </c>
      <c r="Y391" s="24" t="str">
        <f>IF($B391="","",ABS(
SUMIFS(BaseFinanceira[Categoria],
IF('DRE Financeira'!$B$3=Configurações!$D$7,BaseFinanceira[Valor Realizado],BaseFinanceira[Valor Previsto]),COLUMN(U$1),
BaseFinanceira[Mês Comp.],'DRE Financeira'!$C391,
BaseFinanceira[SubGrupo],IF($B$2=Configurações!$B$7,"&lt;&gt;""",'DRE Financeira'!$B$2))))</f>
        <v/>
      </c>
      <c r="Z391" s="26" t="str">
        <f>IF($B391="","",ABS(
SUMIFS(BaseFinanceira[Centro Custo],
IF('DRE Financeira'!$B$3=Configurações!$D$7,BaseFinanceira[Valor Realizado],BaseFinanceira[Valor Previsto]),COLUMN(U$1),
BaseFinanceira[Mês Comp.],'DRE Financeira'!$C391,
BaseFinanceira[SubGrupo],IF($B$2=Configurações!$B$7,"&lt;&gt;""",'DRE Financeira'!$B$2))))</f>
        <v/>
      </c>
      <c r="AA391" s="24" t="str">
        <f>IF($B391="","",ABS(
SUMIFS(BaseFinanceira[Centro Custo],
IF('DRE Financeira'!$B$3=Configurações!$D$7,BaseFinanceira[Mês Comp.],BaseFinanceira[Valor Realizado]),COLUMN(W$1),
BaseFinanceira[Mês Caixa],'DRE Financeira'!$C391,
BaseFinanceira[Categoria],IF($B$2=Configurações!$B$7,"&lt;&gt;""",'DRE Financeira'!$B$2))))</f>
        <v/>
      </c>
      <c r="AB391" s="26" t="str">
        <f>IF($B391="","",ABS(
SUMIFS(BaseFinanceira[Valor Previsto],
IF('DRE Financeira'!$B$3=Configurações!$D$7,BaseFinanceira[Mês Comp.],BaseFinanceira[Valor Realizado]),COLUMN(W$1),
BaseFinanceira[Mês Caixa],'DRE Financeira'!$C391,
BaseFinanceira[Categoria],IF($B$2=Configurações!$B$7,"&lt;&gt;""",'DRE Financeira'!$B$2))))</f>
        <v/>
      </c>
      <c r="AD391" s="24">
        <f t="shared" si="602"/>
        <v>0</v>
      </c>
      <c r="AE391" s="26">
        <f t="shared" si="602"/>
        <v>0</v>
      </c>
      <c r="AF391" s="39">
        <f t="shared" si="570"/>
        <v>0</v>
      </c>
      <c r="AH391" s="24">
        <f t="shared" si="603"/>
        <v>0</v>
      </c>
      <c r="AI391" s="26">
        <f t="shared" si="603"/>
        <v>0</v>
      </c>
    </row>
    <row r="392" spans="2:35" s="2" customFormat="1" ht="20.100000000000001" hidden="1" customHeight="1" x14ac:dyDescent="0.25">
      <c r="B392" s="23" t="str">
        <f>IF('Plano Contas'!W27="","",'Plano Contas'!W27)</f>
        <v/>
      </c>
      <c r="C392" s="46" t="str">
        <f t="shared" si="601"/>
        <v>Receita Não OperacionalGrupo Extra 2</v>
      </c>
      <c r="D392" s="20"/>
      <c r="E392" s="24" t="str">
        <f>IF($B392="","",ABS(
SUMIFS(BaseFinanceira[Valor Previsto],
IF('DRE Financeira'!$B$3=Configurações!$D$7,BaseFinanceira[Mês Caixa],BaseFinanceira[Mês Comp.]),COLUMN(A$1),
BaseFinanceira[Plano Contas],'DRE Financeira'!$C392,
BaseFinanceira[Centro Custo],IF($B$2=Configurações!$B$7,"&lt;&gt;""",'DRE Financeira'!$B$2))))</f>
        <v/>
      </c>
      <c r="F392" s="26" t="str">
        <f>IF($B392="","",ABS(
SUMIFS(BaseFinanceira[Valor Realizado],
IF('DRE Financeira'!$B$3=Configurações!$D$7,BaseFinanceira[Mês Caixa],BaseFinanceira[Mês Comp.]),COLUMN(A$1),
BaseFinanceira[Plano Contas],'DRE Financeira'!$C392,
BaseFinanceira[Centro Custo],IF($B$2=Configurações!$B$7,"&lt;&gt;""",'DRE Financeira'!$B$2))))</f>
        <v/>
      </c>
      <c r="G392" s="24" t="str">
        <f>IF($B392="","",ABS(
SUMIFS(BaseFinanceira[Valor Realizado],
IF('DRE Financeira'!$B$3=Configurações!$D$7,BaseFinanceira[Plano Contas],BaseFinanceira[Mês Caixa]),COLUMN(C$1),
BaseFinanceira[Data Regime Competência],'DRE Financeira'!$C392,
BaseFinanceira[Valor Previsto],IF($B$2=Configurações!$B$7,"&lt;&gt;""",'DRE Financeira'!$B$2))))</f>
        <v/>
      </c>
      <c r="H392" s="26" t="str">
        <f>IF($B392="","",ABS(
SUMIFS(BaseFinanceira[Mês Comp.],
IF('DRE Financeira'!$B$3=Configurações!$D$7,BaseFinanceira[Plano Contas],BaseFinanceira[Mês Caixa]),COLUMN(C$1),
BaseFinanceira[Data Regime Competência],'DRE Financeira'!$C392,
BaseFinanceira[Valor Previsto],IF($B$2=Configurações!$B$7,"&lt;&gt;""",'DRE Financeira'!$B$2))))</f>
        <v/>
      </c>
      <c r="I392" s="24" t="str">
        <f>IF($B392="","",ABS(
SUMIFS(BaseFinanceira[Mês Comp.],
IF('DRE Financeira'!$B$3=Configurações!$D$7,BaseFinanceira[Data Regime Competência],BaseFinanceira[Plano Contas]),COLUMN(E$1),
BaseFinanceira[Data Regime de Caixa],'DRE Financeira'!$C392,
BaseFinanceira[Valor Realizado],IF($B$2=Configurações!$B$7,"&lt;&gt;""",'DRE Financeira'!$B$2))))</f>
        <v/>
      </c>
      <c r="J392" s="26" t="str">
        <f>IF($B392="","",ABS(
SUMIFS(BaseFinanceira[Mês Caixa],
IF('DRE Financeira'!$B$3=Configurações!$D$7,BaseFinanceira[Data Regime Competência],BaseFinanceira[Plano Contas]),COLUMN(E$1),
BaseFinanceira[Data Regime de Caixa],'DRE Financeira'!$C392,
BaseFinanceira[Valor Realizado],IF($B$2=Configurações!$B$7,"&lt;&gt;""",'DRE Financeira'!$B$2))))</f>
        <v/>
      </c>
      <c r="K392" s="24" t="str">
        <f>IF($B392="","",ABS(
SUMIFS(BaseFinanceira[Mês Caixa],
IF('DRE Financeira'!$B$3=Configurações!$D$7,BaseFinanceira[Data Regime de Caixa],BaseFinanceira[Data Regime Competência]),COLUMN(G$1),
BaseFinanceira[Descrição],'DRE Financeira'!$C392,
BaseFinanceira[Mês Comp.],IF($B$2=Configurações!$B$7,"&lt;&gt;""",'DRE Financeira'!$B$2))))</f>
        <v/>
      </c>
      <c r="L392" s="26" t="str">
        <f>IF($B392="","",ABS(
SUMIFS(BaseFinanceira[Plano Contas],
IF('DRE Financeira'!$B$3=Configurações!$D$7,BaseFinanceira[Data Regime de Caixa],BaseFinanceira[Data Regime Competência]),COLUMN(G$1),
BaseFinanceira[Descrição],'DRE Financeira'!$C392,
BaseFinanceira[Mês Comp.],IF($B$2=Configurações!$B$7,"&lt;&gt;""",'DRE Financeira'!$B$2))))</f>
        <v/>
      </c>
      <c r="M392" s="24" t="str">
        <f>IF($B392="","",ABS(
SUMIFS(BaseFinanceira[Plano Contas],
IF('DRE Financeira'!$B$3=Configurações!$D$7,BaseFinanceira[Descrição],BaseFinanceira[Data Regime de Caixa]),COLUMN(I$1),
BaseFinanceira[Grupo],'DRE Financeira'!$C392,
BaseFinanceira[Mês Caixa],IF($B$2=Configurações!$B$7,"&lt;&gt;""",'DRE Financeira'!$B$2))))</f>
        <v/>
      </c>
      <c r="N392" s="26" t="str">
        <f>IF($B392="","",ABS(
SUMIFS(BaseFinanceira[Data Regime Competência],
IF('DRE Financeira'!$B$3=Configurações!$D$7,BaseFinanceira[Descrição],BaseFinanceira[Data Regime de Caixa]),COLUMN(I$1),
BaseFinanceira[Grupo],'DRE Financeira'!$C392,
BaseFinanceira[Mês Caixa],IF($B$2=Configurações!$B$7,"&lt;&gt;""",'DRE Financeira'!$B$2))))</f>
        <v/>
      </c>
      <c r="O392" s="24" t="str">
        <f>IF($B392="","",ABS(
SUMIFS(BaseFinanceira[Data Regime Competência],
IF('DRE Financeira'!$B$3=Configurações!$D$7,BaseFinanceira[Grupo],BaseFinanceira[Descrição]),COLUMN(K$1),
BaseFinanceira[SubGrupo],'DRE Financeira'!$C392,
BaseFinanceira[Plano Contas],IF($B$2=Configurações!$B$7,"&lt;&gt;""",'DRE Financeira'!$B$2))))</f>
        <v/>
      </c>
      <c r="P392" s="26" t="str">
        <f>IF($B392="","",ABS(
SUMIFS(BaseFinanceira[Data Regime de Caixa],
IF('DRE Financeira'!$B$3=Configurações!$D$7,BaseFinanceira[Grupo],BaseFinanceira[Descrição]),COLUMN(K$1),
BaseFinanceira[SubGrupo],'DRE Financeira'!$C392,
BaseFinanceira[Plano Contas],IF($B$2=Configurações!$B$7,"&lt;&gt;""",'DRE Financeira'!$B$2))))</f>
        <v/>
      </c>
      <c r="Q392" s="24" t="str">
        <f>IF($B392="","",ABS(
SUMIFS(BaseFinanceira[Data Regime de Caixa],
IF('DRE Financeira'!$B$3=Configurações!$D$7,BaseFinanceira[SubGrupo],BaseFinanceira[Grupo]),COLUMN(M$1),
BaseFinanceira[Categoria],'DRE Financeira'!$C392,
BaseFinanceira[Data Regime Competência],IF($B$2=Configurações!$B$7,"&lt;&gt;""",'DRE Financeira'!$B$2))))</f>
        <v/>
      </c>
      <c r="R392" s="26" t="str">
        <f>IF($B392="","",ABS(
SUMIFS(BaseFinanceira[Descrição],
IF('DRE Financeira'!$B$3=Configurações!$D$7,BaseFinanceira[SubGrupo],BaseFinanceira[Grupo]),COLUMN(M$1),
BaseFinanceira[Categoria],'DRE Financeira'!$C392,
BaseFinanceira[Data Regime Competência],IF($B$2=Configurações!$B$7,"&lt;&gt;""",'DRE Financeira'!$B$2))))</f>
        <v/>
      </c>
      <c r="S392" s="24" t="str">
        <f>IF($B392="","",ABS(
SUMIFS(BaseFinanceira[Descrição],
IF('DRE Financeira'!$B$3=Configurações!$D$7,BaseFinanceira[Categoria],BaseFinanceira[SubGrupo]),COLUMN(O$1),
BaseFinanceira[Centro Custo],'DRE Financeira'!$C392,
BaseFinanceira[Data Regime de Caixa],IF($B$2=Configurações!$B$7,"&lt;&gt;""",'DRE Financeira'!$B$2))))</f>
        <v/>
      </c>
      <c r="T392" s="26" t="str">
        <f>IF($B392="","",ABS(
SUMIFS(BaseFinanceira[Grupo],
IF('DRE Financeira'!$B$3=Configurações!$D$7,BaseFinanceira[Categoria],BaseFinanceira[SubGrupo]),COLUMN(O$1),
BaseFinanceira[Centro Custo],'DRE Financeira'!$C392,
BaseFinanceira[Data Regime de Caixa],IF($B$2=Configurações!$B$7,"&lt;&gt;""",'DRE Financeira'!$B$2))))</f>
        <v/>
      </c>
      <c r="U392" s="24" t="str">
        <f>IF($B392="","",ABS(
SUMIFS(BaseFinanceira[Grupo],
IF('DRE Financeira'!$B$3=Configurações!$D$7,BaseFinanceira[Centro Custo],BaseFinanceira[Categoria]),COLUMN(Q$1),
BaseFinanceira[Valor Previsto],'DRE Financeira'!$C392,
BaseFinanceira[Descrição],IF($B$2=Configurações!$B$7,"&lt;&gt;""",'DRE Financeira'!$B$2))))</f>
        <v/>
      </c>
      <c r="V392" s="26" t="str">
        <f>IF($B392="","",ABS(
SUMIFS(BaseFinanceira[SubGrupo],
IF('DRE Financeira'!$B$3=Configurações!$D$7,BaseFinanceira[Centro Custo],BaseFinanceira[Categoria]),COLUMN(Q$1),
BaseFinanceira[Valor Previsto],'DRE Financeira'!$C392,
BaseFinanceira[Descrição],IF($B$2=Configurações!$B$7,"&lt;&gt;""",'DRE Financeira'!$B$2))))</f>
        <v/>
      </c>
      <c r="W392" s="24" t="str">
        <f>IF($B392="","",ABS(
SUMIFS(BaseFinanceira[SubGrupo],
IF('DRE Financeira'!$B$3=Configurações!$D$7,BaseFinanceira[Valor Previsto],BaseFinanceira[Centro Custo]),COLUMN(S$1),
BaseFinanceira[Valor Realizado],'DRE Financeira'!$C392,
BaseFinanceira[Grupo],IF($B$2=Configurações!$B$7,"&lt;&gt;""",'DRE Financeira'!$B$2))))</f>
        <v/>
      </c>
      <c r="X392" s="26" t="str">
        <f>IF($B392="","",ABS(
SUMIFS(BaseFinanceira[Categoria],
IF('DRE Financeira'!$B$3=Configurações!$D$7,BaseFinanceira[Valor Previsto],BaseFinanceira[Centro Custo]),COLUMN(S$1),
BaseFinanceira[Valor Realizado],'DRE Financeira'!$C392,
BaseFinanceira[Grupo],IF($B$2=Configurações!$B$7,"&lt;&gt;""",'DRE Financeira'!$B$2))))</f>
        <v/>
      </c>
      <c r="Y392" s="24" t="str">
        <f>IF($B392="","",ABS(
SUMIFS(BaseFinanceira[Categoria],
IF('DRE Financeira'!$B$3=Configurações!$D$7,BaseFinanceira[Valor Realizado],BaseFinanceira[Valor Previsto]),COLUMN(U$1),
BaseFinanceira[Mês Comp.],'DRE Financeira'!$C392,
BaseFinanceira[SubGrupo],IF($B$2=Configurações!$B$7,"&lt;&gt;""",'DRE Financeira'!$B$2))))</f>
        <v/>
      </c>
      <c r="Z392" s="26" t="str">
        <f>IF($B392="","",ABS(
SUMIFS(BaseFinanceira[Centro Custo],
IF('DRE Financeira'!$B$3=Configurações!$D$7,BaseFinanceira[Valor Realizado],BaseFinanceira[Valor Previsto]),COLUMN(U$1),
BaseFinanceira[Mês Comp.],'DRE Financeira'!$C392,
BaseFinanceira[SubGrupo],IF($B$2=Configurações!$B$7,"&lt;&gt;""",'DRE Financeira'!$B$2))))</f>
        <v/>
      </c>
      <c r="AA392" s="24" t="str">
        <f>IF($B392="","",ABS(
SUMIFS(BaseFinanceira[Centro Custo],
IF('DRE Financeira'!$B$3=Configurações!$D$7,BaseFinanceira[Mês Comp.],BaseFinanceira[Valor Realizado]),COLUMN(W$1),
BaseFinanceira[Mês Caixa],'DRE Financeira'!$C392,
BaseFinanceira[Categoria],IF($B$2=Configurações!$B$7,"&lt;&gt;""",'DRE Financeira'!$B$2))))</f>
        <v/>
      </c>
      <c r="AB392" s="26" t="str">
        <f>IF($B392="","",ABS(
SUMIFS(BaseFinanceira[Valor Previsto],
IF('DRE Financeira'!$B$3=Configurações!$D$7,BaseFinanceira[Mês Comp.],BaseFinanceira[Valor Realizado]),COLUMN(W$1),
BaseFinanceira[Mês Caixa],'DRE Financeira'!$C392,
BaseFinanceira[Categoria],IF($B$2=Configurações!$B$7,"&lt;&gt;""",'DRE Financeira'!$B$2))))</f>
        <v/>
      </c>
      <c r="AD392" s="24">
        <f t="shared" si="602"/>
        <v>0</v>
      </c>
      <c r="AE392" s="26">
        <f t="shared" si="602"/>
        <v>0</v>
      </c>
      <c r="AF392" s="39">
        <f t="shared" si="570"/>
        <v>0</v>
      </c>
      <c r="AH392" s="24">
        <f t="shared" si="603"/>
        <v>0</v>
      </c>
      <c r="AI392" s="26">
        <f t="shared" si="603"/>
        <v>0</v>
      </c>
    </row>
    <row r="393" spans="2:35" s="2" customFormat="1" ht="20.100000000000001" hidden="1" customHeight="1" x14ac:dyDescent="0.25">
      <c r="B393" s="23" t="str">
        <f>IF('Plano Contas'!W28="","",'Plano Contas'!W28)</f>
        <v/>
      </c>
      <c r="C393" s="46" t="str">
        <f t="shared" si="601"/>
        <v>Receita Não OperacionalGrupo Extra 2</v>
      </c>
      <c r="D393" s="20"/>
      <c r="E393" s="24" t="str">
        <f>IF($B393="","",ABS(
SUMIFS(BaseFinanceira[Valor Previsto],
IF('DRE Financeira'!$B$3=Configurações!$D$7,BaseFinanceira[Mês Caixa],BaseFinanceira[Mês Comp.]),COLUMN(A$1),
BaseFinanceira[Plano Contas],'DRE Financeira'!$C393,
BaseFinanceira[Centro Custo],IF($B$2=Configurações!$B$7,"&lt;&gt;""",'DRE Financeira'!$B$2))))</f>
        <v/>
      </c>
      <c r="F393" s="26" t="str">
        <f>IF($B393="","",ABS(
SUMIFS(BaseFinanceira[Valor Realizado],
IF('DRE Financeira'!$B$3=Configurações!$D$7,BaseFinanceira[Mês Caixa],BaseFinanceira[Mês Comp.]),COLUMN(A$1),
BaseFinanceira[Plano Contas],'DRE Financeira'!$C393,
BaseFinanceira[Centro Custo],IF($B$2=Configurações!$B$7,"&lt;&gt;""",'DRE Financeira'!$B$2))))</f>
        <v/>
      </c>
      <c r="G393" s="24" t="str">
        <f>IF($B393="","",ABS(
SUMIFS(BaseFinanceira[Valor Realizado],
IF('DRE Financeira'!$B$3=Configurações!$D$7,BaseFinanceira[Plano Contas],BaseFinanceira[Mês Caixa]),COLUMN(C$1),
BaseFinanceira[Data Regime Competência],'DRE Financeira'!$C393,
BaseFinanceira[Valor Previsto],IF($B$2=Configurações!$B$7,"&lt;&gt;""",'DRE Financeira'!$B$2))))</f>
        <v/>
      </c>
      <c r="H393" s="26" t="str">
        <f>IF($B393="","",ABS(
SUMIFS(BaseFinanceira[Mês Comp.],
IF('DRE Financeira'!$B$3=Configurações!$D$7,BaseFinanceira[Plano Contas],BaseFinanceira[Mês Caixa]),COLUMN(C$1),
BaseFinanceira[Data Regime Competência],'DRE Financeira'!$C393,
BaseFinanceira[Valor Previsto],IF($B$2=Configurações!$B$7,"&lt;&gt;""",'DRE Financeira'!$B$2))))</f>
        <v/>
      </c>
      <c r="I393" s="24" t="str">
        <f>IF($B393="","",ABS(
SUMIFS(BaseFinanceira[Mês Comp.],
IF('DRE Financeira'!$B$3=Configurações!$D$7,BaseFinanceira[Data Regime Competência],BaseFinanceira[Plano Contas]),COLUMN(E$1),
BaseFinanceira[Data Regime de Caixa],'DRE Financeira'!$C393,
BaseFinanceira[Valor Realizado],IF($B$2=Configurações!$B$7,"&lt;&gt;""",'DRE Financeira'!$B$2))))</f>
        <v/>
      </c>
      <c r="J393" s="26" t="str">
        <f>IF($B393="","",ABS(
SUMIFS(BaseFinanceira[Mês Caixa],
IF('DRE Financeira'!$B$3=Configurações!$D$7,BaseFinanceira[Data Regime Competência],BaseFinanceira[Plano Contas]),COLUMN(E$1),
BaseFinanceira[Data Regime de Caixa],'DRE Financeira'!$C393,
BaseFinanceira[Valor Realizado],IF($B$2=Configurações!$B$7,"&lt;&gt;""",'DRE Financeira'!$B$2))))</f>
        <v/>
      </c>
      <c r="K393" s="24" t="str">
        <f>IF($B393="","",ABS(
SUMIFS(BaseFinanceira[Mês Caixa],
IF('DRE Financeira'!$B$3=Configurações!$D$7,BaseFinanceira[Data Regime de Caixa],BaseFinanceira[Data Regime Competência]),COLUMN(G$1),
BaseFinanceira[Descrição],'DRE Financeira'!$C393,
BaseFinanceira[Mês Comp.],IF($B$2=Configurações!$B$7,"&lt;&gt;""",'DRE Financeira'!$B$2))))</f>
        <v/>
      </c>
      <c r="L393" s="26" t="str">
        <f>IF($B393="","",ABS(
SUMIFS(BaseFinanceira[Plano Contas],
IF('DRE Financeira'!$B$3=Configurações!$D$7,BaseFinanceira[Data Regime de Caixa],BaseFinanceira[Data Regime Competência]),COLUMN(G$1),
BaseFinanceira[Descrição],'DRE Financeira'!$C393,
BaseFinanceira[Mês Comp.],IF($B$2=Configurações!$B$7,"&lt;&gt;""",'DRE Financeira'!$B$2))))</f>
        <v/>
      </c>
      <c r="M393" s="24" t="str">
        <f>IF($B393="","",ABS(
SUMIFS(BaseFinanceira[Plano Contas],
IF('DRE Financeira'!$B$3=Configurações!$D$7,BaseFinanceira[Descrição],BaseFinanceira[Data Regime de Caixa]),COLUMN(I$1),
BaseFinanceira[Grupo],'DRE Financeira'!$C393,
BaseFinanceira[Mês Caixa],IF($B$2=Configurações!$B$7,"&lt;&gt;""",'DRE Financeira'!$B$2))))</f>
        <v/>
      </c>
      <c r="N393" s="26" t="str">
        <f>IF($B393="","",ABS(
SUMIFS(BaseFinanceira[Data Regime Competência],
IF('DRE Financeira'!$B$3=Configurações!$D$7,BaseFinanceira[Descrição],BaseFinanceira[Data Regime de Caixa]),COLUMN(I$1),
BaseFinanceira[Grupo],'DRE Financeira'!$C393,
BaseFinanceira[Mês Caixa],IF($B$2=Configurações!$B$7,"&lt;&gt;""",'DRE Financeira'!$B$2))))</f>
        <v/>
      </c>
      <c r="O393" s="24" t="str">
        <f>IF($B393="","",ABS(
SUMIFS(BaseFinanceira[Data Regime Competência],
IF('DRE Financeira'!$B$3=Configurações!$D$7,BaseFinanceira[Grupo],BaseFinanceira[Descrição]),COLUMN(K$1),
BaseFinanceira[SubGrupo],'DRE Financeira'!$C393,
BaseFinanceira[Plano Contas],IF($B$2=Configurações!$B$7,"&lt;&gt;""",'DRE Financeira'!$B$2))))</f>
        <v/>
      </c>
      <c r="P393" s="26" t="str">
        <f>IF($B393="","",ABS(
SUMIFS(BaseFinanceira[Data Regime de Caixa],
IF('DRE Financeira'!$B$3=Configurações!$D$7,BaseFinanceira[Grupo],BaseFinanceira[Descrição]),COLUMN(K$1),
BaseFinanceira[SubGrupo],'DRE Financeira'!$C393,
BaseFinanceira[Plano Contas],IF($B$2=Configurações!$B$7,"&lt;&gt;""",'DRE Financeira'!$B$2))))</f>
        <v/>
      </c>
      <c r="Q393" s="24" t="str">
        <f>IF($B393="","",ABS(
SUMIFS(BaseFinanceira[Data Regime de Caixa],
IF('DRE Financeira'!$B$3=Configurações!$D$7,BaseFinanceira[SubGrupo],BaseFinanceira[Grupo]),COLUMN(M$1),
BaseFinanceira[Categoria],'DRE Financeira'!$C393,
BaseFinanceira[Data Regime Competência],IF($B$2=Configurações!$B$7,"&lt;&gt;""",'DRE Financeira'!$B$2))))</f>
        <v/>
      </c>
      <c r="R393" s="26" t="str">
        <f>IF($B393="","",ABS(
SUMIFS(BaseFinanceira[Descrição],
IF('DRE Financeira'!$B$3=Configurações!$D$7,BaseFinanceira[SubGrupo],BaseFinanceira[Grupo]),COLUMN(M$1),
BaseFinanceira[Categoria],'DRE Financeira'!$C393,
BaseFinanceira[Data Regime Competência],IF($B$2=Configurações!$B$7,"&lt;&gt;""",'DRE Financeira'!$B$2))))</f>
        <v/>
      </c>
      <c r="S393" s="24" t="str">
        <f>IF($B393="","",ABS(
SUMIFS(BaseFinanceira[Descrição],
IF('DRE Financeira'!$B$3=Configurações!$D$7,BaseFinanceira[Categoria],BaseFinanceira[SubGrupo]),COLUMN(O$1),
BaseFinanceira[Centro Custo],'DRE Financeira'!$C393,
BaseFinanceira[Data Regime de Caixa],IF($B$2=Configurações!$B$7,"&lt;&gt;""",'DRE Financeira'!$B$2))))</f>
        <v/>
      </c>
      <c r="T393" s="26" t="str">
        <f>IF($B393="","",ABS(
SUMIFS(BaseFinanceira[Grupo],
IF('DRE Financeira'!$B$3=Configurações!$D$7,BaseFinanceira[Categoria],BaseFinanceira[SubGrupo]),COLUMN(O$1),
BaseFinanceira[Centro Custo],'DRE Financeira'!$C393,
BaseFinanceira[Data Regime de Caixa],IF($B$2=Configurações!$B$7,"&lt;&gt;""",'DRE Financeira'!$B$2))))</f>
        <v/>
      </c>
      <c r="U393" s="24" t="str">
        <f>IF($B393="","",ABS(
SUMIFS(BaseFinanceira[Grupo],
IF('DRE Financeira'!$B$3=Configurações!$D$7,BaseFinanceira[Centro Custo],BaseFinanceira[Categoria]),COLUMN(Q$1),
BaseFinanceira[Valor Previsto],'DRE Financeira'!$C393,
BaseFinanceira[Descrição],IF($B$2=Configurações!$B$7,"&lt;&gt;""",'DRE Financeira'!$B$2))))</f>
        <v/>
      </c>
      <c r="V393" s="26" t="str">
        <f>IF($B393="","",ABS(
SUMIFS(BaseFinanceira[SubGrupo],
IF('DRE Financeira'!$B$3=Configurações!$D$7,BaseFinanceira[Centro Custo],BaseFinanceira[Categoria]),COLUMN(Q$1),
BaseFinanceira[Valor Previsto],'DRE Financeira'!$C393,
BaseFinanceira[Descrição],IF($B$2=Configurações!$B$7,"&lt;&gt;""",'DRE Financeira'!$B$2))))</f>
        <v/>
      </c>
      <c r="W393" s="24" t="str">
        <f>IF($B393="","",ABS(
SUMIFS(BaseFinanceira[SubGrupo],
IF('DRE Financeira'!$B$3=Configurações!$D$7,BaseFinanceira[Valor Previsto],BaseFinanceira[Centro Custo]),COLUMN(S$1),
BaseFinanceira[Valor Realizado],'DRE Financeira'!$C393,
BaseFinanceira[Grupo],IF($B$2=Configurações!$B$7,"&lt;&gt;""",'DRE Financeira'!$B$2))))</f>
        <v/>
      </c>
      <c r="X393" s="26" t="str">
        <f>IF($B393="","",ABS(
SUMIFS(BaseFinanceira[Categoria],
IF('DRE Financeira'!$B$3=Configurações!$D$7,BaseFinanceira[Valor Previsto],BaseFinanceira[Centro Custo]),COLUMN(S$1),
BaseFinanceira[Valor Realizado],'DRE Financeira'!$C393,
BaseFinanceira[Grupo],IF($B$2=Configurações!$B$7,"&lt;&gt;""",'DRE Financeira'!$B$2))))</f>
        <v/>
      </c>
      <c r="Y393" s="24" t="str">
        <f>IF($B393="","",ABS(
SUMIFS(BaseFinanceira[Categoria],
IF('DRE Financeira'!$B$3=Configurações!$D$7,BaseFinanceira[Valor Realizado],BaseFinanceira[Valor Previsto]),COLUMN(U$1),
BaseFinanceira[Mês Comp.],'DRE Financeira'!$C393,
BaseFinanceira[SubGrupo],IF($B$2=Configurações!$B$7,"&lt;&gt;""",'DRE Financeira'!$B$2))))</f>
        <v/>
      </c>
      <c r="Z393" s="26" t="str">
        <f>IF($B393="","",ABS(
SUMIFS(BaseFinanceira[Centro Custo],
IF('DRE Financeira'!$B$3=Configurações!$D$7,BaseFinanceira[Valor Realizado],BaseFinanceira[Valor Previsto]),COLUMN(U$1),
BaseFinanceira[Mês Comp.],'DRE Financeira'!$C393,
BaseFinanceira[SubGrupo],IF($B$2=Configurações!$B$7,"&lt;&gt;""",'DRE Financeira'!$B$2))))</f>
        <v/>
      </c>
      <c r="AA393" s="24" t="str">
        <f>IF($B393="","",ABS(
SUMIFS(BaseFinanceira[Centro Custo],
IF('DRE Financeira'!$B$3=Configurações!$D$7,BaseFinanceira[Mês Comp.],BaseFinanceira[Valor Realizado]),COLUMN(W$1),
BaseFinanceira[Mês Caixa],'DRE Financeira'!$C393,
BaseFinanceira[Categoria],IF($B$2=Configurações!$B$7,"&lt;&gt;""",'DRE Financeira'!$B$2))))</f>
        <v/>
      </c>
      <c r="AB393" s="26" t="str">
        <f>IF($B393="","",ABS(
SUMIFS(BaseFinanceira[Valor Previsto],
IF('DRE Financeira'!$B$3=Configurações!$D$7,BaseFinanceira[Mês Comp.],BaseFinanceira[Valor Realizado]),COLUMN(W$1),
BaseFinanceira[Mês Caixa],'DRE Financeira'!$C393,
BaseFinanceira[Categoria],IF($B$2=Configurações!$B$7,"&lt;&gt;""",'DRE Financeira'!$B$2))))</f>
        <v/>
      </c>
      <c r="AD393" s="24">
        <f t="shared" si="602"/>
        <v>0</v>
      </c>
      <c r="AE393" s="26">
        <f t="shared" si="602"/>
        <v>0</v>
      </c>
      <c r="AF393" s="39">
        <f t="shared" si="570"/>
        <v>0</v>
      </c>
      <c r="AH393" s="24">
        <f t="shared" si="603"/>
        <v>0</v>
      </c>
      <c r="AI393" s="26">
        <f t="shared" si="603"/>
        <v>0</v>
      </c>
    </row>
    <row r="394" spans="2:35" s="2" customFormat="1" ht="20.100000000000001" customHeight="1" x14ac:dyDescent="0.25">
      <c r="B394" s="33" t="str">
        <f>'Plano Contas'!X8</f>
        <v>Grupo Extra 3</v>
      </c>
      <c r="C394" s="49"/>
      <c r="D394" s="20"/>
      <c r="E394" s="34">
        <f>SUM(E395:E414)</f>
        <v>0</v>
      </c>
      <c r="F394" s="34">
        <f t="shared" ref="F394" si="604">SUM(F395:F414)</f>
        <v>0</v>
      </c>
      <c r="G394" s="34">
        <f t="shared" ref="G394" si="605">SUM(G395:G414)</f>
        <v>0</v>
      </c>
      <c r="H394" s="34">
        <f t="shared" ref="H394" si="606">SUM(H395:H414)</f>
        <v>0</v>
      </c>
      <c r="I394" s="34">
        <f t="shared" ref="I394" si="607">SUM(I395:I414)</f>
        <v>0</v>
      </c>
      <c r="J394" s="34">
        <f t="shared" ref="J394" si="608">SUM(J395:J414)</f>
        <v>0</v>
      </c>
      <c r="K394" s="34">
        <f t="shared" ref="K394" si="609">SUM(K395:K414)</f>
        <v>0</v>
      </c>
      <c r="L394" s="34">
        <f t="shared" ref="L394" si="610">SUM(L395:L414)</f>
        <v>0</v>
      </c>
      <c r="M394" s="34">
        <f t="shared" ref="M394" si="611">SUM(M395:M414)</f>
        <v>0</v>
      </c>
      <c r="N394" s="34">
        <f t="shared" ref="N394" si="612">SUM(N395:N414)</f>
        <v>0</v>
      </c>
      <c r="O394" s="34">
        <f t="shared" ref="O394" si="613">SUM(O395:O414)</f>
        <v>0</v>
      </c>
      <c r="P394" s="34">
        <f t="shared" ref="P394" si="614">SUM(P395:P414)</f>
        <v>0</v>
      </c>
      <c r="Q394" s="34">
        <f t="shared" ref="Q394" si="615">SUM(Q395:Q414)</f>
        <v>0</v>
      </c>
      <c r="R394" s="34">
        <f t="shared" ref="R394" si="616">SUM(R395:R414)</f>
        <v>0</v>
      </c>
      <c r="S394" s="34">
        <f t="shared" ref="S394" si="617">SUM(S395:S414)</f>
        <v>0</v>
      </c>
      <c r="T394" s="34">
        <f t="shared" ref="T394" si="618">SUM(T395:T414)</f>
        <v>0</v>
      </c>
      <c r="U394" s="34">
        <f t="shared" ref="U394" si="619">SUM(U395:U414)</f>
        <v>0</v>
      </c>
      <c r="V394" s="34">
        <f t="shared" ref="V394" si="620">SUM(V395:V414)</f>
        <v>0</v>
      </c>
      <c r="W394" s="34">
        <f t="shared" ref="W394" si="621">SUM(W395:W414)</f>
        <v>0</v>
      </c>
      <c r="X394" s="34">
        <f t="shared" ref="X394" si="622">SUM(X395:X414)</f>
        <v>0</v>
      </c>
      <c r="Y394" s="34">
        <f t="shared" ref="Y394" si="623">SUM(Y395:Y414)</f>
        <v>0</v>
      </c>
      <c r="Z394" s="34">
        <f t="shared" ref="Z394" si="624">SUM(Z395:Z414)</f>
        <v>0</v>
      </c>
      <c r="AA394" s="34">
        <f t="shared" ref="AA394" si="625">SUM(AA395:AA414)</f>
        <v>0</v>
      </c>
      <c r="AB394" s="34">
        <f t="shared" ref="AB394" si="626">SUM(AB395:AB414)</f>
        <v>0</v>
      </c>
      <c r="AD394" s="34">
        <f>SUMIF($E$3:$AB$3,AD$3,$E394:$AB394)</f>
        <v>0</v>
      </c>
      <c r="AE394" s="34">
        <f>SUMIF($E$3:$AB$3,AE$3,$E394:$AB394)</f>
        <v>0</v>
      </c>
      <c r="AF394" s="38">
        <f t="shared" si="570"/>
        <v>0</v>
      </c>
      <c r="AH394" s="34">
        <f>IFERROR(SUMIF($E$3:$AB$3,AH$3,$E394:$AB394)/COUNTIFS($E394:$AB394,"&gt;0",$E$3:$AB$3,AH$3),0)</f>
        <v>0</v>
      </c>
      <c r="AI394" s="34">
        <f>IFERROR(SUMIF($E$3:$AB$3,AI$3,$E394:$AB394)/COUNTIFS($E394:$AB394,"&gt;0",$E$3:$AB$3,AI$3),0)</f>
        <v>0</v>
      </c>
    </row>
    <row r="395" spans="2:35" s="2" customFormat="1" ht="20.100000000000001" customHeight="1" x14ac:dyDescent="0.25">
      <c r="B395" s="23" t="str">
        <f>IF('Plano Contas'!X9="","",'Plano Contas'!X9)</f>
        <v>Item Extra 1</v>
      </c>
      <c r="C395" s="46" t="str">
        <f>$B$351&amp;$B$394&amp;B395</f>
        <v>Receita Não OperacionalGrupo Extra 3Item Extra 1</v>
      </c>
      <c r="D395" s="20"/>
      <c r="E395" s="24">
        <f>IF($B395="","",ABS(
SUMIFS(BaseFinanceira[Valor Previsto],
IF('DRE Financeira'!$B$3=Configurações!$D$7,BaseFinanceira[Mês Caixa],BaseFinanceira[Mês Comp.]),E$6,
BaseFinanceira[Plano Contas],'DRE Financeira'!$C395,
BaseFinanceira[Centro Custo],IF($B$2=Configurações!$B$7,"&lt;&gt;""",'DRE Financeira'!$B$2))))</f>
        <v>0</v>
      </c>
      <c r="F395" s="26">
        <f>IF($B395="","",ABS(
SUMIFS(BaseFinanceira[Valor Realizado],
IF('DRE Financeira'!$B$3=Configurações!$D$7,BaseFinanceira[Mês Caixa],BaseFinanceira[Mês Comp.]),F$6,
BaseFinanceira[Plano Contas],'DRE Financeira'!$C395,
BaseFinanceira[Centro Custo],IF($B$2=Configurações!$B$7,"&lt;&gt;""",'DRE Financeira'!$B$2))))</f>
        <v>0</v>
      </c>
      <c r="G395" s="24">
        <f>IF($B395="","",ABS(
SUMIFS(BaseFinanceira[Valor Previsto],
IF('DRE Financeira'!$B$3=Configurações!$D$7,BaseFinanceira[Mês Caixa],BaseFinanceira[Mês Comp.]),G$6,
BaseFinanceira[Plano Contas],'DRE Financeira'!$C395,
BaseFinanceira[Centro Custo],IF($B$2=Configurações!$B$7,"&lt;&gt;""",'DRE Financeira'!$B$2))))</f>
        <v>0</v>
      </c>
      <c r="H395" s="26">
        <f>IF($B395="","",ABS(
SUMIFS(BaseFinanceira[Valor Realizado],
IF('DRE Financeira'!$B$3=Configurações!$D$7,BaseFinanceira[Mês Caixa],BaseFinanceira[Mês Comp.]),H$6,
BaseFinanceira[Plano Contas],'DRE Financeira'!$C395,
BaseFinanceira[Centro Custo],IF($B$2=Configurações!$B$7,"&lt;&gt;""",'DRE Financeira'!$B$2))))</f>
        <v>0</v>
      </c>
      <c r="I395" s="24">
        <f>IF($B395="","",ABS(
SUMIFS(BaseFinanceira[Valor Previsto],
IF('DRE Financeira'!$B$3=Configurações!$D$7,BaseFinanceira[Mês Caixa],BaseFinanceira[Mês Comp.]),I$6,
BaseFinanceira[Plano Contas],'DRE Financeira'!$C395,
BaseFinanceira[Centro Custo],IF($B$2=Configurações!$B$7,"&lt;&gt;""",'DRE Financeira'!$B$2))))</f>
        <v>0</v>
      </c>
      <c r="J395" s="26">
        <f>IF($B395="","",ABS(
SUMIFS(BaseFinanceira[Valor Realizado],
IF('DRE Financeira'!$B$3=Configurações!$D$7,BaseFinanceira[Mês Caixa],BaseFinanceira[Mês Comp.]),J$6,
BaseFinanceira[Plano Contas],'DRE Financeira'!$C395,
BaseFinanceira[Centro Custo],IF($B$2=Configurações!$B$7,"&lt;&gt;""",'DRE Financeira'!$B$2))))</f>
        <v>0</v>
      </c>
      <c r="K395" s="24">
        <f>IF($B395="","",ABS(
SUMIFS(BaseFinanceira[Valor Previsto],
IF('DRE Financeira'!$B$3=Configurações!$D$7,BaseFinanceira[Mês Caixa],BaseFinanceira[Mês Comp.]),K$6,
BaseFinanceira[Plano Contas],'DRE Financeira'!$C395,
BaseFinanceira[Centro Custo],IF($B$2=Configurações!$B$7,"&lt;&gt;""",'DRE Financeira'!$B$2))))</f>
        <v>0</v>
      </c>
      <c r="L395" s="26">
        <f>IF($B395="","",ABS(
SUMIFS(BaseFinanceira[Valor Realizado],
IF('DRE Financeira'!$B$3=Configurações!$D$7,BaseFinanceira[Mês Caixa],BaseFinanceira[Mês Comp.]),L$6,
BaseFinanceira[Plano Contas],'DRE Financeira'!$C395,
BaseFinanceira[Centro Custo],IF($B$2=Configurações!$B$7,"&lt;&gt;""",'DRE Financeira'!$B$2))))</f>
        <v>0</v>
      </c>
      <c r="M395" s="24">
        <f>IF($B395="","",ABS(
SUMIFS(BaseFinanceira[Valor Previsto],
IF('DRE Financeira'!$B$3=Configurações!$D$7,BaseFinanceira[Mês Caixa],BaseFinanceira[Mês Comp.]),M$6,
BaseFinanceira[Plano Contas],'DRE Financeira'!$C395,
BaseFinanceira[Centro Custo],IF($B$2=Configurações!$B$7,"&lt;&gt;""",'DRE Financeira'!$B$2))))</f>
        <v>0</v>
      </c>
      <c r="N395" s="26">
        <f>IF($B395="","",ABS(
SUMIFS(BaseFinanceira[Valor Realizado],
IF('DRE Financeira'!$B$3=Configurações!$D$7,BaseFinanceira[Mês Caixa],BaseFinanceira[Mês Comp.]),N$6,
BaseFinanceira[Plano Contas],'DRE Financeira'!$C395,
BaseFinanceira[Centro Custo],IF($B$2=Configurações!$B$7,"&lt;&gt;""",'DRE Financeira'!$B$2))))</f>
        <v>0</v>
      </c>
      <c r="O395" s="24">
        <f>IF($B395="","",ABS(
SUMIFS(BaseFinanceira[Valor Previsto],
IF('DRE Financeira'!$B$3=Configurações!$D$7,BaseFinanceira[Mês Caixa],BaseFinanceira[Mês Comp.]),O$6,
BaseFinanceira[Plano Contas],'DRE Financeira'!$C395,
BaseFinanceira[Centro Custo],IF($B$2=Configurações!$B$7,"&lt;&gt;""",'DRE Financeira'!$B$2))))</f>
        <v>0</v>
      </c>
      <c r="P395" s="26">
        <f>IF($B395="","",ABS(
SUMIFS(BaseFinanceira[Valor Realizado],
IF('DRE Financeira'!$B$3=Configurações!$D$7,BaseFinanceira[Mês Caixa],BaseFinanceira[Mês Comp.]),P$6,
BaseFinanceira[Plano Contas],'DRE Financeira'!$C395,
BaseFinanceira[Centro Custo],IF($B$2=Configurações!$B$7,"&lt;&gt;""",'DRE Financeira'!$B$2))))</f>
        <v>0</v>
      </c>
      <c r="Q395" s="24">
        <f>IF($B395="","",ABS(
SUMIFS(BaseFinanceira[Valor Previsto],
IF('DRE Financeira'!$B$3=Configurações!$D$7,BaseFinanceira[Mês Caixa],BaseFinanceira[Mês Comp.]),Q$6,
BaseFinanceira[Plano Contas],'DRE Financeira'!$C395,
BaseFinanceira[Centro Custo],IF($B$2=Configurações!$B$7,"&lt;&gt;""",'DRE Financeira'!$B$2))))</f>
        <v>0</v>
      </c>
      <c r="R395" s="26">
        <f>IF($B395="","",ABS(
SUMIFS(BaseFinanceira[Valor Realizado],
IF('DRE Financeira'!$B$3=Configurações!$D$7,BaseFinanceira[Mês Caixa],BaseFinanceira[Mês Comp.]),R$6,
BaseFinanceira[Plano Contas],'DRE Financeira'!$C395,
BaseFinanceira[Centro Custo],IF($B$2=Configurações!$B$7,"&lt;&gt;""",'DRE Financeira'!$B$2))))</f>
        <v>0</v>
      </c>
      <c r="S395" s="24">
        <f>IF($B395="","",ABS(
SUMIFS(BaseFinanceira[Valor Previsto],
IF('DRE Financeira'!$B$3=Configurações!$D$7,BaseFinanceira[Mês Caixa],BaseFinanceira[Mês Comp.]),S$6,
BaseFinanceira[Plano Contas],'DRE Financeira'!$C395,
BaseFinanceira[Centro Custo],IF($B$2=Configurações!$B$7,"&lt;&gt;""",'DRE Financeira'!$B$2))))</f>
        <v>0</v>
      </c>
      <c r="T395" s="26">
        <f>IF($B395="","",ABS(
SUMIFS(BaseFinanceira[Valor Realizado],
IF('DRE Financeira'!$B$3=Configurações!$D$7,BaseFinanceira[Mês Caixa],BaseFinanceira[Mês Comp.]),T$6,
BaseFinanceira[Plano Contas],'DRE Financeira'!$C395,
BaseFinanceira[Centro Custo],IF($B$2=Configurações!$B$7,"&lt;&gt;""",'DRE Financeira'!$B$2))))</f>
        <v>0</v>
      </c>
      <c r="U395" s="24">
        <f>IF($B395="","",ABS(
SUMIFS(BaseFinanceira[Valor Previsto],
IF('DRE Financeira'!$B$3=Configurações!$D$7,BaseFinanceira[Mês Caixa],BaseFinanceira[Mês Comp.]),U$6,
BaseFinanceira[Plano Contas],'DRE Financeira'!$C395,
BaseFinanceira[Centro Custo],IF($B$2=Configurações!$B$7,"&lt;&gt;""",'DRE Financeira'!$B$2))))</f>
        <v>0</v>
      </c>
      <c r="V395" s="26">
        <f>IF($B395="","",ABS(
SUMIFS(BaseFinanceira[Valor Realizado],
IF('DRE Financeira'!$B$3=Configurações!$D$7,BaseFinanceira[Mês Caixa],BaseFinanceira[Mês Comp.]),V$6,
BaseFinanceira[Plano Contas],'DRE Financeira'!$C395,
BaseFinanceira[Centro Custo],IF($B$2=Configurações!$B$7,"&lt;&gt;""",'DRE Financeira'!$B$2))))</f>
        <v>0</v>
      </c>
      <c r="W395" s="24">
        <f>IF($B395="","",ABS(
SUMIFS(BaseFinanceira[Valor Previsto],
IF('DRE Financeira'!$B$3=Configurações!$D$7,BaseFinanceira[Mês Caixa],BaseFinanceira[Mês Comp.]),W$6,
BaseFinanceira[Plano Contas],'DRE Financeira'!$C395,
BaseFinanceira[Centro Custo],IF($B$2=Configurações!$B$7,"&lt;&gt;""",'DRE Financeira'!$B$2))))</f>
        <v>0</v>
      </c>
      <c r="X395" s="26">
        <f>IF($B395="","",ABS(
SUMIFS(BaseFinanceira[Valor Realizado],
IF('DRE Financeira'!$B$3=Configurações!$D$7,BaseFinanceira[Mês Caixa],BaseFinanceira[Mês Comp.]),X$6,
BaseFinanceira[Plano Contas],'DRE Financeira'!$C395,
BaseFinanceira[Centro Custo],IF($B$2=Configurações!$B$7,"&lt;&gt;""",'DRE Financeira'!$B$2))))</f>
        <v>0</v>
      </c>
      <c r="Y395" s="24">
        <f>IF($B395="","",ABS(
SUMIFS(BaseFinanceira[Valor Previsto],
IF('DRE Financeira'!$B$3=Configurações!$D$7,BaseFinanceira[Mês Caixa],BaseFinanceira[Mês Comp.]),Y$6,
BaseFinanceira[Plano Contas],'DRE Financeira'!$C395,
BaseFinanceira[Centro Custo],IF($B$2=Configurações!$B$7,"&lt;&gt;""",'DRE Financeira'!$B$2))))</f>
        <v>0</v>
      </c>
      <c r="Z395" s="26">
        <f>IF($B395="","",ABS(
SUMIFS(BaseFinanceira[Valor Realizado],
IF('DRE Financeira'!$B$3=Configurações!$D$7,BaseFinanceira[Mês Caixa],BaseFinanceira[Mês Comp.]),Z$6,
BaseFinanceira[Plano Contas],'DRE Financeira'!$C395,
BaseFinanceira[Centro Custo],IF($B$2=Configurações!$B$7,"&lt;&gt;""",'DRE Financeira'!$B$2))))</f>
        <v>0</v>
      </c>
      <c r="AA395" s="24">
        <f>IF($B395="","",ABS(
SUMIFS(BaseFinanceira[Valor Previsto],
IF('DRE Financeira'!$B$3=Configurações!$D$7,BaseFinanceira[Mês Caixa],BaseFinanceira[Mês Comp.]),AA$6,
BaseFinanceira[Plano Contas],'DRE Financeira'!$C395,
BaseFinanceira[Centro Custo],IF($B$2=Configurações!$B$7,"&lt;&gt;""",'DRE Financeira'!$B$2))))</f>
        <v>0</v>
      </c>
      <c r="AB395" s="26">
        <f>IF($B395="","",ABS(
SUMIFS(BaseFinanceira[Valor Realizado],
IF('DRE Financeira'!$B$3=Configurações!$D$7,BaseFinanceira[Mês Caixa],BaseFinanceira[Mês Comp.]),AB$6,
BaseFinanceira[Plano Contas],'DRE Financeira'!$C395,
BaseFinanceira[Centro Custo],IF($B$2=Configurações!$B$7,"&lt;&gt;""",'DRE Financeira'!$B$2))))</f>
        <v>0</v>
      </c>
      <c r="AD395" s="24">
        <f t="shared" ref="AD395:AE410" si="627">SUMIF($E$3:$AB$3,AD$3,$E395:$AB395)</f>
        <v>0</v>
      </c>
      <c r="AE395" s="26">
        <f t="shared" si="627"/>
        <v>0</v>
      </c>
      <c r="AF395" s="39">
        <f t="shared" si="570"/>
        <v>0</v>
      </c>
      <c r="AH395" s="24">
        <f t="shared" ref="AH395:AI410" si="628">IFERROR(SUMIF($E$3:$AB$3,AH$3,$E395:$AB395)/COUNTIFS($E395:$AB395,"&gt;0",$E$3:$AB$3,AH$3),0)</f>
        <v>0</v>
      </c>
      <c r="AI395" s="26">
        <f t="shared" si="628"/>
        <v>0</v>
      </c>
    </row>
    <row r="396" spans="2:35" s="2" customFormat="1" ht="20.100000000000001" customHeight="1" x14ac:dyDescent="0.25">
      <c r="B396" s="23" t="str">
        <f>IF('Plano Contas'!X10="","",'Plano Contas'!X10)</f>
        <v>Item Extra 2</v>
      </c>
      <c r="C396" s="46" t="str">
        <f t="shared" ref="C396:C414" si="629">$B$351&amp;$B$394&amp;B396</f>
        <v>Receita Não OperacionalGrupo Extra 3Item Extra 2</v>
      </c>
      <c r="D396" s="20"/>
      <c r="E396" s="24">
        <f>IF($B396="","",ABS(
SUMIFS(BaseFinanceira[Valor Previsto],
IF('DRE Financeira'!$B$3=Configurações!$D$7,BaseFinanceira[Mês Caixa],BaseFinanceira[Mês Comp.]),E$6,
BaseFinanceira[Plano Contas],'DRE Financeira'!$C396,
BaseFinanceira[Centro Custo],IF($B$2=Configurações!$B$7,"&lt;&gt;""",'DRE Financeira'!$B$2))))</f>
        <v>0</v>
      </c>
      <c r="F396" s="26">
        <f>IF($B396="","",ABS(
SUMIFS(BaseFinanceira[Valor Realizado],
IF('DRE Financeira'!$B$3=Configurações!$D$7,BaseFinanceira[Mês Caixa],BaseFinanceira[Mês Comp.]),F$6,
BaseFinanceira[Plano Contas],'DRE Financeira'!$C396,
BaseFinanceira[Centro Custo],IF($B$2=Configurações!$B$7,"&lt;&gt;""",'DRE Financeira'!$B$2))))</f>
        <v>0</v>
      </c>
      <c r="G396" s="24">
        <f>IF($B396="","",ABS(
SUMIFS(BaseFinanceira[Valor Previsto],
IF('DRE Financeira'!$B$3=Configurações!$D$7,BaseFinanceira[Mês Caixa],BaseFinanceira[Mês Comp.]),G$6,
BaseFinanceira[Plano Contas],'DRE Financeira'!$C396,
BaseFinanceira[Centro Custo],IF($B$2=Configurações!$B$7,"&lt;&gt;""",'DRE Financeira'!$B$2))))</f>
        <v>0</v>
      </c>
      <c r="H396" s="26">
        <f>IF($B396="","",ABS(
SUMIFS(BaseFinanceira[Valor Realizado],
IF('DRE Financeira'!$B$3=Configurações!$D$7,BaseFinanceira[Mês Caixa],BaseFinanceira[Mês Comp.]),H$6,
BaseFinanceira[Plano Contas],'DRE Financeira'!$C396,
BaseFinanceira[Centro Custo],IF($B$2=Configurações!$B$7,"&lt;&gt;""",'DRE Financeira'!$B$2))))</f>
        <v>0</v>
      </c>
      <c r="I396" s="24">
        <f>IF($B396="","",ABS(
SUMIFS(BaseFinanceira[Valor Previsto],
IF('DRE Financeira'!$B$3=Configurações!$D$7,BaseFinanceira[Mês Caixa],BaseFinanceira[Mês Comp.]),I$6,
BaseFinanceira[Plano Contas],'DRE Financeira'!$C396,
BaseFinanceira[Centro Custo],IF($B$2=Configurações!$B$7,"&lt;&gt;""",'DRE Financeira'!$B$2))))</f>
        <v>0</v>
      </c>
      <c r="J396" s="26">
        <f>IF($B396="","",ABS(
SUMIFS(BaseFinanceira[Valor Realizado],
IF('DRE Financeira'!$B$3=Configurações!$D$7,BaseFinanceira[Mês Caixa],BaseFinanceira[Mês Comp.]),J$6,
BaseFinanceira[Plano Contas],'DRE Financeira'!$C396,
BaseFinanceira[Centro Custo],IF($B$2=Configurações!$B$7,"&lt;&gt;""",'DRE Financeira'!$B$2))))</f>
        <v>0</v>
      </c>
      <c r="K396" s="24">
        <f>IF($B396="","",ABS(
SUMIFS(BaseFinanceira[Valor Previsto],
IF('DRE Financeira'!$B$3=Configurações!$D$7,BaseFinanceira[Mês Caixa],BaseFinanceira[Mês Comp.]),K$6,
BaseFinanceira[Plano Contas],'DRE Financeira'!$C396,
BaseFinanceira[Centro Custo],IF($B$2=Configurações!$B$7,"&lt;&gt;""",'DRE Financeira'!$B$2))))</f>
        <v>0</v>
      </c>
      <c r="L396" s="26">
        <f>IF($B396="","",ABS(
SUMIFS(BaseFinanceira[Valor Realizado],
IF('DRE Financeira'!$B$3=Configurações!$D$7,BaseFinanceira[Mês Caixa],BaseFinanceira[Mês Comp.]),L$6,
BaseFinanceira[Plano Contas],'DRE Financeira'!$C396,
BaseFinanceira[Centro Custo],IF($B$2=Configurações!$B$7,"&lt;&gt;""",'DRE Financeira'!$B$2))))</f>
        <v>0</v>
      </c>
      <c r="M396" s="24">
        <f>IF($B396="","",ABS(
SUMIFS(BaseFinanceira[Valor Previsto],
IF('DRE Financeira'!$B$3=Configurações!$D$7,BaseFinanceira[Mês Caixa],BaseFinanceira[Mês Comp.]),M$6,
BaseFinanceira[Plano Contas],'DRE Financeira'!$C396,
BaseFinanceira[Centro Custo],IF($B$2=Configurações!$B$7,"&lt;&gt;""",'DRE Financeira'!$B$2))))</f>
        <v>0</v>
      </c>
      <c r="N396" s="26">
        <f>IF($B396="","",ABS(
SUMIFS(BaseFinanceira[Valor Realizado],
IF('DRE Financeira'!$B$3=Configurações!$D$7,BaseFinanceira[Mês Caixa],BaseFinanceira[Mês Comp.]),N$6,
BaseFinanceira[Plano Contas],'DRE Financeira'!$C396,
BaseFinanceira[Centro Custo],IF($B$2=Configurações!$B$7,"&lt;&gt;""",'DRE Financeira'!$B$2))))</f>
        <v>0</v>
      </c>
      <c r="O396" s="24">
        <f>IF($B396="","",ABS(
SUMIFS(BaseFinanceira[Valor Previsto],
IF('DRE Financeira'!$B$3=Configurações!$D$7,BaseFinanceira[Mês Caixa],BaseFinanceira[Mês Comp.]),O$6,
BaseFinanceira[Plano Contas],'DRE Financeira'!$C396,
BaseFinanceira[Centro Custo],IF($B$2=Configurações!$B$7,"&lt;&gt;""",'DRE Financeira'!$B$2))))</f>
        <v>0</v>
      </c>
      <c r="P396" s="26">
        <f>IF($B396="","",ABS(
SUMIFS(BaseFinanceira[Valor Realizado],
IF('DRE Financeira'!$B$3=Configurações!$D$7,BaseFinanceira[Mês Caixa],BaseFinanceira[Mês Comp.]),P$6,
BaseFinanceira[Plano Contas],'DRE Financeira'!$C396,
BaseFinanceira[Centro Custo],IF($B$2=Configurações!$B$7,"&lt;&gt;""",'DRE Financeira'!$B$2))))</f>
        <v>0</v>
      </c>
      <c r="Q396" s="24">
        <f>IF($B396="","",ABS(
SUMIFS(BaseFinanceira[Valor Previsto],
IF('DRE Financeira'!$B$3=Configurações!$D$7,BaseFinanceira[Mês Caixa],BaseFinanceira[Mês Comp.]),Q$6,
BaseFinanceira[Plano Contas],'DRE Financeira'!$C396,
BaseFinanceira[Centro Custo],IF($B$2=Configurações!$B$7,"&lt;&gt;""",'DRE Financeira'!$B$2))))</f>
        <v>0</v>
      </c>
      <c r="R396" s="26">
        <f>IF($B396="","",ABS(
SUMIFS(BaseFinanceira[Valor Realizado],
IF('DRE Financeira'!$B$3=Configurações!$D$7,BaseFinanceira[Mês Caixa],BaseFinanceira[Mês Comp.]),R$6,
BaseFinanceira[Plano Contas],'DRE Financeira'!$C396,
BaseFinanceira[Centro Custo],IF($B$2=Configurações!$B$7,"&lt;&gt;""",'DRE Financeira'!$B$2))))</f>
        <v>0</v>
      </c>
      <c r="S396" s="24">
        <f>IF($B396="","",ABS(
SUMIFS(BaseFinanceira[Valor Previsto],
IF('DRE Financeira'!$B$3=Configurações!$D$7,BaseFinanceira[Mês Caixa],BaseFinanceira[Mês Comp.]),S$6,
BaseFinanceira[Plano Contas],'DRE Financeira'!$C396,
BaseFinanceira[Centro Custo],IF($B$2=Configurações!$B$7,"&lt;&gt;""",'DRE Financeira'!$B$2))))</f>
        <v>0</v>
      </c>
      <c r="T396" s="26">
        <f>IF($B396="","",ABS(
SUMIFS(BaseFinanceira[Valor Realizado],
IF('DRE Financeira'!$B$3=Configurações!$D$7,BaseFinanceira[Mês Caixa],BaseFinanceira[Mês Comp.]),T$6,
BaseFinanceira[Plano Contas],'DRE Financeira'!$C396,
BaseFinanceira[Centro Custo],IF($B$2=Configurações!$B$7,"&lt;&gt;""",'DRE Financeira'!$B$2))))</f>
        <v>0</v>
      </c>
      <c r="U396" s="24">
        <f>IF($B396="","",ABS(
SUMIFS(BaseFinanceira[Valor Previsto],
IF('DRE Financeira'!$B$3=Configurações!$D$7,BaseFinanceira[Mês Caixa],BaseFinanceira[Mês Comp.]),U$6,
BaseFinanceira[Plano Contas],'DRE Financeira'!$C396,
BaseFinanceira[Centro Custo],IF($B$2=Configurações!$B$7,"&lt;&gt;""",'DRE Financeira'!$B$2))))</f>
        <v>0</v>
      </c>
      <c r="V396" s="26">
        <f>IF($B396="","",ABS(
SUMIFS(BaseFinanceira[Valor Realizado],
IF('DRE Financeira'!$B$3=Configurações!$D$7,BaseFinanceira[Mês Caixa],BaseFinanceira[Mês Comp.]),V$6,
BaseFinanceira[Plano Contas],'DRE Financeira'!$C396,
BaseFinanceira[Centro Custo],IF($B$2=Configurações!$B$7,"&lt;&gt;""",'DRE Financeira'!$B$2))))</f>
        <v>0</v>
      </c>
      <c r="W396" s="24">
        <f>IF($B396="","",ABS(
SUMIFS(BaseFinanceira[Valor Previsto],
IF('DRE Financeira'!$B$3=Configurações!$D$7,BaseFinanceira[Mês Caixa],BaseFinanceira[Mês Comp.]),W$6,
BaseFinanceira[Plano Contas],'DRE Financeira'!$C396,
BaseFinanceira[Centro Custo],IF($B$2=Configurações!$B$7,"&lt;&gt;""",'DRE Financeira'!$B$2))))</f>
        <v>0</v>
      </c>
      <c r="X396" s="26">
        <f>IF($B396="","",ABS(
SUMIFS(BaseFinanceira[Valor Realizado],
IF('DRE Financeira'!$B$3=Configurações!$D$7,BaseFinanceira[Mês Caixa],BaseFinanceira[Mês Comp.]),X$6,
BaseFinanceira[Plano Contas],'DRE Financeira'!$C396,
BaseFinanceira[Centro Custo],IF($B$2=Configurações!$B$7,"&lt;&gt;""",'DRE Financeira'!$B$2))))</f>
        <v>0</v>
      </c>
      <c r="Y396" s="24">
        <f>IF($B396="","",ABS(
SUMIFS(BaseFinanceira[Valor Previsto],
IF('DRE Financeira'!$B$3=Configurações!$D$7,BaseFinanceira[Mês Caixa],BaseFinanceira[Mês Comp.]),Y$6,
BaseFinanceira[Plano Contas],'DRE Financeira'!$C396,
BaseFinanceira[Centro Custo],IF($B$2=Configurações!$B$7,"&lt;&gt;""",'DRE Financeira'!$B$2))))</f>
        <v>0</v>
      </c>
      <c r="Z396" s="26">
        <f>IF($B396="","",ABS(
SUMIFS(BaseFinanceira[Valor Realizado],
IF('DRE Financeira'!$B$3=Configurações!$D$7,BaseFinanceira[Mês Caixa],BaseFinanceira[Mês Comp.]),Z$6,
BaseFinanceira[Plano Contas],'DRE Financeira'!$C396,
BaseFinanceira[Centro Custo],IF($B$2=Configurações!$B$7,"&lt;&gt;""",'DRE Financeira'!$B$2))))</f>
        <v>0</v>
      </c>
      <c r="AA396" s="24">
        <f>IF($B396="","",ABS(
SUMIFS(BaseFinanceira[Valor Previsto],
IF('DRE Financeira'!$B$3=Configurações!$D$7,BaseFinanceira[Mês Caixa],BaseFinanceira[Mês Comp.]),AA$6,
BaseFinanceira[Plano Contas],'DRE Financeira'!$C396,
BaseFinanceira[Centro Custo],IF($B$2=Configurações!$B$7,"&lt;&gt;""",'DRE Financeira'!$B$2))))</f>
        <v>0</v>
      </c>
      <c r="AB396" s="26">
        <f>IF($B396="","",ABS(
SUMIFS(BaseFinanceira[Valor Realizado],
IF('DRE Financeira'!$B$3=Configurações!$D$7,BaseFinanceira[Mês Caixa],BaseFinanceira[Mês Comp.]),AB$6,
BaseFinanceira[Plano Contas],'DRE Financeira'!$C396,
BaseFinanceira[Centro Custo],IF($B$2=Configurações!$B$7,"&lt;&gt;""",'DRE Financeira'!$B$2))))</f>
        <v>0</v>
      </c>
      <c r="AD396" s="24">
        <f t="shared" si="627"/>
        <v>0</v>
      </c>
      <c r="AE396" s="26">
        <f t="shared" si="627"/>
        <v>0</v>
      </c>
      <c r="AF396" s="39">
        <f t="shared" si="570"/>
        <v>0</v>
      </c>
      <c r="AH396" s="24">
        <f t="shared" si="628"/>
        <v>0</v>
      </c>
      <c r="AI396" s="26">
        <f t="shared" si="628"/>
        <v>0</v>
      </c>
    </row>
    <row r="397" spans="2:35" s="2" customFormat="1" ht="20.100000000000001" customHeight="1" x14ac:dyDescent="0.25">
      <c r="B397" s="23" t="str">
        <f>IF('Plano Contas'!X11="","",'Plano Contas'!X11)</f>
        <v>Item Extra 3</v>
      </c>
      <c r="C397" s="46" t="str">
        <f t="shared" si="629"/>
        <v>Receita Não OperacionalGrupo Extra 3Item Extra 3</v>
      </c>
      <c r="D397" s="20"/>
      <c r="E397" s="24">
        <f>IF($B397="","",ABS(
SUMIFS(BaseFinanceira[Valor Previsto],
IF('DRE Financeira'!$B$3=Configurações!$D$7,BaseFinanceira[Mês Caixa],BaseFinanceira[Mês Comp.]),E$6,
BaseFinanceira[Plano Contas],'DRE Financeira'!$C397,
BaseFinanceira[Centro Custo],IF($B$2=Configurações!$B$7,"&lt;&gt;""",'DRE Financeira'!$B$2))))</f>
        <v>0</v>
      </c>
      <c r="F397" s="26">
        <f>IF($B397="","",ABS(
SUMIFS(BaseFinanceira[Valor Realizado],
IF('DRE Financeira'!$B$3=Configurações!$D$7,BaseFinanceira[Mês Caixa],BaseFinanceira[Mês Comp.]),F$6,
BaseFinanceira[Plano Contas],'DRE Financeira'!$C397,
BaseFinanceira[Centro Custo],IF($B$2=Configurações!$B$7,"&lt;&gt;""",'DRE Financeira'!$B$2))))</f>
        <v>0</v>
      </c>
      <c r="G397" s="24">
        <f>IF($B397="","",ABS(
SUMIFS(BaseFinanceira[Valor Previsto],
IF('DRE Financeira'!$B$3=Configurações!$D$7,BaseFinanceira[Mês Caixa],BaseFinanceira[Mês Comp.]),G$6,
BaseFinanceira[Plano Contas],'DRE Financeira'!$C397,
BaseFinanceira[Centro Custo],IF($B$2=Configurações!$B$7,"&lt;&gt;""",'DRE Financeira'!$B$2))))</f>
        <v>0</v>
      </c>
      <c r="H397" s="26">
        <f>IF($B397="","",ABS(
SUMIFS(BaseFinanceira[Valor Realizado],
IF('DRE Financeira'!$B$3=Configurações!$D$7,BaseFinanceira[Mês Caixa],BaseFinanceira[Mês Comp.]),H$6,
BaseFinanceira[Plano Contas],'DRE Financeira'!$C397,
BaseFinanceira[Centro Custo],IF($B$2=Configurações!$B$7,"&lt;&gt;""",'DRE Financeira'!$B$2))))</f>
        <v>0</v>
      </c>
      <c r="I397" s="24">
        <f>IF($B397="","",ABS(
SUMIFS(BaseFinanceira[Valor Previsto],
IF('DRE Financeira'!$B$3=Configurações!$D$7,BaseFinanceira[Mês Caixa],BaseFinanceira[Mês Comp.]),I$6,
BaseFinanceira[Plano Contas],'DRE Financeira'!$C397,
BaseFinanceira[Centro Custo],IF($B$2=Configurações!$B$7,"&lt;&gt;""",'DRE Financeira'!$B$2))))</f>
        <v>0</v>
      </c>
      <c r="J397" s="26">
        <f>IF($B397="","",ABS(
SUMIFS(BaseFinanceira[Valor Realizado],
IF('DRE Financeira'!$B$3=Configurações!$D$7,BaseFinanceira[Mês Caixa],BaseFinanceira[Mês Comp.]),J$6,
BaseFinanceira[Plano Contas],'DRE Financeira'!$C397,
BaseFinanceira[Centro Custo],IF($B$2=Configurações!$B$7,"&lt;&gt;""",'DRE Financeira'!$B$2))))</f>
        <v>0</v>
      </c>
      <c r="K397" s="24">
        <f>IF($B397="","",ABS(
SUMIFS(BaseFinanceira[Valor Previsto],
IF('DRE Financeira'!$B$3=Configurações!$D$7,BaseFinanceira[Mês Caixa],BaseFinanceira[Mês Comp.]),K$6,
BaseFinanceira[Plano Contas],'DRE Financeira'!$C397,
BaseFinanceira[Centro Custo],IF($B$2=Configurações!$B$7,"&lt;&gt;""",'DRE Financeira'!$B$2))))</f>
        <v>0</v>
      </c>
      <c r="L397" s="26">
        <f>IF($B397="","",ABS(
SUMIFS(BaseFinanceira[Valor Realizado],
IF('DRE Financeira'!$B$3=Configurações!$D$7,BaseFinanceira[Mês Caixa],BaseFinanceira[Mês Comp.]),L$6,
BaseFinanceira[Plano Contas],'DRE Financeira'!$C397,
BaseFinanceira[Centro Custo],IF($B$2=Configurações!$B$7,"&lt;&gt;""",'DRE Financeira'!$B$2))))</f>
        <v>0</v>
      </c>
      <c r="M397" s="24">
        <f>IF($B397="","",ABS(
SUMIFS(BaseFinanceira[Valor Previsto],
IF('DRE Financeira'!$B$3=Configurações!$D$7,BaseFinanceira[Mês Caixa],BaseFinanceira[Mês Comp.]),M$6,
BaseFinanceira[Plano Contas],'DRE Financeira'!$C397,
BaseFinanceira[Centro Custo],IF($B$2=Configurações!$B$7,"&lt;&gt;""",'DRE Financeira'!$B$2))))</f>
        <v>0</v>
      </c>
      <c r="N397" s="26">
        <f>IF($B397="","",ABS(
SUMIFS(BaseFinanceira[Valor Realizado],
IF('DRE Financeira'!$B$3=Configurações!$D$7,BaseFinanceira[Mês Caixa],BaseFinanceira[Mês Comp.]),N$6,
BaseFinanceira[Plano Contas],'DRE Financeira'!$C397,
BaseFinanceira[Centro Custo],IF($B$2=Configurações!$B$7,"&lt;&gt;""",'DRE Financeira'!$B$2))))</f>
        <v>0</v>
      </c>
      <c r="O397" s="24">
        <f>IF($B397="","",ABS(
SUMIFS(BaseFinanceira[Valor Previsto],
IF('DRE Financeira'!$B$3=Configurações!$D$7,BaseFinanceira[Mês Caixa],BaseFinanceira[Mês Comp.]),O$6,
BaseFinanceira[Plano Contas],'DRE Financeira'!$C397,
BaseFinanceira[Centro Custo],IF($B$2=Configurações!$B$7,"&lt;&gt;""",'DRE Financeira'!$B$2))))</f>
        <v>0</v>
      </c>
      <c r="P397" s="26">
        <f>IF($B397="","",ABS(
SUMIFS(BaseFinanceira[Valor Realizado],
IF('DRE Financeira'!$B$3=Configurações!$D$7,BaseFinanceira[Mês Caixa],BaseFinanceira[Mês Comp.]),P$6,
BaseFinanceira[Plano Contas],'DRE Financeira'!$C397,
BaseFinanceira[Centro Custo],IF($B$2=Configurações!$B$7,"&lt;&gt;""",'DRE Financeira'!$B$2))))</f>
        <v>0</v>
      </c>
      <c r="Q397" s="24">
        <f>IF($B397="","",ABS(
SUMIFS(BaseFinanceira[Valor Previsto],
IF('DRE Financeira'!$B$3=Configurações!$D$7,BaseFinanceira[Mês Caixa],BaseFinanceira[Mês Comp.]),Q$6,
BaseFinanceira[Plano Contas],'DRE Financeira'!$C397,
BaseFinanceira[Centro Custo],IF($B$2=Configurações!$B$7,"&lt;&gt;""",'DRE Financeira'!$B$2))))</f>
        <v>0</v>
      </c>
      <c r="R397" s="26">
        <f>IF($B397="","",ABS(
SUMIFS(BaseFinanceira[Valor Realizado],
IF('DRE Financeira'!$B$3=Configurações!$D$7,BaseFinanceira[Mês Caixa],BaseFinanceira[Mês Comp.]),R$6,
BaseFinanceira[Plano Contas],'DRE Financeira'!$C397,
BaseFinanceira[Centro Custo],IF($B$2=Configurações!$B$7,"&lt;&gt;""",'DRE Financeira'!$B$2))))</f>
        <v>0</v>
      </c>
      <c r="S397" s="24">
        <f>IF($B397="","",ABS(
SUMIFS(BaseFinanceira[Valor Previsto],
IF('DRE Financeira'!$B$3=Configurações!$D$7,BaseFinanceira[Mês Caixa],BaseFinanceira[Mês Comp.]),S$6,
BaseFinanceira[Plano Contas],'DRE Financeira'!$C397,
BaseFinanceira[Centro Custo],IF($B$2=Configurações!$B$7,"&lt;&gt;""",'DRE Financeira'!$B$2))))</f>
        <v>0</v>
      </c>
      <c r="T397" s="26">
        <f>IF($B397="","",ABS(
SUMIFS(BaseFinanceira[Valor Realizado],
IF('DRE Financeira'!$B$3=Configurações!$D$7,BaseFinanceira[Mês Caixa],BaseFinanceira[Mês Comp.]),T$6,
BaseFinanceira[Plano Contas],'DRE Financeira'!$C397,
BaseFinanceira[Centro Custo],IF($B$2=Configurações!$B$7,"&lt;&gt;""",'DRE Financeira'!$B$2))))</f>
        <v>0</v>
      </c>
      <c r="U397" s="24">
        <f>IF($B397="","",ABS(
SUMIFS(BaseFinanceira[Valor Previsto],
IF('DRE Financeira'!$B$3=Configurações!$D$7,BaseFinanceira[Mês Caixa],BaseFinanceira[Mês Comp.]),U$6,
BaseFinanceira[Plano Contas],'DRE Financeira'!$C397,
BaseFinanceira[Centro Custo],IF($B$2=Configurações!$B$7,"&lt;&gt;""",'DRE Financeira'!$B$2))))</f>
        <v>0</v>
      </c>
      <c r="V397" s="26">
        <f>IF($B397="","",ABS(
SUMIFS(BaseFinanceira[Valor Realizado],
IF('DRE Financeira'!$B$3=Configurações!$D$7,BaseFinanceira[Mês Caixa],BaseFinanceira[Mês Comp.]),V$6,
BaseFinanceira[Plano Contas],'DRE Financeira'!$C397,
BaseFinanceira[Centro Custo],IF($B$2=Configurações!$B$7,"&lt;&gt;""",'DRE Financeira'!$B$2))))</f>
        <v>0</v>
      </c>
      <c r="W397" s="24">
        <f>IF($B397="","",ABS(
SUMIFS(BaseFinanceira[Valor Previsto],
IF('DRE Financeira'!$B$3=Configurações!$D$7,BaseFinanceira[Mês Caixa],BaseFinanceira[Mês Comp.]),W$6,
BaseFinanceira[Plano Contas],'DRE Financeira'!$C397,
BaseFinanceira[Centro Custo],IF($B$2=Configurações!$B$7,"&lt;&gt;""",'DRE Financeira'!$B$2))))</f>
        <v>0</v>
      </c>
      <c r="X397" s="26">
        <f>IF($B397="","",ABS(
SUMIFS(BaseFinanceira[Valor Realizado],
IF('DRE Financeira'!$B$3=Configurações!$D$7,BaseFinanceira[Mês Caixa],BaseFinanceira[Mês Comp.]),X$6,
BaseFinanceira[Plano Contas],'DRE Financeira'!$C397,
BaseFinanceira[Centro Custo],IF($B$2=Configurações!$B$7,"&lt;&gt;""",'DRE Financeira'!$B$2))))</f>
        <v>0</v>
      </c>
      <c r="Y397" s="24">
        <f>IF($B397="","",ABS(
SUMIFS(BaseFinanceira[Valor Previsto],
IF('DRE Financeira'!$B$3=Configurações!$D$7,BaseFinanceira[Mês Caixa],BaseFinanceira[Mês Comp.]),Y$6,
BaseFinanceira[Plano Contas],'DRE Financeira'!$C397,
BaseFinanceira[Centro Custo],IF($B$2=Configurações!$B$7,"&lt;&gt;""",'DRE Financeira'!$B$2))))</f>
        <v>0</v>
      </c>
      <c r="Z397" s="26">
        <f>IF($B397="","",ABS(
SUMIFS(BaseFinanceira[Valor Realizado],
IF('DRE Financeira'!$B$3=Configurações!$D$7,BaseFinanceira[Mês Caixa],BaseFinanceira[Mês Comp.]),Z$6,
BaseFinanceira[Plano Contas],'DRE Financeira'!$C397,
BaseFinanceira[Centro Custo],IF($B$2=Configurações!$B$7,"&lt;&gt;""",'DRE Financeira'!$B$2))))</f>
        <v>0</v>
      </c>
      <c r="AA397" s="24">
        <f>IF($B397="","",ABS(
SUMIFS(BaseFinanceira[Valor Previsto],
IF('DRE Financeira'!$B$3=Configurações!$D$7,BaseFinanceira[Mês Caixa],BaseFinanceira[Mês Comp.]),AA$6,
BaseFinanceira[Plano Contas],'DRE Financeira'!$C397,
BaseFinanceira[Centro Custo],IF($B$2=Configurações!$B$7,"&lt;&gt;""",'DRE Financeira'!$B$2))))</f>
        <v>0</v>
      </c>
      <c r="AB397" s="26">
        <f>IF($B397="","",ABS(
SUMIFS(BaseFinanceira[Valor Realizado],
IF('DRE Financeira'!$B$3=Configurações!$D$7,BaseFinanceira[Mês Caixa],BaseFinanceira[Mês Comp.]),AB$6,
BaseFinanceira[Plano Contas],'DRE Financeira'!$C397,
BaseFinanceira[Centro Custo],IF($B$2=Configurações!$B$7,"&lt;&gt;""",'DRE Financeira'!$B$2))))</f>
        <v>0</v>
      </c>
      <c r="AD397" s="24">
        <f t="shared" si="627"/>
        <v>0</v>
      </c>
      <c r="AE397" s="26">
        <f t="shared" si="627"/>
        <v>0</v>
      </c>
      <c r="AF397" s="39">
        <f t="shared" si="570"/>
        <v>0</v>
      </c>
      <c r="AH397" s="24">
        <f t="shared" si="628"/>
        <v>0</v>
      </c>
      <c r="AI397" s="26">
        <f t="shared" si="628"/>
        <v>0</v>
      </c>
    </row>
    <row r="398" spans="2:35" s="2" customFormat="1" ht="20.100000000000001" hidden="1" customHeight="1" x14ac:dyDescent="0.25">
      <c r="B398" s="23" t="str">
        <f>IF('Plano Contas'!X12="","",'Plano Contas'!X12)</f>
        <v/>
      </c>
      <c r="C398" s="46" t="str">
        <f t="shared" si="629"/>
        <v>Receita Não OperacionalGrupo Extra 3</v>
      </c>
      <c r="D398" s="20"/>
      <c r="E398" s="24" t="str">
        <f>IF($B398="","",ABS(
SUMIFS(BaseFinanceira[Valor Previsto],
IF('DRE Financeira'!$B$3=Configurações!$D$7,BaseFinanceira[Mês Caixa],BaseFinanceira[Mês Comp.]),E$6,
BaseFinanceira[Plano Contas],'DRE Financeira'!$C398,
BaseFinanceira[Centro Custo],IF($B$2=Configurações!$B$7,"&lt;&gt;""",'DRE Financeira'!$B$2))))</f>
        <v/>
      </c>
      <c r="F398" s="26" t="str">
        <f>IF($B398="","",ABS(
SUMIFS(BaseFinanceira[Valor Realizado],
IF('DRE Financeira'!$B$3=Configurações!$D$7,BaseFinanceira[Mês Caixa],BaseFinanceira[Mês Comp.]),F$6,
BaseFinanceira[Plano Contas],'DRE Financeira'!$C398,
BaseFinanceira[Centro Custo],IF($B$2=Configurações!$B$7,"&lt;&gt;""",'DRE Financeira'!$B$2))))</f>
        <v/>
      </c>
      <c r="G398" s="24" t="str">
        <f>IF($B398="","",ABS(
SUMIFS(BaseFinanceira[Valor Previsto],
IF('DRE Financeira'!$B$3=Configurações!$D$7,BaseFinanceira[Mês Caixa],BaseFinanceira[Mês Comp.]),G$6,
BaseFinanceira[Plano Contas],'DRE Financeira'!$C398,
BaseFinanceira[Centro Custo],IF($B$2=Configurações!$B$7,"&lt;&gt;""",'DRE Financeira'!$B$2))))</f>
        <v/>
      </c>
      <c r="H398" s="26" t="str">
        <f>IF($B398="","",ABS(
SUMIFS(BaseFinanceira[Valor Realizado],
IF('DRE Financeira'!$B$3=Configurações!$D$7,BaseFinanceira[Mês Caixa],BaseFinanceira[Mês Comp.]),H$6,
BaseFinanceira[Plano Contas],'DRE Financeira'!$C398,
BaseFinanceira[Centro Custo],IF($B$2=Configurações!$B$7,"&lt;&gt;""",'DRE Financeira'!$B$2))))</f>
        <v/>
      </c>
      <c r="I398" s="24" t="str">
        <f>IF($B398="","",ABS(
SUMIFS(BaseFinanceira[Valor Previsto],
IF('DRE Financeira'!$B$3=Configurações!$D$7,BaseFinanceira[Mês Caixa],BaseFinanceira[Mês Comp.]),I$6,
BaseFinanceira[Plano Contas],'DRE Financeira'!$C398,
BaseFinanceira[Centro Custo],IF($B$2=Configurações!$B$7,"&lt;&gt;""",'DRE Financeira'!$B$2))))</f>
        <v/>
      </c>
      <c r="J398" s="26" t="str">
        <f>IF($B398="","",ABS(
SUMIFS(BaseFinanceira[Valor Realizado],
IF('DRE Financeira'!$B$3=Configurações!$D$7,BaseFinanceira[Mês Caixa],BaseFinanceira[Mês Comp.]),J$6,
BaseFinanceira[Plano Contas],'DRE Financeira'!$C398,
BaseFinanceira[Centro Custo],IF($B$2=Configurações!$B$7,"&lt;&gt;""",'DRE Financeira'!$B$2))))</f>
        <v/>
      </c>
      <c r="K398" s="24" t="str">
        <f>IF($B398="","",ABS(
SUMIFS(BaseFinanceira[Valor Previsto],
IF('DRE Financeira'!$B$3=Configurações!$D$7,BaseFinanceira[Mês Caixa],BaseFinanceira[Mês Comp.]),K$6,
BaseFinanceira[Plano Contas],'DRE Financeira'!$C398,
BaseFinanceira[Centro Custo],IF($B$2=Configurações!$B$7,"&lt;&gt;""",'DRE Financeira'!$B$2))))</f>
        <v/>
      </c>
      <c r="L398" s="26" t="str">
        <f>IF($B398="","",ABS(
SUMIFS(BaseFinanceira[Valor Realizado],
IF('DRE Financeira'!$B$3=Configurações!$D$7,BaseFinanceira[Mês Caixa],BaseFinanceira[Mês Comp.]),L$6,
BaseFinanceira[Plano Contas],'DRE Financeira'!$C398,
BaseFinanceira[Centro Custo],IF($B$2=Configurações!$B$7,"&lt;&gt;""",'DRE Financeira'!$B$2))))</f>
        <v/>
      </c>
      <c r="M398" s="24" t="str">
        <f>IF($B398="","",ABS(
SUMIFS(BaseFinanceira[Valor Previsto],
IF('DRE Financeira'!$B$3=Configurações!$D$7,BaseFinanceira[Mês Caixa],BaseFinanceira[Mês Comp.]),M$6,
BaseFinanceira[Plano Contas],'DRE Financeira'!$C398,
BaseFinanceira[Centro Custo],IF($B$2=Configurações!$B$7,"&lt;&gt;""",'DRE Financeira'!$B$2))))</f>
        <v/>
      </c>
      <c r="N398" s="26" t="str">
        <f>IF($B398="","",ABS(
SUMIFS(BaseFinanceira[Valor Realizado],
IF('DRE Financeira'!$B$3=Configurações!$D$7,BaseFinanceira[Mês Caixa],BaseFinanceira[Mês Comp.]),N$6,
BaseFinanceira[Plano Contas],'DRE Financeira'!$C398,
BaseFinanceira[Centro Custo],IF($B$2=Configurações!$B$7,"&lt;&gt;""",'DRE Financeira'!$B$2))))</f>
        <v/>
      </c>
      <c r="O398" s="24" t="str">
        <f>IF($B398="","",ABS(
SUMIFS(BaseFinanceira[Valor Previsto],
IF('DRE Financeira'!$B$3=Configurações!$D$7,BaseFinanceira[Mês Caixa],BaseFinanceira[Mês Comp.]),O$6,
BaseFinanceira[Plano Contas],'DRE Financeira'!$C398,
BaseFinanceira[Centro Custo],IF($B$2=Configurações!$B$7,"&lt;&gt;""",'DRE Financeira'!$B$2))))</f>
        <v/>
      </c>
      <c r="P398" s="26" t="str">
        <f>IF($B398="","",ABS(
SUMIFS(BaseFinanceira[Valor Realizado],
IF('DRE Financeira'!$B$3=Configurações!$D$7,BaseFinanceira[Mês Caixa],BaseFinanceira[Mês Comp.]),P$6,
BaseFinanceira[Plano Contas],'DRE Financeira'!$C398,
BaseFinanceira[Centro Custo],IF($B$2=Configurações!$B$7,"&lt;&gt;""",'DRE Financeira'!$B$2))))</f>
        <v/>
      </c>
      <c r="Q398" s="24" t="str">
        <f>IF($B398="","",ABS(
SUMIFS(BaseFinanceira[Valor Previsto],
IF('DRE Financeira'!$B$3=Configurações!$D$7,BaseFinanceira[Mês Caixa],BaseFinanceira[Mês Comp.]),Q$6,
BaseFinanceira[Plano Contas],'DRE Financeira'!$C398,
BaseFinanceira[Centro Custo],IF($B$2=Configurações!$B$7,"&lt;&gt;""",'DRE Financeira'!$B$2))))</f>
        <v/>
      </c>
      <c r="R398" s="26" t="str">
        <f>IF($B398="","",ABS(
SUMIFS(BaseFinanceira[Valor Realizado],
IF('DRE Financeira'!$B$3=Configurações!$D$7,BaseFinanceira[Mês Caixa],BaseFinanceira[Mês Comp.]),R$6,
BaseFinanceira[Plano Contas],'DRE Financeira'!$C398,
BaseFinanceira[Centro Custo],IF($B$2=Configurações!$B$7,"&lt;&gt;""",'DRE Financeira'!$B$2))))</f>
        <v/>
      </c>
      <c r="S398" s="24" t="str">
        <f>IF($B398="","",ABS(
SUMIFS(BaseFinanceira[Valor Previsto],
IF('DRE Financeira'!$B$3=Configurações!$D$7,BaseFinanceira[Mês Caixa],BaseFinanceira[Mês Comp.]),S$6,
BaseFinanceira[Plano Contas],'DRE Financeira'!$C398,
BaseFinanceira[Centro Custo],IF($B$2=Configurações!$B$7,"&lt;&gt;""",'DRE Financeira'!$B$2))))</f>
        <v/>
      </c>
      <c r="T398" s="26" t="str">
        <f>IF($B398="","",ABS(
SUMIFS(BaseFinanceira[Valor Realizado],
IF('DRE Financeira'!$B$3=Configurações!$D$7,BaseFinanceira[Mês Caixa],BaseFinanceira[Mês Comp.]),T$6,
BaseFinanceira[Plano Contas],'DRE Financeira'!$C398,
BaseFinanceira[Centro Custo],IF($B$2=Configurações!$B$7,"&lt;&gt;""",'DRE Financeira'!$B$2))))</f>
        <v/>
      </c>
      <c r="U398" s="24" t="str">
        <f>IF($B398="","",ABS(
SUMIFS(BaseFinanceira[Valor Previsto],
IF('DRE Financeira'!$B$3=Configurações!$D$7,BaseFinanceira[Mês Caixa],BaseFinanceira[Mês Comp.]),U$6,
BaseFinanceira[Plano Contas],'DRE Financeira'!$C398,
BaseFinanceira[Centro Custo],IF($B$2=Configurações!$B$7,"&lt;&gt;""",'DRE Financeira'!$B$2))))</f>
        <v/>
      </c>
      <c r="V398" s="26" t="str">
        <f>IF($B398="","",ABS(
SUMIFS(BaseFinanceira[Valor Realizado],
IF('DRE Financeira'!$B$3=Configurações!$D$7,BaseFinanceira[Mês Caixa],BaseFinanceira[Mês Comp.]),V$6,
BaseFinanceira[Plano Contas],'DRE Financeira'!$C398,
BaseFinanceira[Centro Custo],IF($B$2=Configurações!$B$7,"&lt;&gt;""",'DRE Financeira'!$B$2))))</f>
        <v/>
      </c>
      <c r="W398" s="24" t="str">
        <f>IF($B398="","",ABS(
SUMIFS(BaseFinanceira[Valor Previsto],
IF('DRE Financeira'!$B$3=Configurações!$D$7,BaseFinanceira[Mês Caixa],BaseFinanceira[Mês Comp.]),W$6,
BaseFinanceira[Plano Contas],'DRE Financeira'!$C398,
BaseFinanceira[Centro Custo],IF($B$2=Configurações!$B$7,"&lt;&gt;""",'DRE Financeira'!$B$2))))</f>
        <v/>
      </c>
      <c r="X398" s="26" t="str">
        <f>IF($B398="","",ABS(
SUMIFS(BaseFinanceira[Valor Realizado],
IF('DRE Financeira'!$B$3=Configurações!$D$7,BaseFinanceira[Mês Caixa],BaseFinanceira[Mês Comp.]),X$6,
BaseFinanceira[Plano Contas],'DRE Financeira'!$C398,
BaseFinanceira[Centro Custo],IF($B$2=Configurações!$B$7,"&lt;&gt;""",'DRE Financeira'!$B$2))))</f>
        <v/>
      </c>
      <c r="Y398" s="24" t="str">
        <f>IF($B398="","",ABS(
SUMIFS(BaseFinanceira[Valor Previsto],
IF('DRE Financeira'!$B$3=Configurações!$D$7,BaseFinanceira[Mês Caixa],BaseFinanceira[Mês Comp.]),Y$6,
BaseFinanceira[Plano Contas],'DRE Financeira'!$C398,
BaseFinanceira[Centro Custo],IF($B$2=Configurações!$B$7,"&lt;&gt;""",'DRE Financeira'!$B$2))))</f>
        <v/>
      </c>
      <c r="Z398" s="26" t="str">
        <f>IF($B398="","",ABS(
SUMIFS(BaseFinanceira[Valor Realizado],
IF('DRE Financeira'!$B$3=Configurações!$D$7,BaseFinanceira[Mês Caixa],BaseFinanceira[Mês Comp.]),Z$6,
BaseFinanceira[Plano Contas],'DRE Financeira'!$C398,
BaseFinanceira[Centro Custo],IF($B$2=Configurações!$B$7,"&lt;&gt;""",'DRE Financeira'!$B$2))))</f>
        <v/>
      </c>
      <c r="AA398" s="24" t="str">
        <f>IF($B398="","",ABS(
SUMIFS(BaseFinanceira[Valor Previsto],
IF('DRE Financeira'!$B$3=Configurações!$D$7,BaseFinanceira[Mês Caixa],BaseFinanceira[Mês Comp.]),AA$6,
BaseFinanceira[Plano Contas],'DRE Financeira'!$C398,
BaseFinanceira[Centro Custo],IF($B$2=Configurações!$B$7,"&lt;&gt;""",'DRE Financeira'!$B$2))))</f>
        <v/>
      </c>
      <c r="AB398" s="26" t="str">
        <f>IF($B398="","",ABS(
SUMIFS(BaseFinanceira[Valor Realizado],
IF('DRE Financeira'!$B$3=Configurações!$D$7,BaseFinanceira[Mês Caixa],BaseFinanceira[Mês Comp.]),AB$6,
BaseFinanceira[Plano Contas],'DRE Financeira'!$C398,
BaseFinanceira[Centro Custo],IF($B$2=Configurações!$B$7,"&lt;&gt;""",'DRE Financeira'!$B$2))))</f>
        <v/>
      </c>
      <c r="AD398" s="24">
        <f t="shared" si="627"/>
        <v>0</v>
      </c>
      <c r="AE398" s="26">
        <f t="shared" si="627"/>
        <v>0</v>
      </c>
      <c r="AF398" s="39">
        <f t="shared" si="570"/>
        <v>0</v>
      </c>
      <c r="AH398" s="24">
        <f t="shared" si="628"/>
        <v>0</v>
      </c>
      <c r="AI398" s="26">
        <f t="shared" si="628"/>
        <v>0</v>
      </c>
    </row>
    <row r="399" spans="2:35" s="2" customFormat="1" ht="20.100000000000001" hidden="1" customHeight="1" x14ac:dyDescent="0.25">
      <c r="B399" s="23" t="str">
        <f>IF('Plano Contas'!X13="","",'Plano Contas'!X13)</f>
        <v/>
      </c>
      <c r="C399" s="46" t="str">
        <f t="shared" si="629"/>
        <v>Receita Não OperacionalGrupo Extra 3</v>
      </c>
      <c r="D399" s="20"/>
      <c r="E399" s="24" t="str">
        <f>IF($B399="","",ABS(
SUMIFS(BaseFinanceira[Valor Previsto],
IF('DRE Financeira'!$B$3=Configurações!$D$7,BaseFinanceira[Mês Caixa],BaseFinanceira[Mês Comp.]),E$6,
BaseFinanceira[Plano Contas],'DRE Financeira'!$C399,
BaseFinanceira[Centro Custo],IF($B$2=Configurações!$B$7,"&lt;&gt;""",'DRE Financeira'!$B$2))))</f>
        <v/>
      </c>
      <c r="F399" s="26" t="str">
        <f>IF($B399="","",ABS(
SUMIFS(BaseFinanceira[Valor Realizado],
IF('DRE Financeira'!$B$3=Configurações!$D$7,BaseFinanceira[Mês Caixa],BaseFinanceira[Mês Comp.]),F$6,
BaseFinanceira[Plano Contas],'DRE Financeira'!$C399,
BaseFinanceira[Centro Custo],IF($B$2=Configurações!$B$7,"&lt;&gt;""",'DRE Financeira'!$B$2))))</f>
        <v/>
      </c>
      <c r="G399" s="24" t="str">
        <f>IF($B399="","",ABS(
SUMIFS(BaseFinanceira[Valor Previsto],
IF('DRE Financeira'!$B$3=Configurações!$D$7,BaseFinanceira[Mês Caixa],BaseFinanceira[Mês Comp.]),G$6,
BaseFinanceira[Plano Contas],'DRE Financeira'!$C399,
BaseFinanceira[Centro Custo],IF($B$2=Configurações!$B$7,"&lt;&gt;""",'DRE Financeira'!$B$2))))</f>
        <v/>
      </c>
      <c r="H399" s="26" t="str">
        <f>IF($B399="","",ABS(
SUMIFS(BaseFinanceira[Valor Realizado],
IF('DRE Financeira'!$B$3=Configurações!$D$7,BaseFinanceira[Mês Caixa],BaseFinanceira[Mês Comp.]),H$6,
BaseFinanceira[Plano Contas],'DRE Financeira'!$C399,
BaseFinanceira[Centro Custo],IF($B$2=Configurações!$B$7,"&lt;&gt;""",'DRE Financeira'!$B$2))))</f>
        <v/>
      </c>
      <c r="I399" s="24" t="str">
        <f>IF($B399="","",ABS(
SUMIFS(BaseFinanceira[Valor Previsto],
IF('DRE Financeira'!$B$3=Configurações!$D$7,BaseFinanceira[Mês Caixa],BaseFinanceira[Mês Comp.]),I$6,
BaseFinanceira[Plano Contas],'DRE Financeira'!$C399,
BaseFinanceira[Centro Custo],IF($B$2=Configurações!$B$7,"&lt;&gt;""",'DRE Financeira'!$B$2))))</f>
        <v/>
      </c>
      <c r="J399" s="26" t="str">
        <f>IF($B399="","",ABS(
SUMIFS(BaseFinanceira[Valor Realizado],
IF('DRE Financeira'!$B$3=Configurações!$D$7,BaseFinanceira[Mês Caixa],BaseFinanceira[Mês Comp.]),J$6,
BaseFinanceira[Plano Contas],'DRE Financeira'!$C399,
BaseFinanceira[Centro Custo],IF($B$2=Configurações!$B$7,"&lt;&gt;""",'DRE Financeira'!$B$2))))</f>
        <v/>
      </c>
      <c r="K399" s="24" t="str">
        <f>IF($B399="","",ABS(
SUMIFS(BaseFinanceira[Valor Previsto],
IF('DRE Financeira'!$B$3=Configurações!$D$7,BaseFinanceira[Mês Caixa],BaseFinanceira[Mês Comp.]),K$6,
BaseFinanceira[Plano Contas],'DRE Financeira'!$C399,
BaseFinanceira[Centro Custo],IF($B$2=Configurações!$B$7,"&lt;&gt;""",'DRE Financeira'!$B$2))))</f>
        <v/>
      </c>
      <c r="L399" s="26" t="str">
        <f>IF($B399="","",ABS(
SUMIFS(BaseFinanceira[Valor Realizado],
IF('DRE Financeira'!$B$3=Configurações!$D$7,BaseFinanceira[Mês Caixa],BaseFinanceira[Mês Comp.]),L$6,
BaseFinanceira[Plano Contas],'DRE Financeira'!$C399,
BaseFinanceira[Centro Custo],IF($B$2=Configurações!$B$7,"&lt;&gt;""",'DRE Financeira'!$B$2))))</f>
        <v/>
      </c>
      <c r="M399" s="24" t="str">
        <f>IF($B399="","",ABS(
SUMIFS(BaseFinanceira[Valor Previsto],
IF('DRE Financeira'!$B$3=Configurações!$D$7,BaseFinanceira[Mês Caixa],BaseFinanceira[Mês Comp.]),M$6,
BaseFinanceira[Plano Contas],'DRE Financeira'!$C399,
BaseFinanceira[Centro Custo],IF($B$2=Configurações!$B$7,"&lt;&gt;""",'DRE Financeira'!$B$2))))</f>
        <v/>
      </c>
      <c r="N399" s="26" t="str">
        <f>IF($B399="","",ABS(
SUMIFS(BaseFinanceira[Valor Realizado],
IF('DRE Financeira'!$B$3=Configurações!$D$7,BaseFinanceira[Mês Caixa],BaseFinanceira[Mês Comp.]),N$6,
BaseFinanceira[Plano Contas],'DRE Financeira'!$C399,
BaseFinanceira[Centro Custo],IF($B$2=Configurações!$B$7,"&lt;&gt;""",'DRE Financeira'!$B$2))))</f>
        <v/>
      </c>
      <c r="O399" s="24" t="str">
        <f>IF($B399="","",ABS(
SUMIFS(BaseFinanceira[Valor Previsto],
IF('DRE Financeira'!$B$3=Configurações!$D$7,BaseFinanceira[Mês Caixa],BaseFinanceira[Mês Comp.]),O$6,
BaseFinanceira[Plano Contas],'DRE Financeira'!$C399,
BaseFinanceira[Centro Custo],IF($B$2=Configurações!$B$7,"&lt;&gt;""",'DRE Financeira'!$B$2))))</f>
        <v/>
      </c>
      <c r="P399" s="26" t="str">
        <f>IF($B399="","",ABS(
SUMIFS(BaseFinanceira[Valor Realizado],
IF('DRE Financeira'!$B$3=Configurações!$D$7,BaseFinanceira[Mês Caixa],BaseFinanceira[Mês Comp.]),P$6,
BaseFinanceira[Plano Contas],'DRE Financeira'!$C399,
BaseFinanceira[Centro Custo],IF($B$2=Configurações!$B$7,"&lt;&gt;""",'DRE Financeira'!$B$2))))</f>
        <v/>
      </c>
      <c r="Q399" s="24" t="str">
        <f>IF($B399="","",ABS(
SUMIFS(BaseFinanceira[Valor Previsto],
IF('DRE Financeira'!$B$3=Configurações!$D$7,BaseFinanceira[Mês Caixa],BaseFinanceira[Mês Comp.]),Q$6,
BaseFinanceira[Plano Contas],'DRE Financeira'!$C399,
BaseFinanceira[Centro Custo],IF($B$2=Configurações!$B$7,"&lt;&gt;""",'DRE Financeira'!$B$2))))</f>
        <v/>
      </c>
      <c r="R399" s="26" t="str">
        <f>IF($B399="","",ABS(
SUMIFS(BaseFinanceira[Valor Realizado],
IF('DRE Financeira'!$B$3=Configurações!$D$7,BaseFinanceira[Mês Caixa],BaseFinanceira[Mês Comp.]),R$6,
BaseFinanceira[Plano Contas],'DRE Financeira'!$C399,
BaseFinanceira[Centro Custo],IF($B$2=Configurações!$B$7,"&lt;&gt;""",'DRE Financeira'!$B$2))))</f>
        <v/>
      </c>
      <c r="S399" s="24" t="str">
        <f>IF($B399="","",ABS(
SUMIFS(BaseFinanceira[Valor Previsto],
IF('DRE Financeira'!$B$3=Configurações!$D$7,BaseFinanceira[Mês Caixa],BaseFinanceira[Mês Comp.]),S$6,
BaseFinanceira[Plano Contas],'DRE Financeira'!$C399,
BaseFinanceira[Centro Custo],IF($B$2=Configurações!$B$7,"&lt;&gt;""",'DRE Financeira'!$B$2))))</f>
        <v/>
      </c>
      <c r="T399" s="26" t="str">
        <f>IF($B399="","",ABS(
SUMIFS(BaseFinanceira[Valor Realizado],
IF('DRE Financeira'!$B$3=Configurações!$D$7,BaseFinanceira[Mês Caixa],BaseFinanceira[Mês Comp.]),T$6,
BaseFinanceira[Plano Contas],'DRE Financeira'!$C399,
BaseFinanceira[Centro Custo],IF($B$2=Configurações!$B$7,"&lt;&gt;""",'DRE Financeira'!$B$2))))</f>
        <v/>
      </c>
      <c r="U399" s="24" t="str">
        <f>IF($B399="","",ABS(
SUMIFS(BaseFinanceira[Valor Previsto],
IF('DRE Financeira'!$B$3=Configurações!$D$7,BaseFinanceira[Mês Caixa],BaseFinanceira[Mês Comp.]),U$6,
BaseFinanceira[Plano Contas],'DRE Financeira'!$C399,
BaseFinanceira[Centro Custo],IF($B$2=Configurações!$B$7,"&lt;&gt;""",'DRE Financeira'!$B$2))))</f>
        <v/>
      </c>
      <c r="V399" s="26" t="str">
        <f>IF($B399="","",ABS(
SUMIFS(BaseFinanceira[Valor Realizado],
IF('DRE Financeira'!$B$3=Configurações!$D$7,BaseFinanceira[Mês Caixa],BaseFinanceira[Mês Comp.]),V$6,
BaseFinanceira[Plano Contas],'DRE Financeira'!$C399,
BaseFinanceira[Centro Custo],IF($B$2=Configurações!$B$7,"&lt;&gt;""",'DRE Financeira'!$B$2))))</f>
        <v/>
      </c>
      <c r="W399" s="24" t="str">
        <f>IF($B399="","",ABS(
SUMIFS(BaseFinanceira[Valor Previsto],
IF('DRE Financeira'!$B$3=Configurações!$D$7,BaseFinanceira[Mês Caixa],BaseFinanceira[Mês Comp.]),W$6,
BaseFinanceira[Plano Contas],'DRE Financeira'!$C399,
BaseFinanceira[Centro Custo],IF($B$2=Configurações!$B$7,"&lt;&gt;""",'DRE Financeira'!$B$2))))</f>
        <v/>
      </c>
      <c r="X399" s="26" t="str">
        <f>IF($B399="","",ABS(
SUMIFS(BaseFinanceira[Valor Realizado],
IF('DRE Financeira'!$B$3=Configurações!$D$7,BaseFinanceira[Mês Caixa],BaseFinanceira[Mês Comp.]),X$6,
BaseFinanceira[Plano Contas],'DRE Financeira'!$C399,
BaseFinanceira[Centro Custo],IF($B$2=Configurações!$B$7,"&lt;&gt;""",'DRE Financeira'!$B$2))))</f>
        <v/>
      </c>
      <c r="Y399" s="24" t="str">
        <f>IF($B399="","",ABS(
SUMIFS(BaseFinanceira[Valor Previsto],
IF('DRE Financeira'!$B$3=Configurações!$D$7,BaseFinanceira[Mês Caixa],BaseFinanceira[Mês Comp.]),Y$6,
BaseFinanceira[Plano Contas],'DRE Financeira'!$C399,
BaseFinanceira[Centro Custo],IF($B$2=Configurações!$B$7,"&lt;&gt;""",'DRE Financeira'!$B$2))))</f>
        <v/>
      </c>
      <c r="Z399" s="26" t="str">
        <f>IF($B399="","",ABS(
SUMIFS(BaseFinanceira[Valor Realizado],
IF('DRE Financeira'!$B$3=Configurações!$D$7,BaseFinanceira[Mês Caixa],BaseFinanceira[Mês Comp.]),Z$6,
BaseFinanceira[Plano Contas],'DRE Financeira'!$C399,
BaseFinanceira[Centro Custo],IF($B$2=Configurações!$B$7,"&lt;&gt;""",'DRE Financeira'!$B$2))))</f>
        <v/>
      </c>
      <c r="AA399" s="24" t="str">
        <f>IF($B399="","",ABS(
SUMIFS(BaseFinanceira[Valor Previsto],
IF('DRE Financeira'!$B$3=Configurações!$D$7,BaseFinanceira[Mês Caixa],BaseFinanceira[Mês Comp.]),AA$6,
BaseFinanceira[Plano Contas],'DRE Financeira'!$C399,
BaseFinanceira[Centro Custo],IF($B$2=Configurações!$B$7,"&lt;&gt;""",'DRE Financeira'!$B$2))))</f>
        <v/>
      </c>
      <c r="AB399" s="26" t="str">
        <f>IF($B399="","",ABS(
SUMIFS(BaseFinanceira[Valor Realizado],
IF('DRE Financeira'!$B$3=Configurações!$D$7,BaseFinanceira[Mês Caixa],BaseFinanceira[Mês Comp.]),AB$6,
BaseFinanceira[Plano Contas],'DRE Financeira'!$C399,
BaseFinanceira[Centro Custo],IF($B$2=Configurações!$B$7,"&lt;&gt;""",'DRE Financeira'!$B$2))))</f>
        <v/>
      </c>
      <c r="AD399" s="24">
        <f t="shared" si="627"/>
        <v>0</v>
      </c>
      <c r="AE399" s="26">
        <f t="shared" si="627"/>
        <v>0</v>
      </c>
      <c r="AF399" s="39">
        <f t="shared" si="570"/>
        <v>0</v>
      </c>
      <c r="AH399" s="24">
        <f t="shared" si="628"/>
        <v>0</v>
      </c>
      <c r="AI399" s="26">
        <f t="shared" si="628"/>
        <v>0</v>
      </c>
    </row>
    <row r="400" spans="2:35" s="2" customFormat="1" ht="20.100000000000001" hidden="1" customHeight="1" x14ac:dyDescent="0.25">
      <c r="B400" s="23" t="str">
        <f>IF('Plano Contas'!X14="","",'Plano Contas'!X14)</f>
        <v/>
      </c>
      <c r="C400" s="46" t="str">
        <f t="shared" si="629"/>
        <v>Receita Não OperacionalGrupo Extra 3</v>
      </c>
      <c r="D400" s="20"/>
      <c r="E400" s="24" t="str">
        <f>IF($B400="","",ABS(
SUMIFS(BaseFinanceira[Valor Previsto],
IF('DRE Financeira'!$B$3=Configurações!$D$7,BaseFinanceira[Mês Caixa],BaseFinanceira[Mês Comp.]),E$6,
BaseFinanceira[Plano Contas],'DRE Financeira'!$C400,
BaseFinanceira[Centro Custo],IF($B$2=Configurações!$B$7,"&lt;&gt;""",'DRE Financeira'!$B$2))))</f>
        <v/>
      </c>
      <c r="F400" s="26" t="str">
        <f>IF($B400="","",ABS(
SUMIFS(BaseFinanceira[Valor Realizado],
IF('DRE Financeira'!$B$3=Configurações!$D$7,BaseFinanceira[Mês Caixa],BaseFinanceira[Mês Comp.]),F$6,
BaseFinanceira[Plano Contas],'DRE Financeira'!$C400,
BaseFinanceira[Centro Custo],IF($B$2=Configurações!$B$7,"&lt;&gt;""",'DRE Financeira'!$B$2))))</f>
        <v/>
      </c>
      <c r="G400" s="24" t="str">
        <f>IF($B400="","",ABS(
SUMIFS(BaseFinanceira[Valor Previsto],
IF('DRE Financeira'!$B$3=Configurações!$D$7,BaseFinanceira[Mês Caixa],BaseFinanceira[Mês Comp.]),G$6,
BaseFinanceira[Plano Contas],'DRE Financeira'!$C400,
BaseFinanceira[Centro Custo],IF($B$2=Configurações!$B$7,"&lt;&gt;""",'DRE Financeira'!$B$2))))</f>
        <v/>
      </c>
      <c r="H400" s="26" t="str">
        <f>IF($B400="","",ABS(
SUMIFS(BaseFinanceira[Valor Realizado],
IF('DRE Financeira'!$B$3=Configurações!$D$7,BaseFinanceira[Mês Caixa],BaseFinanceira[Mês Comp.]),H$6,
BaseFinanceira[Plano Contas],'DRE Financeira'!$C400,
BaseFinanceira[Centro Custo],IF($B$2=Configurações!$B$7,"&lt;&gt;""",'DRE Financeira'!$B$2))))</f>
        <v/>
      </c>
      <c r="I400" s="24" t="str">
        <f>IF($B400="","",ABS(
SUMIFS(BaseFinanceira[Valor Previsto],
IF('DRE Financeira'!$B$3=Configurações!$D$7,BaseFinanceira[Mês Caixa],BaseFinanceira[Mês Comp.]),I$6,
BaseFinanceira[Plano Contas],'DRE Financeira'!$C400,
BaseFinanceira[Centro Custo],IF($B$2=Configurações!$B$7,"&lt;&gt;""",'DRE Financeira'!$B$2))))</f>
        <v/>
      </c>
      <c r="J400" s="26" t="str">
        <f>IF($B400="","",ABS(
SUMIFS(BaseFinanceira[Valor Realizado],
IF('DRE Financeira'!$B$3=Configurações!$D$7,BaseFinanceira[Mês Caixa],BaseFinanceira[Mês Comp.]),J$6,
BaseFinanceira[Plano Contas],'DRE Financeira'!$C400,
BaseFinanceira[Centro Custo],IF($B$2=Configurações!$B$7,"&lt;&gt;""",'DRE Financeira'!$B$2))))</f>
        <v/>
      </c>
      <c r="K400" s="24" t="str">
        <f>IF($B400="","",ABS(
SUMIFS(BaseFinanceira[Valor Previsto],
IF('DRE Financeira'!$B$3=Configurações!$D$7,BaseFinanceira[Mês Caixa],BaseFinanceira[Mês Comp.]),K$6,
BaseFinanceira[Plano Contas],'DRE Financeira'!$C400,
BaseFinanceira[Centro Custo],IF($B$2=Configurações!$B$7,"&lt;&gt;""",'DRE Financeira'!$B$2))))</f>
        <v/>
      </c>
      <c r="L400" s="26" t="str">
        <f>IF($B400="","",ABS(
SUMIFS(BaseFinanceira[Valor Realizado],
IF('DRE Financeira'!$B$3=Configurações!$D$7,BaseFinanceira[Mês Caixa],BaseFinanceira[Mês Comp.]),L$6,
BaseFinanceira[Plano Contas],'DRE Financeira'!$C400,
BaseFinanceira[Centro Custo],IF($B$2=Configurações!$B$7,"&lt;&gt;""",'DRE Financeira'!$B$2))))</f>
        <v/>
      </c>
      <c r="M400" s="24" t="str">
        <f>IF($B400="","",ABS(
SUMIFS(BaseFinanceira[Valor Previsto],
IF('DRE Financeira'!$B$3=Configurações!$D$7,BaseFinanceira[Mês Caixa],BaseFinanceira[Mês Comp.]),M$6,
BaseFinanceira[Plano Contas],'DRE Financeira'!$C400,
BaseFinanceira[Centro Custo],IF($B$2=Configurações!$B$7,"&lt;&gt;""",'DRE Financeira'!$B$2))))</f>
        <v/>
      </c>
      <c r="N400" s="26" t="str">
        <f>IF($B400="","",ABS(
SUMIFS(BaseFinanceira[Valor Realizado],
IF('DRE Financeira'!$B$3=Configurações!$D$7,BaseFinanceira[Mês Caixa],BaseFinanceira[Mês Comp.]),N$6,
BaseFinanceira[Plano Contas],'DRE Financeira'!$C400,
BaseFinanceira[Centro Custo],IF($B$2=Configurações!$B$7,"&lt;&gt;""",'DRE Financeira'!$B$2))))</f>
        <v/>
      </c>
      <c r="O400" s="24" t="str">
        <f>IF($B400="","",ABS(
SUMIFS(BaseFinanceira[Valor Previsto],
IF('DRE Financeira'!$B$3=Configurações!$D$7,BaseFinanceira[Mês Caixa],BaseFinanceira[Mês Comp.]),O$6,
BaseFinanceira[Plano Contas],'DRE Financeira'!$C400,
BaseFinanceira[Centro Custo],IF($B$2=Configurações!$B$7,"&lt;&gt;""",'DRE Financeira'!$B$2))))</f>
        <v/>
      </c>
      <c r="P400" s="26" t="str">
        <f>IF($B400="","",ABS(
SUMIFS(BaseFinanceira[Valor Realizado],
IF('DRE Financeira'!$B$3=Configurações!$D$7,BaseFinanceira[Mês Caixa],BaseFinanceira[Mês Comp.]),P$6,
BaseFinanceira[Plano Contas],'DRE Financeira'!$C400,
BaseFinanceira[Centro Custo],IF($B$2=Configurações!$B$7,"&lt;&gt;""",'DRE Financeira'!$B$2))))</f>
        <v/>
      </c>
      <c r="Q400" s="24" t="str">
        <f>IF($B400="","",ABS(
SUMIFS(BaseFinanceira[Valor Previsto],
IF('DRE Financeira'!$B$3=Configurações!$D$7,BaseFinanceira[Mês Caixa],BaseFinanceira[Mês Comp.]),Q$6,
BaseFinanceira[Plano Contas],'DRE Financeira'!$C400,
BaseFinanceira[Centro Custo],IF($B$2=Configurações!$B$7,"&lt;&gt;""",'DRE Financeira'!$B$2))))</f>
        <v/>
      </c>
      <c r="R400" s="26" t="str">
        <f>IF($B400="","",ABS(
SUMIFS(BaseFinanceira[Valor Realizado],
IF('DRE Financeira'!$B$3=Configurações!$D$7,BaseFinanceira[Mês Caixa],BaseFinanceira[Mês Comp.]),R$6,
BaseFinanceira[Plano Contas],'DRE Financeira'!$C400,
BaseFinanceira[Centro Custo],IF($B$2=Configurações!$B$7,"&lt;&gt;""",'DRE Financeira'!$B$2))))</f>
        <v/>
      </c>
      <c r="S400" s="24" t="str">
        <f>IF($B400="","",ABS(
SUMIFS(BaseFinanceira[Valor Previsto],
IF('DRE Financeira'!$B$3=Configurações!$D$7,BaseFinanceira[Mês Caixa],BaseFinanceira[Mês Comp.]),S$6,
BaseFinanceira[Plano Contas],'DRE Financeira'!$C400,
BaseFinanceira[Centro Custo],IF($B$2=Configurações!$B$7,"&lt;&gt;""",'DRE Financeira'!$B$2))))</f>
        <v/>
      </c>
      <c r="T400" s="26" t="str">
        <f>IF($B400="","",ABS(
SUMIFS(BaseFinanceira[Valor Realizado],
IF('DRE Financeira'!$B$3=Configurações!$D$7,BaseFinanceira[Mês Caixa],BaseFinanceira[Mês Comp.]),T$6,
BaseFinanceira[Plano Contas],'DRE Financeira'!$C400,
BaseFinanceira[Centro Custo],IF($B$2=Configurações!$B$7,"&lt;&gt;""",'DRE Financeira'!$B$2))))</f>
        <v/>
      </c>
      <c r="U400" s="24" t="str">
        <f>IF($B400="","",ABS(
SUMIFS(BaseFinanceira[Valor Previsto],
IF('DRE Financeira'!$B$3=Configurações!$D$7,BaseFinanceira[Mês Caixa],BaseFinanceira[Mês Comp.]),U$6,
BaseFinanceira[Plano Contas],'DRE Financeira'!$C400,
BaseFinanceira[Centro Custo],IF($B$2=Configurações!$B$7,"&lt;&gt;""",'DRE Financeira'!$B$2))))</f>
        <v/>
      </c>
      <c r="V400" s="26" t="str">
        <f>IF($B400="","",ABS(
SUMIFS(BaseFinanceira[Valor Realizado],
IF('DRE Financeira'!$B$3=Configurações!$D$7,BaseFinanceira[Mês Caixa],BaseFinanceira[Mês Comp.]),V$6,
BaseFinanceira[Plano Contas],'DRE Financeira'!$C400,
BaseFinanceira[Centro Custo],IF($B$2=Configurações!$B$7,"&lt;&gt;""",'DRE Financeira'!$B$2))))</f>
        <v/>
      </c>
      <c r="W400" s="24" t="str">
        <f>IF($B400="","",ABS(
SUMIFS(BaseFinanceira[Valor Previsto],
IF('DRE Financeira'!$B$3=Configurações!$D$7,BaseFinanceira[Mês Caixa],BaseFinanceira[Mês Comp.]),W$6,
BaseFinanceira[Plano Contas],'DRE Financeira'!$C400,
BaseFinanceira[Centro Custo],IF($B$2=Configurações!$B$7,"&lt;&gt;""",'DRE Financeira'!$B$2))))</f>
        <v/>
      </c>
      <c r="X400" s="26" t="str">
        <f>IF($B400="","",ABS(
SUMIFS(BaseFinanceira[Valor Realizado],
IF('DRE Financeira'!$B$3=Configurações!$D$7,BaseFinanceira[Mês Caixa],BaseFinanceira[Mês Comp.]),X$6,
BaseFinanceira[Plano Contas],'DRE Financeira'!$C400,
BaseFinanceira[Centro Custo],IF($B$2=Configurações!$B$7,"&lt;&gt;""",'DRE Financeira'!$B$2))))</f>
        <v/>
      </c>
      <c r="Y400" s="24" t="str">
        <f>IF($B400="","",ABS(
SUMIFS(BaseFinanceira[Valor Previsto],
IF('DRE Financeira'!$B$3=Configurações!$D$7,BaseFinanceira[Mês Caixa],BaseFinanceira[Mês Comp.]),Y$6,
BaseFinanceira[Plano Contas],'DRE Financeira'!$C400,
BaseFinanceira[Centro Custo],IF($B$2=Configurações!$B$7,"&lt;&gt;""",'DRE Financeira'!$B$2))))</f>
        <v/>
      </c>
      <c r="Z400" s="26" t="str">
        <f>IF($B400="","",ABS(
SUMIFS(BaseFinanceira[Valor Realizado],
IF('DRE Financeira'!$B$3=Configurações!$D$7,BaseFinanceira[Mês Caixa],BaseFinanceira[Mês Comp.]),Z$6,
BaseFinanceira[Plano Contas],'DRE Financeira'!$C400,
BaseFinanceira[Centro Custo],IF($B$2=Configurações!$B$7,"&lt;&gt;""",'DRE Financeira'!$B$2))))</f>
        <v/>
      </c>
      <c r="AA400" s="24" t="str">
        <f>IF($B400="","",ABS(
SUMIFS(BaseFinanceira[Valor Previsto],
IF('DRE Financeira'!$B$3=Configurações!$D$7,BaseFinanceira[Mês Caixa],BaseFinanceira[Mês Comp.]),AA$6,
BaseFinanceira[Plano Contas],'DRE Financeira'!$C400,
BaseFinanceira[Centro Custo],IF($B$2=Configurações!$B$7,"&lt;&gt;""",'DRE Financeira'!$B$2))))</f>
        <v/>
      </c>
      <c r="AB400" s="26" t="str">
        <f>IF($B400="","",ABS(
SUMIFS(BaseFinanceira[Valor Realizado],
IF('DRE Financeira'!$B$3=Configurações!$D$7,BaseFinanceira[Mês Caixa],BaseFinanceira[Mês Comp.]),AB$6,
BaseFinanceira[Plano Contas],'DRE Financeira'!$C400,
BaseFinanceira[Centro Custo],IF($B$2=Configurações!$B$7,"&lt;&gt;""",'DRE Financeira'!$B$2))))</f>
        <v/>
      </c>
      <c r="AD400" s="24">
        <f t="shared" si="627"/>
        <v>0</v>
      </c>
      <c r="AE400" s="26">
        <f t="shared" si="627"/>
        <v>0</v>
      </c>
      <c r="AF400" s="39">
        <f t="shared" si="570"/>
        <v>0</v>
      </c>
      <c r="AH400" s="24">
        <f t="shared" si="628"/>
        <v>0</v>
      </c>
      <c r="AI400" s="26">
        <f t="shared" si="628"/>
        <v>0</v>
      </c>
    </row>
    <row r="401" spans="2:35" s="2" customFormat="1" ht="20.100000000000001" hidden="1" customHeight="1" x14ac:dyDescent="0.25">
      <c r="B401" s="23" t="str">
        <f>IF('Plano Contas'!X15="","",'Plano Contas'!X15)</f>
        <v/>
      </c>
      <c r="C401" s="46" t="str">
        <f t="shared" si="629"/>
        <v>Receita Não OperacionalGrupo Extra 3</v>
      </c>
      <c r="D401" s="20"/>
      <c r="E401" s="24" t="str">
        <f>IF($B401="","",ABS(
SUMIFS(BaseFinanceira[Valor Previsto],
IF('DRE Financeira'!$B$3=Configurações!$D$7,BaseFinanceira[Mês Caixa],BaseFinanceira[Mês Comp.]),E$6,
BaseFinanceira[Plano Contas],'DRE Financeira'!$C401,
BaseFinanceira[Centro Custo],IF($B$2=Configurações!$B$7,"&lt;&gt;""",'DRE Financeira'!$B$2))))</f>
        <v/>
      </c>
      <c r="F401" s="26" t="str">
        <f>IF($B401="","",ABS(
SUMIFS(BaseFinanceira[Valor Realizado],
IF('DRE Financeira'!$B$3=Configurações!$D$7,BaseFinanceira[Mês Caixa],BaseFinanceira[Mês Comp.]),F$6,
BaseFinanceira[Plano Contas],'DRE Financeira'!$C401,
BaseFinanceira[Centro Custo],IF($B$2=Configurações!$B$7,"&lt;&gt;""",'DRE Financeira'!$B$2))))</f>
        <v/>
      </c>
      <c r="G401" s="24" t="str">
        <f>IF($B401="","",ABS(
SUMIFS(BaseFinanceira[Valor Previsto],
IF('DRE Financeira'!$B$3=Configurações!$D$7,BaseFinanceira[Mês Caixa],BaseFinanceira[Mês Comp.]),G$6,
BaseFinanceira[Plano Contas],'DRE Financeira'!$C401,
BaseFinanceira[Centro Custo],IF($B$2=Configurações!$B$7,"&lt;&gt;""",'DRE Financeira'!$B$2))))</f>
        <v/>
      </c>
      <c r="H401" s="26" t="str">
        <f>IF($B401="","",ABS(
SUMIFS(BaseFinanceira[Valor Realizado],
IF('DRE Financeira'!$B$3=Configurações!$D$7,BaseFinanceira[Mês Caixa],BaseFinanceira[Mês Comp.]),H$6,
BaseFinanceira[Plano Contas],'DRE Financeira'!$C401,
BaseFinanceira[Centro Custo],IF($B$2=Configurações!$B$7,"&lt;&gt;""",'DRE Financeira'!$B$2))))</f>
        <v/>
      </c>
      <c r="I401" s="24" t="str">
        <f>IF($B401="","",ABS(
SUMIFS(BaseFinanceira[Valor Previsto],
IF('DRE Financeira'!$B$3=Configurações!$D$7,BaseFinanceira[Mês Caixa],BaseFinanceira[Mês Comp.]),I$6,
BaseFinanceira[Plano Contas],'DRE Financeira'!$C401,
BaseFinanceira[Centro Custo],IF($B$2=Configurações!$B$7,"&lt;&gt;""",'DRE Financeira'!$B$2))))</f>
        <v/>
      </c>
      <c r="J401" s="26" t="str">
        <f>IF($B401="","",ABS(
SUMIFS(BaseFinanceira[Valor Realizado],
IF('DRE Financeira'!$B$3=Configurações!$D$7,BaseFinanceira[Mês Caixa],BaseFinanceira[Mês Comp.]),J$6,
BaseFinanceira[Plano Contas],'DRE Financeira'!$C401,
BaseFinanceira[Centro Custo],IF($B$2=Configurações!$B$7,"&lt;&gt;""",'DRE Financeira'!$B$2))))</f>
        <v/>
      </c>
      <c r="K401" s="24" t="str">
        <f>IF($B401="","",ABS(
SUMIFS(BaseFinanceira[Valor Previsto],
IF('DRE Financeira'!$B$3=Configurações!$D$7,BaseFinanceira[Mês Caixa],BaseFinanceira[Mês Comp.]),K$6,
BaseFinanceira[Plano Contas],'DRE Financeira'!$C401,
BaseFinanceira[Centro Custo],IF($B$2=Configurações!$B$7,"&lt;&gt;""",'DRE Financeira'!$B$2))))</f>
        <v/>
      </c>
      <c r="L401" s="26" t="str">
        <f>IF($B401="","",ABS(
SUMIFS(BaseFinanceira[Valor Realizado],
IF('DRE Financeira'!$B$3=Configurações!$D$7,BaseFinanceira[Mês Caixa],BaseFinanceira[Mês Comp.]),L$6,
BaseFinanceira[Plano Contas],'DRE Financeira'!$C401,
BaseFinanceira[Centro Custo],IF($B$2=Configurações!$B$7,"&lt;&gt;""",'DRE Financeira'!$B$2))))</f>
        <v/>
      </c>
      <c r="M401" s="24" t="str">
        <f>IF($B401="","",ABS(
SUMIFS(BaseFinanceira[Valor Previsto],
IF('DRE Financeira'!$B$3=Configurações!$D$7,BaseFinanceira[Mês Caixa],BaseFinanceira[Mês Comp.]),M$6,
BaseFinanceira[Plano Contas],'DRE Financeira'!$C401,
BaseFinanceira[Centro Custo],IF($B$2=Configurações!$B$7,"&lt;&gt;""",'DRE Financeira'!$B$2))))</f>
        <v/>
      </c>
      <c r="N401" s="26" t="str">
        <f>IF($B401="","",ABS(
SUMIFS(BaseFinanceira[Valor Realizado],
IF('DRE Financeira'!$B$3=Configurações!$D$7,BaseFinanceira[Mês Caixa],BaseFinanceira[Mês Comp.]),N$6,
BaseFinanceira[Plano Contas],'DRE Financeira'!$C401,
BaseFinanceira[Centro Custo],IF($B$2=Configurações!$B$7,"&lt;&gt;""",'DRE Financeira'!$B$2))))</f>
        <v/>
      </c>
      <c r="O401" s="24" t="str">
        <f>IF($B401="","",ABS(
SUMIFS(BaseFinanceira[Valor Previsto],
IF('DRE Financeira'!$B$3=Configurações!$D$7,BaseFinanceira[Mês Caixa],BaseFinanceira[Mês Comp.]),O$6,
BaseFinanceira[Plano Contas],'DRE Financeira'!$C401,
BaseFinanceira[Centro Custo],IF($B$2=Configurações!$B$7,"&lt;&gt;""",'DRE Financeira'!$B$2))))</f>
        <v/>
      </c>
      <c r="P401" s="26" t="str">
        <f>IF($B401="","",ABS(
SUMIFS(BaseFinanceira[Valor Realizado],
IF('DRE Financeira'!$B$3=Configurações!$D$7,BaseFinanceira[Mês Caixa],BaseFinanceira[Mês Comp.]),P$6,
BaseFinanceira[Plano Contas],'DRE Financeira'!$C401,
BaseFinanceira[Centro Custo],IF($B$2=Configurações!$B$7,"&lt;&gt;""",'DRE Financeira'!$B$2))))</f>
        <v/>
      </c>
      <c r="Q401" s="24" t="str">
        <f>IF($B401="","",ABS(
SUMIFS(BaseFinanceira[Valor Previsto],
IF('DRE Financeira'!$B$3=Configurações!$D$7,BaseFinanceira[Mês Caixa],BaseFinanceira[Mês Comp.]),Q$6,
BaseFinanceira[Plano Contas],'DRE Financeira'!$C401,
BaseFinanceira[Centro Custo],IF($B$2=Configurações!$B$7,"&lt;&gt;""",'DRE Financeira'!$B$2))))</f>
        <v/>
      </c>
      <c r="R401" s="26" t="str">
        <f>IF($B401="","",ABS(
SUMIFS(BaseFinanceira[Valor Realizado],
IF('DRE Financeira'!$B$3=Configurações!$D$7,BaseFinanceira[Mês Caixa],BaseFinanceira[Mês Comp.]),R$6,
BaseFinanceira[Plano Contas],'DRE Financeira'!$C401,
BaseFinanceira[Centro Custo],IF($B$2=Configurações!$B$7,"&lt;&gt;""",'DRE Financeira'!$B$2))))</f>
        <v/>
      </c>
      <c r="S401" s="24" t="str">
        <f>IF($B401="","",ABS(
SUMIFS(BaseFinanceira[Valor Previsto],
IF('DRE Financeira'!$B$3=Configurações!$D$7,BaseFinanceira[Mês Caixa],BaseFinanceira[Mês Comp.]),S$6,
BaseFinanceira[Plano Contas],'DRE Financeira'!$C401,
BaseFinanceira[Centro Custo],IF($B$2=Configurações!$B$7,"&lt;&gt;""",'DRE Financeira'!$B$2))))</f>
        <v/>
      </c>
      <c r="T401" s="26" t="str">
        <f>IF($B401="","",ABS(
SUMIFS(BaseFinanceira[Valor Realizado],
IF('DRE Financeira'!$B$3=Configurações!$D$7,BaseFinanceira[Mês Caixa],BaseFinanceira[Mês Comp.]),T$6,
BaseFinanceira[Plano Contas],'DRE Financeira'!$C401,
BaseFinanceira[Centro Custo],IF($B$2=Configurações!$B$7,"&lt;&gt;""",'DRE Financeira'!$B$2))))</f>
        <v/>
      </c>
      <c r="U401" s="24" t="str">
        <f>IF($B401="","",ABS(
SUMIFS(BaseFinanceira[Valor Previsto],
IF('DRE Financeira'!$B$3=Configurações!$D$7,BaseFinanceira[Mês Caixa],BaseFinanceira[Mês Comp.]),U$6,
BaseFinanceira[Plano Contas],'DRE Financeira'!$C401,
BaseFinanceira[Centro Custo],IF($B$2=Configurações!$B$7,"&lt;&gt;""",'DRE Financeira'!$B$2))))</f>
        <v/>
      </c>
      <c r="V401" s="26" t="str">
        <f>IF($B401="","",ABS(
SUMIFS(BaseFinanceira[Valor Realizado],
IF('DRE Financeira'!$B$3=Configurações!$D$7,BaseFinanceira[Mês Caixa],BaseFinanceira[Mês Comp.]),V$6,
BaseFinanceira[Plano Contas],'DRE Financeira'!$C401,
BaseFinanceira[Centro Custo],IF($B$2=Configurações!$B$7,"&lt;&gt;""",'DRE Financeira'!$B$2))))</f>
        <v/>
      </c>
      <c r="W401" s="24" t="str">
        <f>IF($B401="","",ABS(
SUMIFS(BaseFinanceira[Valor Previsto],
IF('DRE Financeira'!$B$3=Configurações!$D$7,BaseFinanceira[Mês Caixa],BaseFinanceira[Mês Comp.]),W$6,
BaseFinanceira[Plano Contas],'DRE Financeira'!$C401,
BaseFinanceira[Centro Custo],IF($B$2=Configurações!$B$7,"&lt;&gt;""",'DRE Financeira'!$B$2))))</f>
        <v/>
      </c>
      <c r="X401" s="26" t="str">
        <f>IF($B401="","",ABS(
SUMIFS(BaseFinanceira[Valor Realizado],
IF('DRE Financeira'!$B$3=Configurações!$D$7,BaseFinanceira[Mês Caixa],BaseFinanceira[Mês Comp.]),X$6,
BaseFinanceira[Plano Contas],'DRE Financeira'!$C401,
BaseFinanceira[Centro Custo],IF($B$2=Configurações!$B$7,"&lt;&gt;""",'DRE Financeira'!$B$2))))</f>
        <v/>
      </c>
      <c r="Y401" s="24" t="str">
        <f>IF($B401="","",ABS(
SUMIFS(BaseFinanceira[Valor Previsto],
IF('DRE Financeira'!$B$3=Configurações!$D$7,BaseFinanceira[Mês Caixa],BaseFinanceira[Mês Comp.]),Y$6,
BaseFinanceira[Plano Contas],'DRE Financeira'!$C401,
BaseFinanceira[Centro Custo],IF($B$2=Configurações!$B$7,"&lt;&gt;""",'DRE Financeira'!$B$2))))</f>
        <v/>
      </c>
      <c r="Z401" s="26" t="str">
        <f>IF($B401="","",ABS(
SUMIFS(BaseFinanceira[Valor Realizado],
IF('DRE Financeira'!$B$3=Configurações!$D$7,BaseFinanceira[Mês Caixa],BaseFinanceira[Mês Comp.]),Z$6,
BaseFinanceira[Plano Contas],'DRE Financeira'!$C401,
BaseFinanceira[Centro Custo],IF($B$2=Configurações!$B$7,"&lt;&gt;""",'DRE Financeira'!$B$2))))</f>
        <v/>
      </c>
      <c r="AA401" s="24" t="str">
        <f>IF($B401="","",ABS(
SUMIFS(BaseFinanceira[Valor Previsto],
IF('DRE Financeira'!$B$3=Configurações!$D$7,BaseFinanceira[Mês Caixa],BaseFinanceira[Mês Comp.]),AA$6,
BaseFinanceira[Plano Contas],'DRE Financeira'!$C401,
BaseFinanceira[Centro Custo],IF($B$2=Configurações!$B$7,"&lt;&gt;""",'DRE Financeira'!$B$2))))</f>
        <v/>
      </c>
      <c r="AB401" s="26" t="str">
        <f>IF($B401="","",ABS(
SUMIFS(BaseFinanceira[Valor Realizado],
IF('DRE Financeira'!$B$3=Configurações!$D$7,BaseFinanceira[Mês Caixa],BaseFinanceira[Mês Comp.]),AB$6,
BaseFinanceira[Plano Contas],'DRE Financeira'!$C401,
BaseFinanceira[Centro Custo],IF($B$2=Configurações!$B$7,"&lt;&gt;""",'DRE Financeira'!$B$2))))</f>
        <v/>
      </c>
      <c r="AD401" s="24">
        <f t="shared" si="627"/>
        <v>0</v>
      </c>
      <c r="AE401" s="26">
        <f t="shared" si="627"/>
        <v>0</v>
      </c>
      <c r="AF401" s="39">
        <f t="shared" si="570"/>
        <v>0</v>
      </c>
      <c r="AH401" s="24">
        <f t="shared" si="628"/>
        <v>0</v>
      </c>
      <c r="AI401" s="26">
        <f t="shared" si="628"/>
        <v>0</v>
      </c>
    </row>
    <row r="402" spans="2:35" s="2" customFormat="1" ht="20.100000000000001" hidden="1" customHeight="1" x14ac:dyDescent="0.25">
      <c r="B402" s="23" t="str">
        <f>IF('Plano Contas'!X16="","",'Plano Contas'!X16)</f>
        <v/>
      </c>
      <c r="C402" s="46" t="str">
        <f t="shared" si="629"/>
        <v>Receita Não OperacionalGrupo Extra 3</v>
      </c>
      <c r="D402" s="20"/>
      <c r="E402" s="24" t="str">
        <f>IF($B402="","",ABS(
SUMIFS(BaseFinanceira[Valor Previsto],
IF('DRE Financeira'!$B$3=Configurações!$D$7,BaseFinanceira[Mês Caixa],BaseFinanceira[Mês Comp.]),E$6,
BaseFinanceira[Plano Contas],'DRE Financeira'!$C402,
BaseFinanceira[Centro Custo],IF($B$2=Configurações!$B$7,"&lt;&gt;""",'DRE Financeira'!$B$2))))</f>
        <v/>
      </c>
      <c r="F402" s="26" t="str">
        <f>IF($B402="","",ABS(
SUMIFS(BaseFinanceira[Valor Realizado],
IF('DRE Financeira'!$B$3=Configurações!$D$7,BaseFinanceira[Mês Caixa],BaseFinanceira[Mês Comp.]),F$6,
BaseFinanceira[Plano Contas],'DRE Financeira'!$C402,
BaseFinanceira[Centro Custo],IF($B$2=Configurações!$B$7,"&lt;&gt;""",'DRE Financeira'!$B$2))))</f>
        <v/>
      </c>
      <c r="G402" s="24" t="str">
        <f>IF($B402="","",ABS(
SUMIFS(BaseFinanceira[Valor Previsto],
IF('DRE Financeira'!$B$3=Configurações!$D$7,BaseFinanceira[Mês Caixa],BaseFinanceira[Mês Comp.]),G$6,
BaseFinanceira[Plano Contas],'DRE Financeira'!$C402,
BaseFinanceira[Centro Custo],IF($B$2=Configurações!$B$7,"&lt;&gt;""",'DRE Financeira'!$B$2))))</f>
        <v/>
      </c>
      <c r="H402" s="26" t="str">
        <f>IF($B402="","",ABS(
SUMIFS(BaseFinanceira[Valor Realizado],
IF('DRE Financeira'!$B$3=Configurações!$D$7,BaseFinanceira[Mês Caixa],BaseFinanceira[Mês Comp.]),H$6,
BaseFinanceira[Plano Contas],'DRE Financeira'!$C402,
BaseFinanceira[Centro Custo],IF($B$2=Configurações!$B$7,"&lt;&gt;""",'DRE Financeira'!$B$2))))</f>
        <v/>
      </c>
      <c r="I402" s="24" t="str">
        <f>IF($B402="","",ABS(
SUMIFS(BaseFinanceira[Valor Previsto],
IF('DRE Financeira'!$B$3=Configurações!$D$7,BaseFinanceira[Mês Caixa],BaseFinanceira[Mês Comp.]),I$6,
BaseFinanceira[Plano Contas],'DRE Financeira'!$C402,
BaseFinanceira[Centro Custo],IF($B$2=Configurações!$B$7,"&lt;&gt;""",'DRE Financeira'!$B$2))))</f>
        <v/>
      </c>
      <c r="J402" s="26" t="str">
        <f>IF($B402="","",ABS(
SUMIFS(BaseFinanceira[Valor Realizado],
IF('DRE Financeira'!$B$3=Configurações!$D$7,BaseFinanceira[Mês Caixa],BaseFinanceira[Mês Comp.]),J$6,
BaseFinanceira[Plano Contas],'DRE Financeira'!$C402,
BaseFinanceira[Centro Custo],IF($B$2=Configurações!$B$7,"&lt;&gt;""",'DRE Financeira'!$B$2))))</f>
        <v/>
      </c>
      <c r="K402" s="24" t="str">
        <f>IF($B402="","",ABS(
SUMIFS(BaseFinanceira[Valor Previsto],
IF('DRE Financeira'!$B$3=Configurações!$D$7,BaseFinanceira[Mês Caixa],BaseFinanceira[Mês Comp.]),K$6,
BaseFinanceira[Plano Contas],'DRE Financeira'!$C402,
BaseFinanceira[Centro Custo],IF($B$2=Configurações!$B$7,"&lt;&gt;""",'DRE Financeira'!$B$2))))</f>
        <v/>
      </c>
      <c r="L402" s="26" t="str">
        <f>IF($B402="","",ABS(
SUMIFS(BaseFinanceira[Valor Realizado],
IF('DRE Financeira'!$B$3=Configurações!$D$7,BaseFinanceira[Mês Caixa],BaseFinanceira[Mês Comp.]),L$6,
BaseFinanceira[Plano Contas],'DRE Financeira'!$C402,
BaseFinanceira[Centro Custo],IF($B$2=Configurações!$B$7,"&lt;&gt;""",'DRE Financeira'!$B$2))))</f>
        <v/>
      </c>
      <c r="M402" s="24" t="str">
        <f>IF($B402="","",ABS(
SUMIFS(BaseFinanceira[Valor Previsto],
IF('DRE Financeira'!$B$3=Configurações!$D$7,BaseFinanceira[Mês Caixa],BaseFinanceira[Mês Comp.]),M$6,
BaseFinanceira[Plano Contas],'DRE Financeira'!$C402,
BaseFinanceira[Centro Custo],IF($B$2=Configurações!$B$7,"&lt;&gt;""",'DRE Financeira'!$B$2))))</f>
        <v/>
      </c>
      <c r="N402" s="26" t="str">
        <f>IF($B402="","",ABS(
SUMIFS(BaseFinanceira[Valor Realizado],
IF('DRE Financeira'!$B$3=Configurações!$D$7,BaseFinanceira[Mês Caixa],BaseFinanceira[Mês Comp.]),N$6,
BaseFinanceira[Plano Contas],'DRE Financeira'!$C402,
BaseFinanceira[Centro Custo],IF($B$2=Configurações!$B$7,"&lt;&gt;""",'DRE Financeira'!$B$2))))</f>
        <v/>
      </c>
      <c r="O402" s="24" t="str">
        <f>IF($B402="","",ABS(
SUMIFS(BaseFinanceira[Valor Previsto],
IF('DRE Financeira'!$B$3=Configurações!$D$7,BaseFinanceira[Mês Caixa],BaseFinanceira[Mês Comp.]),O$6,
BaseFinanceira[Plano Contas],'DRE Financeira'!$C402,
BaseFinanceira[Centro Custo],IF($B$2=Configurações!$B$7,"&lt;&gt;""",'DRE Financeira'!$B$2))))</f>
        <v/>
      </c>
      <c r="P402" s="26" t="str">
        <f>IF($B402="","",ABS(
SUMIFS(BaseFinanceira[Valor Realizado],
IF('DRE Financeira'!$B$3=Configurações!$D$7,BaseFinanceira[Mês Caixa],BaseFinanceira[Mês Comp.]),P$6,
BaseFinanceira[Plano Contas],'DRE Financeira'!$C402,
BaseFinanceira[Centro Custo],IF($B$2=Configurações!$B$7,"&lt;&gt;""",'DRE Financeira'!$B$2))))</f>
        <v/>
      </c>
      <c r="Q402" s="24" t="str">
        <f>IF($B402="","",ABS(
SUMIFS(BaseFinanceira[Valor Previsto],
IF('DRE Financeira'!$B$3=Configurações!$D$7,BaseFinanceira[Mês Caixa],BaseFinanceira[Mês Comp.]),Q$6,
BaseFinanceira[Plano Contas],'DRE Financeira'!$C402,
BaseFinanceira[Centro Custo],IF($B$2=Configurações!$B$7,"&lt;&gt;""",'DRE Financeira'!$B$2))))</f>
        <v/>
      </c>
      <c r="R402" s="26" t="str">
        <f>IF($B402="","",ABS(
SUMIFS(BaseFinanceira[Valor Realizado],
IF('DRE Financeira'!$B$3=Configurações!$D$7,BaseFinanceira[Mês Caixa],BaseFinanceira[Mês Comp.]),R$6,
BaseFinanceira[Plano Contas],'DRE Financeira'!$C402,
BaseFinanceira[Centro Custo],IF($B$2=Configurações!$B$7,"&lt;&gt;""",'DRE Financeira'!$B$2))))</f>
        <v/>
      </c>
      <c r="S402" s="24" t="str">
        <f>IF($B402="","",ABS(
SUMIFS(BaseFinanceira[Valor Previsto],
IF('DRE Financeira'!$B$3=Configurações!$D$7,BaseFinanceira[Mês Caixa],BaseFinanceira[Mês Comp.]),S$6,
BaseFinanceira[Plano Contas],'DRE Financeira'!$C402,
BaseFinanceira[Centro Custo],IF($B$2=Configurações!$B$7,"&lt;&gt;""",'DRE Financeira'!$B$2))))</f>
        <v/>
      </c>
      <c r="T402" s="26" t="str">
        <f>IF($B402="","",ABS(
SUMIFS(BaseFinanceira[Valor Realizado],
IF('DRE Financeira'!$B$3=Configurações!$D$7,BaseFinanceira[Mês Caixa],BaseFinanceira[Mês Comp.]),T$6,
BaseFinanceira[Plano Contas],'DRE Financeira'!$C402,
BaseFinanceira[Centro Custo],IF($B$2=Configurações!$B$7,"&lt;&gt;""",'DRE Financeira'!$B$2))))</f>
        <v/>
      </c>
      <c r="U402" s="24" t="str">
        <f>IF($B402="","",ABS(
SUMIFS(BaseFinanceira[Valor Previsto],
IF('DRE Financeira'!$B$3=Configurações!$D$7,BaseFinanceira[Mês Caixa],BaseFinanceira[Mês Comp.]),U$6,
BaseFinanceira[Plano Contas],'DRE Financeira'!$C402,
BaseFinanceira[Centro Custo],IF($B$2=Configurações!$B$7,"&lt;&gt;""",'DRE Financeira'!$B$2))))</f>
        <v/>
      </c>
      <c r="V402" s="26" t="str">
        <f>IF($B402="","",ABS(
SUMIFS(BaseFinanceira[Valor Realizado],
IF('DRE Financeira'!$B$3=Configurações!$D$7,BaseFinanceira[Mês Caixa],BaseFinanceira[Mês Comp.]),V$6,
BaseFinanceira[Plano Contas],'DRE Financeira'!$C402,
BaseFinanceira[Centro Custo],IF($B$2=Configurações!$B$7,"&lt;&gt;""",'DRE Financeira'!$B$2))))</f>
        <v/>
      </c>
      <c r="W402" s="24" t="str">
        <f>IF($B402="","",ABS(
SUMIFS(BaseFinanceira[Valor Previsto],
IF('DRE Financeira'!$B$3=Configurações!$D$7,BaseFinanceira[Mês Caixa],BaseFinanceira[Mês Comp.]),W$6,
BaseFinanceira[Plano Contas],'DRE Financeira'!$C402,
BaseFinanceira[Centro Custo],IF($B$2=Configurações!$B$7,"&lt;&gt;""",'DRE Financeira'!$B$2))))</f>
        <v/>
      </c>
      <c r="X402" s="26" t="str">
        <f>IF($B402="","",ABS(
SUMIFS(BaseFinanceira[Valor Realizado],
IF('DRE Financeira'!$B$3=Configurações!$D$7,BaseFinanceira[Mês Caixa],BaseFinanceira[Mês Comp.]),X$6,
BaseFinanceira[Plano Contas],'DRE Financeira'!$C402,
BaseFinanceira[Centro Custo],IF($B$2=Configurações!$B$7,"&lt;&gt;""",'DRE Financeira'!$B$2))))</f>
        <v/>
      </c>
      <c r="Y402" s="24" t="str">
        <f>IF($B402="","",ABS(
SUMIFS(BaseFinanceira[Valor Previsto],
IF('DRE Financeira'!$B$3=Configurações!$D$7,BaseFinanceira[Mês Caixa],BaseFinanceira[Mês Comp.]),Y$6,
BaseFinanceira[Plano Contas],'DRE Financeira'!$C402,
BaseFinanceira[Centro Custo],IF($B$2=Configurações!$B$7,"&lt;&gt;""",'DRE Financeira'!$B$2))))</f>
        <v/>
      </c>
      <c r="Z402" s="26" t="str">
        <f>IF($B402="","",ABS(
SUMIFS(BaseFinanceira[Valor Realizado],
IF('DRE Financeira'!$B$3=Configurações!$D$7,BaseFinanceira[Mês Caixa],BaseFinanceira[Mês Comp.]),Z$6,
BaseFinanceira[Plano Contas],'DRE Financeira'!$C402,
BaseFinanceira[Centro Custo],IF($B$2=Configurações!$B$7,"&lt;&gt;""",'DRE Financeira'!$B$2))))</f>
        <v/>
      </c>
      <c r="AA402" s="24" t="str">
        <f>IF($B402="","",ABS(
SUMIFS(BaseFinanceira[Valor Previsto],
IF('DRE Financeira'!$B$3=Configurações!$D$7,BaseFinanceira[Mês Caixa],BaseFinanceira[Mês Comp.]),AA$6,
BaseFinanceira[Plano Contas],'DRE Financeira'!$C402,
BaseFinanceira[Centro Custo],IF($B$2=Configurações!$B$7,"&lt;&gt;""",'DRE Financeira'!$B$2))))</f>
        <v/>
      </c>
      <c r="AB402" s="26" t="str">
        <f>IF($B402="","",ABS(
SUMIFS(BaseFinanceira[Valor Realizado],
IF('DRE Financeira'!$B$3=Configurações!$D$7,BaseFinanceira[Mês Caixa],BaseFinanceira[Mês Comp.]),AB$6,
BaseFinanceira[Plano Contas],'DRE Financeira'!$C402,
BaseFinanceira[Centro Custo],IF($B$2=Configurações!$B$7,"&lt;&gt;""",'DRE Financeira'!$B$2))))</f>
        <v/>
      </c>
      <c r="AD402" s="24">
        <f t="shared" si="627"/>
        <v>0</v>
      </c>
      <c r="AE402" s="26">
        <f t="shared" si="627"/>
        <v>0</v>
      </c>
      <c r="AF402" s="39">
        <f t="shared" si="570"/>
        <v>0</v>
      </c>
      <c r="AH402" s="24">
        <f t="shared" si="628"/>
        <v>0</v>
      </c>
      <c r="AI402" s="26">
        <f t="shared" si="628"/>
        <v>0</v>
      </c>
    </row>
    <row r="403" spans="2:35" s="2" customFormat="1" ht="20.100000000000001" hidden="1" customHeight="1" x14ac:dyDescent="0.25">
      <c r="B403" s="23" t="str">
        <f>IF('Plano Contas'!X17="","",'Plano Contas'!X17)</f>
        <v/>
      </c>
      <c r="C403" s="46" t="str">
        <f t="shared" si="629"/>
        <v>Receita Não OperacionalGrupo Extra 3</v>
      </c>
      <c r="D403" s="20"/>
      <c r="E403" s="24" t="str">
        <f>IF($B403="","",ABS(
SUMIFS(BaseFinanceira[Valor Previsto],
IF('DRE Financeira'!$B$3=Configurações!$D$7,BaseFinanceira[Mês Caixa],BaseFinanceira[Mês Comp.]),E$6,
BaseFinanceira[Plano Contas],'DRE Financeira'!$C403,
BaseFinanceira[Centro Custo],IF($B$2=Configurações!$B$7,"&lt;&gt;""",'DRE Financeira'!$B$2))))</f>
        <v/>
      </c>
      <c r="F403" s="26" t="str">
        <f>IF($B403="","",ABS(
SUMIFS(BaseFinanceira[Valor Realizado],
IF('DRE Financeira'!$B$3=Configurações!$D$7,BaseFinanceira[Mês Caixa],BaseFinanceira[Mês Comp.]),F$6,
BaseFinanceira[Plano Contas],'DRE Financeira'!$C403,
BaseFinanceira[Centro Custo],IF($B$2=Configurações!$B$7,"&lt;&gt;""",'DRE Financeira'!$B$2))))</f>
        <v/>
      </c>
      <c r="G403" s="24" t="str">
        <f>IF($B403="","",ABS(
SUMIFS(BaseFinanceira[Valor Previsto],
IF('DRE Financeira'!$B$3=Configurações!$D$7,BaseFinanceira[Mês Caixa],BaseFinanceira[Mês Comp.]),G$6,
BaseFinanceira[Plano Contas],'DRE Financeira'!$C403,
BaseFinanceira[Centro Custo],IF($B$2=Configurações!$B$7,"&lt;&gt;""",'DRE Financeira'!$B$2))))</f>
        <v/>
      </c>
      <c r="H403" s="26" t="str">
        <f>IF($B403="","",ABS(
SUMIFS(BaseFinanceira[Valor Realizado],
IF('DRE Financeira'!$B$3=Configurações!$D$7,BaseFinanceira[Mês Caixa],BaseFinanceira[Mês Comp.]),H$6,
BaseFinanceira[Plano Contas],'DRE Financeira'!$C403,
BaseFinanceira[Centro Custo],IF($B$2=Configurações!$B$7,"&lt;&gt;""",'DRE Financeira'!$B$2))))</f>
        <v/>
      </c>
      <c r="I403" s="24" t="str">
        <f>IF($B403="","",ABS(
SUMIFS(BaseFinanceira[Valor Previsto],
IF('DRE Financeira'!$B$3=Configurações!$D$7,BaseFinanceira[Mês Caixa],BaseFinanceira[Mês Comp.]),I$6,
BaseFinanceira[Plano Contas],'DRE Financeira'!$C403,
BaseFinanceira[Centro Custo],IF($B$2=Configurações!$B$7,"&lt;&gt;""",'DRE Financeira'!$B$2))))</f>
        <v/>
      </c>
      <c r="J403" s="26" t="str">
        <f>IF($B403="","",ABS(
SUMIFS(BaseFinanceira[Valor Realizado],
IF('DRE Financeira'!$B$3=Configurações!$D$7,BaseFinanceira[Mês Caixa],BaseFinanceira[Mês Comp.]),J$6,
BaseFinanceira[Plano Contas],'DRE Financeira'!$C403,
BaseFinanceira[Centro Custo],IF($B$2=Configurações!$B$7,"&lt;&gt;""",'DRE Financeira'!$B$2))))</f>
        <v/>
      </c>
      <c r="K403" s="24" t="str">
        <f>IF($B403="","",ABS(
SUMIFS(BaseFinanceira[Valor Previsto],
IF('DRE Financeira'!$B$3=Configurações!$D$7,BaseFinanceira[Mês Caixa],BaseFinanceira[Mês Comp.]),K$6,
BaseFinanceira[Plano Contas],'DRE Financeira'!$C403,
BaseFinanceira[Centro Custo],IF($B$2=Configurações!$B$7,"&lt;&gt;""",'DRE Financeira'!$B$2))))</f>
        <v/>
      </c>
      <c r="L403" s="26" t="str">
        <f>IF($B403="","",ABS(
SUMIFS(BaseFinanceira[Valor Realizado],
IF('DRE Financeira'!$B$3=Configurações!$D$7,BaseFinanceira[Mês Caixa],BaseFinanceira[Mês Comp.]),L$6,
BaseFinanceira[Plano Contas],'DRE Financeira'!$C403,
BaseFinanceira[Centro Custo],IF($B$2=Configurações!$B$7,"&lt;&gt;""",'DRE Financeira'!$B$2))))</f>
        <v/>
      </c>
      <c r="M403" s="24" t="str">
        <f>IF($B403="","",ABS(
SUMIFS(BaseFinanceira[Valor Previsto],
IF('DRE Financeira'!$B$3=Configurações!$D$7,BaseFinanceira[Mês Caixa],BaseFinanceira[Mês Comp.]),M$6,
BaseFinanceira[Plano Contas],'DRE Financeira'!$C403,
BaseFinanceira[Centro Custo],IF($B$2=Configurações!$B$7,"&lt;&gt;""",'DRE Financeira'!$B$2))))</f>
        <v/>
      </c>
      <c r="N403" s="26" t="str">
        <f>IF($B403="","",ABS(
SUMIFS(BaseFinanceira[Valor Realizado],
IF('DRE Financeira'!$B$3=Configurações!$D$7,BaseFinanceira[Mês Caixa],BaseFinanceira[Mês Comp.]),N$6,
BaseFinanceira[Plano Contas],'DRE Financeira'!$C403,
BaseFinanceira[Centro Custo],IF($B$2=Configurações!$B$7,"&lt;&gt;""",'DRE Financeira'!$B$2))))</f>
        <v/>
      </c>
      <c r="O403" s="24" t="str">
        <f>IF($B403="","",ABS(
SUMIFS(BaseFinanceira[Valor Previsto],
IF('DRE Financeira'!$B$3=Configurações!$D$7,BaseFinanceira[Mês Caixa],BaseFinanceira[Mês Comp.]),O$6,
BaseFinanceira[Plano Contas],'DRE Financeira'!$C403,
BaseFinanceira[Centro Custo],IF($B$2=Configurações!$B$7,"&lt;&gt;""",'DRE Financeira'!$B$2))))</f>
        <v/>
      </c>
      <c r="P403" s="26" t="str">
        <f>IF($B403="","",ABS(
SUMIFS(BaseFinanceira[Valor Realizado],
IF('DRE Financeira'!$B$3=Configurações!$D$7,BaseFinanceira[Mês Caixa],BaseFinanceira[Mês Comp.]),P$6,
BaseFinanceira[Plano Contas],'DRE Financeira'!$C403,
BaseFinanceira[Centro Custo],IF($B$2=Configurações!$B$7,"&lt;&gt;""",'DRE Financeira'!$B$2))))</f>
        <v/>
      </c>
      <c r="Q403" s="24" t="str">
        <f>IF($B403="","",ABS(
SUMIFS(BaseFinanceira[Valor Previsto],
IF('DRE Financeira'!$B$3=Configurações!$D$7,BaseFinanceira[Mês Caixa],BaseFinanceira[Mês Comp.]),Q$6,
BaseFinanceira[Plano Contas],'DRE Financeira'!$C403,
BaseFinanceira[Centro Custo],IF($B$2=Configurações!$B$7,"&lt;&gt;""",'DRE Financeira'!$B$2))))</f>
        <v/>
      </c>
      <c r="R403" s="26" t="str">
        <f>IF($B403="","",ABS(
SUMIFS(BaseFinanceira[Valor Realizado],
IF('DRE Financeira'!$B$3=Configurações!$D$7,BaseFinanceira[Mês Caixa],BaseFinanceira[Mês Comp.]),R$6,
BaseFinanceira[Plano Contas],'DRE Financeira'!$C403,
BaseFinanceira[Centro Custo],IF($B$2=Configurações!$B$7,"&lt;&gt;""",'DRE Financeira'!$B$2))))</f>
        <v/>
      </c>
      <c r="S403" s="24" t="str">
        <f>IF($B403="","",ABS(
SUMIFS(BaseFinanceira[Valor Previsto],
IF('DRE Financeira'!$B$3=Configurações!$D$7,BaseFinanceira[Mês Caixa],BaseFinanceira[Mês Comp.]),S$6,
BaseFinanceira[Plano Contas],'DRE Financeira'!$C403,
BaseFinanceira[Centro Custo],IF($B$2=Configurações!$B$7,"&lt;&gt;""",'DRE Financeira'!$B$2))))</f>
        <v/>
      </c>
      <c r="T403" s="26" t="str">
        <f>IF($B403="","",ABS(
SUMIFS(BaseFinanceira[Valor Realizado],
IF('DRE Financeira'!$B$3=Configurações!$D$7,BaseFinanceira[Mês Caixa],BaseFinanceira[Mês Comp.]),T$6,
BaseFinanceira[Plano Contas],'DRE Financeira'!$C403,
BaseFinanceira[Centro Custo],IF($B$2=Configurações!$B$7,"&lt;&gt;""",'DRE Financeira'!$B$2))))</f>
        <v/>
      </c>
      <c r="U403" s="24" t="str">
        <f>IF($B403="","",ABS(
SUMIFS(BaseFinanceira[Valor Previsto],
IF('DRE Financeira'!$B$3=Configurações!$D$7,BaseFinanceira[Mês Caixa],BaseFinanceira[Mês Comp.]),U$6,
BaseFinanceira[Plano Contas],'DRE Financeira'!$C403,
BaseFinanceira[Centro Custo],IF($B$2=Configurações!$B$7,"&lt;&gt;""",'DRE Financeira'!$B$2))))</f>
        <v/>
      </c>
      <c r="V403" s="26" t="str">
        <f>IF($B403="","",ABS(
SUMIFS(BaseFinanceira[Valor Realizado],
IF('DRE Financeira'!$B$3=Configurações!$D$7,BaseFinanceira[Mês Caixa],BaseFinanceira[Mês Comp.]),V$6,
BaseFinanceira[Plano Contas],'DRE Financeira'!$C403,
BaseFinanceira[Centro Custo],IF($B$2=Configurações!$B$7,"&lt;&gt;""",'DRE Financeira'!$B$2))))</f>
        <v/>
      </c>
      <c r="W403" s="24" t="str">
        <f>IF($B403="","",ABS(
SUMIFS(BaseFinanceira[Valor Previsto],
IF('DRE Financeira'!$B$3=Configurações!$D$7,BaseFinanceira[Mês Caixa],BaseFinanceira[Mês Comp.]),W$6,
BaseFinanceira[Plano Contas],'DRE Financeira'!$C403,
BaseFinanceira[Centro Custo],IF($B$2=Configurações!$B$7,"&lt;&gt;""",'DRE Financeira'!$B$2))))</f>
        <v/>
      </c>
      <c r="X403" s="26" t="str">
        <f>IF($B403="","",ABS(
SUMIFS(BaseFinanceira[Valor Realizado],
IF('DRE Financeira'!$B$3=Configurações!$D$7,BaseFinanceira[Mês Caixa],BaseFinanceira[Mês Comp.]),X$6,
BaseFinanceira[Plano Contas],'DRE Financeira'!$C403,
BaseFinanceira[Centro Custo],IF($B$2=Configurações!$B$7,"&lt;&gt;""",'DRE Financeira'!$B$2))))</f>
        <v/>
      </c>
      <c r="Y403" s="24" t="str">
        <f>IF($B403="","",ABS(
SUMIFS(BaseFinanceira[Valor Previsto],
IF('DRE Financeira'!$B$3=Configurações!$D$7,BaseFinanceira[Mês Caixa],BaseFinanceira[Mês Comp.]),Y$6,
BaseFinanceira[Plano Contas],'DRE Financeira'!$C403,
BaseFinanceira[Centro Custo],IF($B$2=Configurações!$B$7,"&lt;&gt;""",'DRE Financeira'!$B$2))))</f>
        <v/>
      </c>
      <c r="Z403" s="26" t="str">
        <f>IF($B403="","",ABS(
SUMIFS(BaseFinanceira[Valor Realizado],
IF('DRE Financeira'!$B$3=Configurações!$D$7,BaseFinanceira[Mês Caixa],BaseFinanceira[Mês Comp.]),Z$6,
BaseFinanceira[Plano Contas],'DRE Financeira'!$C403,
BaseFinanceira[Centro Custo],IF($B$2=Configurações!$B$7,"&lt;&gt;""",'DRE Financeira'!$B$2))))</f>
        <v/>
      </c>
      <c r="AA403" s="24" t="str">
        <f>IF($B403="","",ABS(
SUMIFS(BaseFinanceira[Valor Previsto],
IF('DRE Financeira'!$B$3=Configurações!$D$7,BaseFinanceira[Mês Caixa],BaseFinanceira[Mês Comp.]),AA$6,
BaseFinanceira[Plano Contas],'DRE Financeira'!$C403,
BaseFinanceira[Centro Custo],IF($B$2=Configurações!$B$7,"&lt;&gt;""",'DRE Financeira'!$B$2))))</f>
        <v/>
      </c>
      <c r="AB403" s="26" t="str">
        <f>IF($B403="","",ABS(
SUMIFS(BaseFinanceira[Valor Realizado],
IF('DRE Financeira'!$B$3=Configurações!$D$7,BaseFinanceira[Mês Caixa],BaseFinanceira[Mês Comp.]),AB$6,
BaseFinanceira[Plano Contas],'DRE Financeira'!$C403,
BaseFinanceira[Centro Custo],IF($B$2=Configurações!$B$7,"&lt;&gt;""",'DRE Financeira'!$B$2))))</f>
        <v/>
      </c>
      <c r="AD403" s="24">
        <f t="shared" si="627"/>
        <v>0</v>
      </c>
      <c r="AE403" s="26">
        <f t="shared" si="627"/>
        <v>0</v>
      </c>
      <c r="AF403" s="39">
        <f t="shared" si="570"/>
        <v>0</v>
      </c>
      <c r="AH403" s="24">
        <f t="shared" si="628"/>
        <v>0</v>
      </c>
      <c r="AI403" s="26">
        <f t="shared" si="628"/>
        <v>0</v>
      </c>
    </row>
    <row r="404" spans="2:35" s="2" customFormat="1" ht="20.100000000000001" hidden="1" customHeight="1" x14ac:dyDescent="0.25">
      <c r="B404" s="23" t="str">
        <f>IF('Plano Contas'!X18="","",'Plano Contas'!X18)</f>
        <v/>
      </c>
      <c r="C404" s="46" t="str">
        <f t="shared" si="629"/>
        <v>Receita Não OperacionalGrupo Extra 3</v>
      </c>
      <c r="D404" s="20"/>
      <c r="E404" s="24" t="str">
        <f>IF($B404="","",ABS(
SUMIFS(BaseFinanceira[Valor Previsto],
IF('DRE Financeira'!$B$3=Configurações!$D$7,BaseFinanceira[Mês Caixa],BaseFinanceira[Mês Comp.]),E$6,
BaseFinanceira[Plano Contas],'DRE Financeira'!$C404,
BaseFinanceira[Centro Custo],IF($B$2=Configurações!$B$7,"&lt;&gt;""",'DRE Financeira'!$B$2))))</f>
        <v/>
      </c>
      <c r="F404" s="26" t="str">
        <f>IF($B404="","",ABS(
SUMIFS(BaseFinanceira[Valor Realizado],
IF('DRE Financeira'!$B$3=Configurações!$D$7,BaseFinanceira[Mês Caixa],BaseFinanceira[Mês Comp.]),F$6,
BaseFinanceira[Plano Contas],'DRE Financeira'!$C404,
BaseFinanceira[Centro Custo],IF($B$2=Configurações!$B$7,"&lt;&gt;""",'DRE Financeira'!$B$2))))</f>
        <v/>
      </c>
      <c r="G404" s="24" t="str">
        <f>IF($B404="","",ABS(
SUMIFS(BaseFinanceira[Valor Previsto],
IF('DRE Financeira'!$B$3=Configurações!$D$7,BaseFinanceira[Mês Caixa],BaseFinanceira[Mês Comp.]),G$6,
BaseFinanceira[Plano Contas],'DRE Financeira'!$C404,
BaseFinanceira[Centro Custo],IF($B$2=Configurações!$B$7,"&lt;&gt;""",'DRE Financeira'!$B$2))))</f>
        <v/>
      </c>
      <c r="H404" s="26" t="str">
        <f>IF($B404="","",ABS(
SUMIFS(BaseFinanceira[Valor Realizado],
IF('DRE Financeira'!$B$3=Configurações!$D$7,BaseFinanceira[Mês Caixa],BaseFinanceira[Mês Comp.]),H$6,
BaseFinanceira[Plano Contas],'DRE Financeira'!$C404,
BaseFinanceira[Centro Custo],IF($B$2=Configurações!$B$7,"&lt;&gt;""",'DRE Financeira'!$B$2))))</f>
        <v/>
      </c>
      <c r="I404" s="24" t="str">
        <f>IF($B404="","",ABS(
SUMIFS(BaseFinanceira[Valor Previsto],
IF('DRE Financeira'!$B$3=Configurações!$D$7,BaseFinanceira[Mês Caixa],BaseFinanceira[Mês Comp.]),I$6,
BaseFinanceira[Plano Contas],'DRE Financeira'!$C404,
BaseFinanceira[Centro Custo],IF($B$2=Configurações!$B$7,"&lt;&gt;""",'DRE Financeira'!$B$2))))</f>
        <v/>
      </c>
      <c r="J404" s="26" t="str">
        <f>IF($B404="","",ABS(
SUMIFS(BaseFinanceira[Valor Realizado],
IF('DRE Financeira'!$B$3=Configurações!$D$7,BaseFinanceira[Mês Caixa],BaseFinanceira[Mês Comp.]),J$6,
BaseFinanceira[Plano Contas],'DRE Financeira'!$C404,
BaseFinanceira[Centro Custo],IF($B$2=Configurações!$B$7,"&lt;&gt;""",'DRE Financeira'!$B$2))))</f>
        <v/>
      </c>
      <c r="K404" s="24" t="str">
        <f>IF($B404="","",ABS(
SUMIFS(BaseFinanceira[Valor Previsto],
IF('DRE Financeira'!$B$3=Configurações!$D$7,BaseFinanceira[Mês Caixa],BaseFinanceira[Mês Comp.]),K$6,
BaseFinanceira[Plano Contas],'DRE Financeira'!$C404,
BaseFinanceira[Centro Custo],IF($B$2=Configurações!$B$7,"&lt;&gt;""",'DRE Financeira'!$B$2))))</f>
        <v/>
      </c>
      <c r="L404" s="26" t="str">
        <f>IF($B404="","",ABS(
SUMIFS(BaseFinanceira[Valor Realizado],
IF('DRE Financeira'!$B$3=Configurações!$D$7,BaseFinanceira[Mês Caixa],BaseFinanceira[Mês Comp.]),L$6,
BaseFinanceira[Plano Contas],'DRE Financeira'!$C404,
BaseFinanceira[Centro Custo],IF($B$2=Configurações!$B$7,"&lt;&gt;""",'DRE Financeira'!$B$2))))</f>
        <v/>
      </c>
      <c r="M404" s="24" t="str">
        <f>IF($B404="","",ABS(
SUMIFS(BaseFinanceira[Valor Previsto],
IF('DRE Financeira'!$B$3=Configurações!$D$7,BaseFinanceira[Mês Caixa],BaseFinanceira[Mês Comp.]),M$6,
BaseFinanceira[Plano Contas],'DRE Financeira'!$C404,
BaseFinanceira[Centro Custo],IF($B$2=Configurações!$B$7,"&lt;&gt;""",'DRE Financeira'!$B$2))))</f>
        <v/>
      </c>
      <c r="N404" s="26" t="str">
        <f>IF($B404="","",ABS(
SUMIFS(BaseFinanceira[Valor Realizado],
IF('DRE Financeira'!$B$3=Configurações!$D$7,BaseFinanceira[Mês Caixa],BaseFinanceira[Mês Comp.]),N$6,
BaseFinanceira[Plano Contas],'DRE Financeira'!$C404,
BaseFinanceira[Centro Custo],IF($B$2=Configurações!$B$7,"&lt;&gt;""",'DRE Financeira'!$B$2))))</f>
        <v/>
      </c>
      <c r="O404" s="24" t="str">
        <f>IF($B404="","",ABS(
SUMIFS(BaseFinanceira[Valor Previsto],
IF('DRE Financeira'!$B$3=Configurações!$D$7,BaseFinanceira[Mês Caixa],BaseFinanceira[Mês Comp.]),O$6,
BaseFinanceira[Plano Contas],'DRE Financeira'!$C404,
BaseFinanceira[Centro Custo],IF($B$2=Configurações!$B$7,"&lt;&gt;""",'DRE Financeira'!$B$2))))</f>
        <v/>
      </c>
      <c r="P404" s="26" t="str">
        <f>IF($B404="","",ABS(
SUMIFS(BaseFinanceira[Valor Realizado],
IF('DRE Financeira'!$B$3=Configurações!$D$7,BaseFinanceira[Mês Caixa],BaseFinanceira[Mês Comp.]),P$6,
BaseFinanceira[Plano Contas],'DRE Financeira'!$C404,
BaseFinanceira[Centro Custo],IF($B$2=Configurações!$B$7,"&lt;&gt;""",'DRE Financeira'!$B$2))))</f>
        <v/>
      </c>
      <c r="Q404" s="24" t="str">
        <f>IF($B404="","",ABS(
SUMIFS(BaseFinanceira[Valor Previsto],
IF('DRE Financeira'!$B$3=Configurações!$D$7,BaseFinanceira[Mês Caixa],BaseFinanceira[Mês Comp.]),Q$6,
BaseFinanceira[Plano Contas],'DRE Financeira'!$C404,
BaseFinanceira[Centro Custo],IF($B$2=Configurações!$B$7,"&lt;&gt;""",'DRE Financeira'!$B$2))))</f>
        <v/>
      </c>
      <c r="R404" s="26" t="str">
        <f>IF($B404="","",ABS(
SUMIFS(BaseFinanceira[Valor Realizado],
IF('DRE Financeira'!$B$3=Configurações!$D$7,BaseFinanceira[Mês Caixa],BaseFinanceira[Mês Comp.]),R$6,
BaseFinanceira[Plano Contas],'DRE Financeira'!$C404,
BaseFinanceira[Centro Custo],IF($B$2=Configurações!$B$7,"&lt;&gt;""",'DRE Financeira'!$B$2))))</f>
        <v/>
      </c>
      <c r="S404" s="24" t="str">
        <f>IF($B404="","",ABS(
SUMIFS(BaseFinanceira[Valor Previsto],
IF('DRE Financeira'!$B$3=Configurações!$D$7,BaseFinanceira[Mês Caixa],BaseFinanceira[Mês Comp.]),S$6,
BaseFinanceira[Plano Contas],'DRE Financeira'!$C404,
BaseFinanceira[Centro Custo],IF($B$2=Configurações!$B$7,"&lt;&gt;""",'DRE Financeira'!$B$2))))</f>
        <v/>
      </c>
      <c r="T404" s="26" t="str">
        <f>IF($B404="","",ABS(
SUMIFS(BaseFinanceira[Valor Realizado],
IF('DRE Financeira'!$B$3=Configurações!$D$7,BaseFinanceira[Mês Caixa],BaseFinanceira[Mês Comp.]),T$6,
BaseFinanceira[Plano Contas],'DRE Financeira'!$C404,
BaseFinanceira[Centro Custo],IF($B$2=Configurações!$B$7,"&lt;&gt;""",'DRE Financeira'!$B$2))))</f>
        <v/>
      </c>
      <c r="U404" s="24" t="str">
        <f>IF($B404="","",ABS(
SUMIFS(BaseFinanceira[Valor Previsto],
IF('DRE Financeira'!$B$3=Configurações!$D$7,BaseFinanceira[Mês Caixa],BaseFinanceira[Mês Comp.]),U$6,
BaseFinanceira[Plano Contas],'DRE Financeira'!$C404,
BaseFinanceira[Centro Custo],IF($B$2=Configurações!$B$7,"&lt;&gt;""",'DRE Financeira'!$B$2))))</f>
        <v/>
      </c>
      <c r="V404" s="26" t="str">
        <f>IF($B404="","",ABS(
SUMIFS(BaseFinanceira[Valor Realizado],
IF('DRE Financeira'!$B$3=Configurações!$D$7,BaseFinanceira[Mês Caixa],BaseFinanceira[Mês Comp.]),V$6,
BaseFinanceira[Plano Contas],'DRE Financeira'!$C404,
BaseFinanceira[Centro Custo],IF($B$2=Configurações!$B$7,"&lt;&gt;""",'DRE Financeira'!$B$2))))</f>
        <v/>
      </c>
      <c r="W404" s="24" t="str">
        <f>IF($B404="","",ABS(
SUMIFS(BaseFinanceira[Valor Previsto],
IF('DRE Financeira'!$B$3=Configurações!$D$7,BaseFinanceira[Mês Caixa],BaseFinanceira[Mês Comp.]),W$6,
BaseFinanceira[Plano Contas],'DRE Financeira'!$C404,
BaseFinanceira[Centro Custo],IF($B$2=Configurações!$B$7,"&lt;&gt;""",'DRE Financeira'!$B$2))))</f>
        <v/>
      </c>
      <c r="X404" s="26" t="str">
        <f>IF($B404="","",ABS(
SUMIFS(BaseFinanceira[Valor Realizado],
IF('DRE Financeira'!$B$3=Configurações!$D$7,BaseFinanceira[Mês Caixa],BaseFinanceira[Mês Comp.]),X$6,
BaseFinanceira[Plano Contas],'DRE Financeira'!$C404,
BaseFinanceira[Centro Custo],IF($B$2=Configurações!$B$7,"&lt;&gt;""",'DRE Financeira'!$B$2))))</f>
        <v/>
      </c>
      <c r="Y404" s="24" t="str">
        <f>IF($B404="","",ABS(
SUMIFS(BaseFinanceira[Valor Previsto],
IF('DRE Financeira'!$B$3=Configurações!$D$7,BaseFinanceira[Mês Caixa],BaseFinanceira[Mês Comp.]),Y$6,
BaseFinanceira[Plano Contas],'DRE Financeira'!$C404,
BaseFinanceira[Centro Custo],IF($B$2=Configurações!$B$7,"&lt;&gt;""",'DRE Financeira'!$B$2))))</f>
        <v/>
      </c>
      <c r="Z404" s="26" t="str">
        <f>IF($B404="","",ABS(
SUMIFS(BaseFinanceira[Valor Realizado],
IF('DRE Financeira'!$B$3=Configurações!$D$7,BaseFinanceira[Mês Caixa],BaseFinanceira[Mês Comp.]),Z$6,
BaseFinanceira[Plano Contas],'DRE Financeira'!$C404,
BaseFinanceira[Centro Custo],IF($B$2=Configurações!$B$7,"&lt;&gt;""",'DRE Financeira'!$B$2))))</f>
        <v/>
      </c>
      <c r="AA404" s="24" t="str">
        <f>IF($B404="","",ABS(
SUMIFS(BaseFinanceira[Valor Previsto],
IF('DRE Financeira'!$B$3=Configurações!$D$7,BaseFinanceira[Mês Caixa],BaseFinanceira[Mês Comp.]),AA$6,
BaseFinanceira[Plano Contas],'DRE Financeira'!$C404,
BaseFinanceira[Centro Custo],IF($B$2=Configurações!$B$7,"&lt;&gt;""",'DRE Financeira'!$B$2))))</f>
        <v/>
      </c>
      <c r="AB404" s="26" t="str">
        <f>IF($B404="","",ABS(
SUMIFS(BaseFinanceira[Valor Realizado],
IF('DRE Financeira'!$B$3=Configurações!$D$7,BaseFinanceira[Mês Caixa],BaseFinanceira[Mês Comp.]),AB$6,
BaseFinanceira[Plano Contas],'DRE Financeira'!$C404,
BaseFinanceira[Centro Custo],IF($B$2=Configurações!$B$7,"&lt;&gt;""",'DRE Financeira'!$B$2))))</f>
        <v/>
      </c>
      <c r="AD404" s="24">
        <f t="shared" si="627"/>
        <v>0</v>
      </c>
      <c r="AE404" s="26">
        <f t="shared" si="627"/>
        <v>0</v>
      </c>
      <c r="AF404" s="39">
        <f t="shared" si="570"/>
        <v>0</v>
      </c>
      <c r="AH404" s="24">
        <f t="shared" si="628"/>
        <v>0</v>
      </c>
      <c r="AI404" s="26">
        <f t="shared" si="628"/>
        <v>0</v>
      </c>
    </row>
    <row r="405" spans="2:35" s="2" customFormat="1" ht="20.100000000000001" hidden="1" customHeight="1" x14ac:dyDescent="0.25">
      <c r="B405" s="23" t="str">
        <f>IF('Plano Contas'!X19="","",'Plano Contas'!X19)</f>
        <v/>
      </c>
      <c r="C405" s="46" t="str">
        <f t="shared" si="629"/>
        <v>Receita Não OperacionalGrupo Extra 3</v>
      </c>
      <c r="D405" s="20"/>
      <c r="E405" s="24" t="str">
        <f>IF($B405="","",ABS(
SUMIFS(BaseFinanceira[Valor Previsto],
IF('DRE Financeira'!$B$3=Configurações!$D$7,BaseFinanceira[Mês Caixa],BaseFinanceira[Mês Comp.]),E$6,
BaseFinanceira[Plano Contas],'DRE Financeira'!$C405,
BaseFinanceira[Centro Custo],IF($B$2=Configurações!$B$7,"&lt;&gt;""",'DRE Financeira'!$B$2))))</f>
        <v/>
      </c>
      <c r="F405" s="26" t="str">
        <f>IF($B405="","",ABS(
SUMIFS(BaseFinanceira[Valor Realizado],
IF('DRE Financeira'!$B$3=Configurações!$D$7,BaseFinanceira[Mês Caixa],BaseFinanceira[Mês Comp.]),F$6,
BaseFinanceira[Plano Contas],'DRE Financeira'!$C405,
BaseFinanceira[Centro Custo],IF($B$2=Configurações!$B$7,"&lt;&gt;""",'DRE Financeira'!$B$2))))</f>
        <v/>
      </c>
      <c r="G405" s="24" t="str">
        <f>IF($B405="","",ABS(
SUMIFS(BaseFinanceira[Valor Previsto],
IF('DRE Financeira'!$B$3=Configurações!$D$7,BaseFinanceira[Mês Caixa],BaseFinanceira[Mês Comp.]),G$6,
BaseFinanceira[Plano Contas],'DRE Financeira'!$C405,
BaseFinanceira[Centro Custo],IF($B$2=Configurações!$B$7,"&lt;&gt;""",'DRE Financeira'!$B$2))))</f>
        <v/>
      </c>
      <c r="H405" s="26" t="str">
        <f>IF($B405="","",ABS(
SUMIFS(BaseFinanceira[Valor Realizado],
IF('DRE Financeira'!$B$3=Configurações!$D$7,BaseFinanceira[Mês Caixa],BaseFinanceira[Mês Comp.]),H$6,
BaseFinanceira[Plano Contas],'DRE Financeira'!$C405,
BaseFinanceira[Centro Custo],IF($B$2=Configurações!$B$7,"&lt;&gt;""",'DRE Financeira'!$B$2))))</f>
        <v/>
      </c>
      <c r="I405" s="24" t="str">
        <f>IF($B405="","",ABS(
SUMIFS(BaseFinanceira[Valor Previsto],
IF('DRE Financeira'!$B$3=Configurações!$D$7,BaseFinanceira[Mês Caixa],BaseFinanceira[Mês Comp.]),I$6,
BaseFinanceira[Plano Contas],'DRE Financeira'!$C405,
BaseFinanceira[Centro Custo],IF($B$2=Configurações!$B$7,"&lt;&gt;""",'DRE Financeira'!$B$2))))</f>
        <v/>
      </c>
      <c r="J405" s="26" t="str">
        <f>IF($B405="","",ABS(
SUMIFS(BaseFinanceira[Valor Realizado],
IF('DRE Financeira'!$B$3=Configurações!$D$7,BaseFinanceira[Mês Caixa],BaseFinanceira[Mês Comp.]),J$6,
BaseFinanceira[Plano Contas],'DRE Financeira'!$C405,
BaseFinanceira[Centro Custo],IF($B$2=Configurações!$B$7,"&lt;&gt;""",'DRE Financeira'!$B$2))))</f>
        <v/>
      </c>
      <c r="K405" s="24" t="str">
        <f>IF($B405="","",ABS(
SUMIFS(BaseFinanceira[Valor Previsto],
IF('DRE Financeira'!$B$3=Configurações!$D$7,BaseFinanceira[Mês Caixa],BaseFinanceira[Mês Comp.]),K$6,
BaseFinanceira[Plano Contas],'DRE Financeira'!$C405,
BaseFinanceira[Centro Custo],IF($B$2=Configurações!$B$7,"&lt;&gt;""",'DRE Financeira'!$B$2))))</f>
        <v/>
      </c>
      <c r="L405" s="26" t="str">
        <f>IF($B405="","",ABS(
SUMIFS(BaseFinanceira[Valor Realizado],
IF('DRE Financeira'!$B$3=Configurações!$D$7,BaseFinanceira[Mês Caixa],BaseFinanceira[Mês Comp.]),L$6,
BaseFinanceira[Plano Contas],'DRE Financeira'!$C405,
BaseFinanceira[Centro Custo],IF($B$2=Configurações!$B$7,"&lt;&gt;""",'DRE Financeira'!$B$2))))</f>
        <v/>
      </c>
      <c r="M405" s="24" t="str">
        <f>IF($B405="","",ABS(
SUMIFS(BaseFinanceira[Valor Previsto],
IF('DRE Financeira'!$B$3=Configurações!$D$7,BaseFinanceira[Mês Caixa],BaseFinanceira[Mês Comp.]),M$6,
BaseFinanceira[Plano Contas],'DRE Financeira'!$C405,
BaseFinanceira[Centro Custo],IF($B$2=Configurações!$B$7,"&lt;&gt;""",'DRE Financeira'!$B$2))))</f>
        <v/>
      </c>
      <c r="N405" s="26" t="str">
        <f>IF($B405="","",ABS(
SUMIFS(BaseFinanceira[Valor Realizado],
IF('DRE Financeira'!$B$3=Configurações!$D$7,BaseFinanceira[Mês Caixa],BaseFinanceira[Mês Comp.]),N$6,
BaseFinanceira[Plano Contas],'DRE Financeira'!$C405,
BaseFinanceira[Centro Custo],IF($B$2=Configurações!$B$7,"&lt;&gt;""",'DRE Financeira'!$B$2))))</f>
        <v/>
      </c>
      <c r="O405" s="24" t="str">
        <f>IF($B405="","",ABS(
SUMIFS(BaseFinanceira[Valor Previsto],
IF('DRE Financeira'!$B$3=Configurações!$D$7,BaseFinanceira[Mês Caixa],BaseFinanceira[Mês Comp.]),O$6,
BaseFinanceira[Plano Contas],'DRE Financeira'!$C405,
BaseFinanceira[Centro Custo],IF($B$2=Configurações!$B$7,"&lt;&gt;""",'DRE Financeira'!$B$2))))</f>
        <v/>
      </c>
      <c r="P405" s="26" t="str">
        <f>IF($B405="","",ABS(
SUMIFS(BaseFinanceira[Valor Realizado],
IF('DRE Financeira'!$B$3=Configurações!$D$7,BaseFinanceira[Mês Caixa],BaseFinanceira[Mês Comp.]),P$6,
BaseFinanceira[Plano Contas],'DRE Financeira'!$C405,
BaseFinanceira[Centro Custo],IF($B$2=Configurações!$B$7,"&lt;&gt;""",'DRE Financeira'!$B$2))))</f>
        <v/>
      </c>
      <c r="Q405" s="24" t="str">
        <f>IF($B405="","",ABS(
SUMIFS(BaseFinanceira[Valor Previsto],
IF('DRE Financeira'!$B$3=Configurações!$D$7,BaseFinanceira[Mês Caixa],BaseFinanceira[Mês Comp.]),Q$6,
BaseFinanceira[Plano Contas],'DRE Financeira'!$C405,
BaseFinanceira[Centro Custo],IF($B$2=Configurações!$B$7,"&lt;&gt;""",'DRE Financeira'!$B$2))))</f>
        <v/>
      </c>
      <c r="R405" s="26" t="str">
        <f>IF($B405="","",ABS(
SUMIFS(BaseFinanceira[Valor Realizado],
IF('DRE Financeira'!$B$3=Configurações!$D$7,BaseFinanceira[Mês Caixa],BaseFinanceira[Mês Comp.]),R$6,
BaseFinanceira[Plano Contas],'DRE Financeira'!$C405,
BaseFinanceira[Centro Custo],IF($B$2=Configurações!$B$7,"&lt;&gt;""",'DRE Financeira'!$B$2))))</f>
        <v/>
      </c>
      <c r="S405" s="24" t="str">
        <f>IF($B405="","",ABS(
SUMIFS(BaseFinanceira[Valor Previsto],
IF('DRE Financeira'!$B$3=Configurações!$D$7,BaseFinanceira[Mês Caixa],BaseFinanceira[Mês Comp.]),S$6,
BaseFinanceira[Plano Contas],'DRE Financeira'!$C405,
BaseFinanceira[Centro Custo],IF($B$2=Configurações!$B$7,"&lt;&gt;""",'DRE Financeira'!$B$2))))</f>
        <v/>
      </c>
      <c r="T405" s="26" t="str">
        <f>IF($B405="","",ABS(
SUMIFS(BaseFinanceira[Valor Realizado],
IF('DRE Financeira'!$B$3=Configurações!$D$7,BaseFinanceira[Mês Caixa],BaseFinanceira[Mês Comp.]),T$6,
BaseFinanceira[Plano Contas],'DRE Financeira'!$C405,
BaseFinanceira[Centro Custo],IF($B$2=Configurações!$B$7,"&lt;&gt;""",'DRE Financeira'!$B$2))))</f>
        <v/>
      </c>
      <c r="U405" s="24" t="str">
        <f>IF($B405="","",ABS(
SUMIFS(BaseFinanceira[Valor Previsto],
IF('DRE Financeira'!$B$3=Configurações!$D$7,BaseFinanceira[Mês Caixa],BaseFinanceira[Mês Comp.]),U$6,
BaseFinanceira[Plano Contas],'DRE Financeira'!$C405,
BaseFinanceira[Centro Custo],IF($B$2=Configurações!$B$7,"&lt;&gt;""",'DRE Financeira'!$B$2))))</f>
        <v/>
      </c>
      <c r="V405" s="26" t="str">
        <f>IF($B405="","",ABS(
SUMIFS(BaseFinanceira[Valor Realizado],
IF('DRE Financeira'!$B$3=Configurações!$D$7,BaseFinanceira[Mês Caixa],BaseFinanceira[Mês Comp.]),V$6,
BaseFinanceira[Plano Contas],'DRE Financeira'!$C405,
BaseFinanceira[Centro Custo],IF($B$2=Configurações!$B$7,"&lt;&gt;""",'DRE Financeira'!$B$2))))</f>
        <v/>
      </c>
      <c r="W405" s="24" t="str">
        <f>IF($B405="","",ABS(
SUMIFS(BaseFinanceira[Valor Previsto],
IF('DRE Financeira'!$B$3=Configurações!$D$7,BaseFinanceira[Mês Caixa],BaseFinanceira[Mês Comp.]),W$6,
BaseFinanceira[Plano Contas],'DRE Financeira'!$C405,
BaseFinanceira[Centro Custo],IF($B$2=Configurações!$B$7,"&lt;&gt;""",'DRE Financeira'!$B$2))))</f>
        <v/>
      </c>
      <c r="X405" s="26" t="str">
        <f>IF($B405="","",ABS(
SUMIFS(BaseFinanceira[Valor Realizado],
IF('DRE Financeira'!$B$3=Configurações!$D$7,BaseFinanceira[Mês Caixa],BaseFinanceira[Mês Comp.]),X$6,
BaseFinanceira[Plano Contas],'DRE Financeira'!$C405,
BaseFinanceira[Centro Custo],IF($B$2=Configurações!$B$7,"&lt;&gt;""",'DRE Financeira'!$B$2))))</f>
        <v/>
      </c>
      <c r="Y405" s="24" t="str">
        <f>IF($B405="","",ABS(
SUMIFS(BaseFinanceira[Valor Previsto],
IF('DRE Financeira'!$B$3=Configurações!$D$7,BaseFinanceira[Mês Caixa],BaseFinanceira[Mês Comp.]),Y$6,
BaseFinanceira[Plano Contas],'DRE Financeira'!$C405,
BaseFinanceira[Centro Custo],IF($B$2=Configurações!$B$7,"&lt;&gt;""",'DRE Financeira'!$B$2))))</f>
        <v/>
      </c>
      <c r="Z405" s="26" t="str">
        <f>IF($B405="","",ABS(
SUMIFS(BaseFinanceira[Valor Realizado],
IF('DRE Financeira'!$B$3=Configurações!$D$7,BaseFinanceira[Mês Caixa],BaseFinanceira[Mês Comp.]),Z$6,
BaseFinanceira[Plano Contas],'DRE Financeira'!$C405,
BaseFinanceira[Centro Custo],IF($B$2=Configurações!$B$7,"&lt;&gt;""",'DRE Financeira'!$B$2))))</f>
        <v/>
      </c>
      <c r="AA405" s="24" t="str">
        <f>IF($B405="","",ABS(
SUMIFS(BaseFinanceira[Valor Previsto],
IF('DRE Financeira'!$B$3=Configurações!$D$7,BaseFinanceira[Mês Caixa],BaseFinanceira[Mês Comp.]),AA$6,
BaseFinanceira[Plano Contas],'DRE Financeira'!$C405,
BaseFinanceira[Centro Custo],IF($B$2=Configurações!$B$7,"&lt;&gt;""",'DRE Financeira'!$B$2))))</f>
        <v/>
      </c>
      <c r="AB405" s="26" t="str">
        <f>IF($B405="","",ABS(
SUMIFS(BaseFinanceira[Valor Realizado],
IF('DRE Financeira'!$B$3=Configurações!$D$7,BaseFinanceira[Mês Caixa],BaseFinanceira[Mês Comp.]),AB$6,
BaseFinanceira[Plano Contas],'DRE Financeira'!$C405,
BaseFinanceira[Centro Custo],IF($B$2=Configurações!$B$7,"&lt;&gt;""",'DRE Financeira'!$B$2))))</f>
        <v/>
      </c>
      <c r="AD405" s="24">
        <f t="shared" si="627"/>
        <v>0</v>
      </c>
      <c r="AE405" s="26">
        <f t="shared" si="627"/>
        <v>0</v>
      </c>
      <c r="AF405" s="39">
        <f t="shared" si="570"/>
        <v>0</v>
      </c>
      <c r="AH405" s="24">
        <f t="shared" si="628"/>
        <v>0</v>
      </c>
      <c r="AI405" s="26">
        <f t="shared" si="628"/>
        <v>0</v>
      </c>
    </row>
    <row r="406" spans="2:35" s="2" customFormat="1" ht="20.100000000000001" hidden="1" customHeight="1" x14ac:dyDescent="0.25">
      <c r="B406" s="23" t="str">
        <f>IF('Plano Contas'!X20="","",'Plano Contas'!X20)</f>
        <v/>
      </c>
      <c r="C406" s="46" t="str">
        <f t="shared" si="629"/>
        <v>Receita Não OperacionalGrupo Extra 3</v>
      </c>
      <c r="D406" s="20"/>
      <c r="E406" s="24" t="str">
        <f>IF($B406="","",ABS(
SUMIFS(BaseFinanceira[Valor Previsto],
IF('DRE Financeira'!$B$3=Configurações!$D$7,BaseFinanceira[Mês Caixa],BaseFinanceira[Mês Comp.]),E$6,
BaseFinanceira[Plano Contas],'DRE Financeira'!$C406,
BaseFinanceira[Centro Custo],IF($B$2=Configurações!$B$7,"&lt;&gt;""",'DRE Financeira'!$B$2))))</f>
        <v/>
      </c>
      <c r="F406" s="26" t="str">
        <f>IF($B406="","",ABS(
SUMIFS(BaseFinanceira[Valor Realizado],
IF('DRE Financeira'!$B$3=Configurações!$D$7,BaseFinanceira[Mês Caixa],BaseFinanceira[Mês Comp.]),F$6,
BaseFinanceira[Plano Contas],'DRE Financeira'!$C406,
BaseFinanceira[Centro Custo],IF($B$2=Configurações!$B$7,"&lt;&gt;""",'DRE Financeira'!$B$2))))</f>
        <v/>
      </c>
      <c r="G406" s="24" t="str">
        <f>IF($B406="","",ABS(
SUMIFS(BaseFinanceira[Valor Previsto],
IF('DRE Financeira'!$B$3=Configurações!$D$7,BaseFinanceira[Mês Caixa],BaseFinanceira[Mês Comp.]),G$6,
BaseFinanceira[Plano Contas],'DRE Financeira'!$C406,
BaseFinanceira[Centro Custo],IF($B$2=Configurações!$B$7,"&lt;&gt;""",'DRE Financeira'!$B$2))))</f>
        <v/>
      </c>
      <c r="H406" s="26" t="str">
        <f>IF($B406="","",ABS(
SUMIFS(BaseFinanceira[Valor Realizado],
IF('DRE Financeira'!$B$3=Configurações!$D$7,BaseFinanceira[Mês Caixa],BaseFinanceira[Mês Comp.]),H$6,
BaseFinanceira[Plano Contas],'DRE Financeira'!$C406,
BaseFinanceira[Centro Custo],IF($B$2=Configurações!$B$7,"&lt;&gt;""",'DRE Financeira'!$B$2))))</f>
        <v/>
      </c>
      <c r="I406" s="24" t="str">
        <f>IF($B406="","",ABS(
SUMIFS(BaseFinanceira[Valor Previsto],
IF('DRE Financeira'!$B$3=Configurações!$D$7,BaseFinanceira[Mês Caixa],BaseFinanceira[Mês Comp.]),I$6,
BaseFinanceira[Plano Contas],'DRE Financeira'!$C406,
BaseFinanceira[Centro Custo],IF($B$2=Configurações!$B$7,"&lt;&gt;""",'DRE Financeira'!$B$2))))</f>
        <v/>
      </c>
      <c r="J406" s="26" t="str">
        <f>IF($B406="","",ABS(
SUMIFS(BaseFinanceira[Valor Realizado],
IF('DRE Financeira'!$B$3=Configurações!$D$7,BaseFinanceira[Mês Caixa],BaseFinanceira[Mês Comp.]),J$6,
BaseFinanceira[Plano Contas],'DRE Financeira'!$C406,
BaseFinanceira[Centro Custo],IF($B$2=Configurações!$B$7,"&lt;&gt;""",'DRE Financeira'!$B$2))))</f>
        <v/>
      </c>
      <c r="K406" s="24" t="str">
        <f>IF($B406="","",ABS(
SUMIFS(BaseFinanceira[Valor Previsto],
IF('DRE Financeira'!$B$3=Configurações!$D$7,BaseFinanceira[Mês Caixa],BaseFinanceira[Mês Comp.]),K$6,
BaseFinanceira[Plano Contas],'DRE Financeira'!$C406,
BaseFinanceira[Centro Custo],IF($B$2=Configurações!$B$7,"&lt;&gt;""",'DRE Financeira'!$B$2))))</f>
        <v/>
      </c>
      <c r="L406" s="26" t="str">
        <f>IF($B406="","",ABS(
SUMIFS(BaseFinanceira[Valor Realizado],
IF('DRE Financeira'!$B$3=Configurações!$D$7,BaseFinanceira[Mês Caixa],BaseFinanceira[Mês Comp.]),L$6,
BaseFinanceira[Plano Contas],'DRE Financeira'!$C406,
BaseFinanceira[Centro Custo],IF($B$2=Configurações!$B$7,"&lt;&gt;""",'DRE Financeira'!$B$2))))</f>
        <v/>
      </c>
      <c r="M406" s="24" t="str">
        <f>IF($B406="","",ABS(
SUMIFS(BaseFinanceira[Valor Previsto],
IF('DRE Financeira'!$B$3=Configurações!$D$7,BaseFinanceira[Mês Caixa],BaseFinanceira[Mês Comp.]),M$6,
BaseFinanceira[Plano Contas],'DRE Financeira'!$C406,
BaseFinanceira[Centro Custo],IF($B$2=Configurações!$B$7,"&lt;&gt;""",'DRE Financeira'!$B$2))))</f>
        <v/>
      </c>
      <c r="N406" s="26" t="str">
        <f>IF($B406="","",ABS(
SUMIFS(BaseFinanceira[Valor Realizado],
IF('DRE Financeira'!$B$3=Configurações!$D$7,BaseFinanceira[Mês Caixa],BaseFinanceira[Mês Comp.]),N$6,
BaseFinanceira[Plano Contas],'DRE Financeira'!$C406,
BaseFinanceira[Centro Custo],IF($B$2=Configurações!$B$7,"&lt;&gt;""",'DRE Financeira'!$B$2))))</f>
        <v/>
      </c>
      <c r="O406" s="24" t="str">
        <f>IF($B406="","",ABS(
SUMIFS(BaseFinanceira[Valor Previsto],
IF('DRE Financeira'!$B$3=Configurações!$D$7,BaseFinanceira[Mês Caixa],BaseFinanceira[Mês Comp.]),O$6,
BaseFinanceira[Plano Contas],'DRE Financeira'!$C406,
BaseFinanceira[Centro Custo],IF($B$2=Configurações!$B$7,"&lt;&gt;""",'DRE Financeira'!$B$2))))</f>
        <v/>
      </c>
      <c r="P406" s="26" t="str">
        <f>IF($B406="","",ABS(
SUMIFS(BaseFinanceira[Valor Realizado],
IF('DRE Financeira'!$B$3=Configurações!$D$7,BaseFinanceira[Mês Caixa],BaseFinanceira[Mês Comp.]),P$6,
BaseFinanceira[Plano Contas],'DRE Financeira'!$C406,
BaseFinanceira[Centro Custo],IF($B$2=Configurações!$B$7,"&lt;&gt;""",'DRE Financeira'!$B$2))))</f>
        <v/>
      </c>
      <c r="Q406" s="24" t="str">
        <f>IF($B406="","",ABS(
SUMIFS(BaseFinanceira[Valor Previsto],
IF('DRE Financeira'!$B$3=Configurações!$D$7,BaseFinanceira[Mês Caixa],BaseFinanceira[Mês Comp.]),Q$6,
BaseFinanceira[Plano Contas],'DRE Financeira'!$C406,
BaseFinanceira[Centro Custo],IF($B$2=Configurações!$B$7,"&lt;&gt;""",'DRE Financeira'!$B$2))))</f>
        <v/>
      </c>
      <c r="R406" s="26" t="str">
        <f>IF($B406="","",ABS(
SUMIFS(BaseFinanceira[Valor Realizado],
IF('DRE Financeira'!$B$3=Configurações!$D$7,BaseFinanceira[Mês Caixa],BaseFinanceira[Mês Comp.]),R$6,
BaseFinanceira[Plano Contas],'DRE Financeira'!$C406,
BaseFinanceira[Centro Custo],IF($B$2=Configurações!$B$7,"&lt;&gt;""",'DRE Financeira'!$B$2))))</f>
        <v/>
      </c>
      <c r="S406" s="24" t="str">
        <f>IF($B406="","",ABS(
SUMIFS(BaseFinanceira[Valor Previsto],
IF('DRE Financeira'!$B$3=Configurações!$D$7,BaseFinanceira[Mês Caixa],BaseFinanceira[Mês Comp.]),S$6,
BaseFinanceira[Plano Contas],'DRE Financeira'!$C406,
BaseFinanceira[Centro Custo],IF($B$2=Configurações!$B$7,"&lt;&gt;""",'DRE Financeira'!$B$2))))</f>
        <v/>
      </c>
      <c r="T406" s="26" t="str">
        <f>IF($B406="","",ABS(
SUMIFS(BaseFinanceira[Valor Realizado],
IF('DRE Financeira'!$B$3=Configurações!$D$7,BaseFinanceira[Mês Caixa],BaseFinanceira[Mês Comp.]),T$6,
BaseFinanceira[Plano Contas],'DRE Financeira'!$C406,
BaseFinanceira[Centro Custo],IF($B$2=Configurações!$B$7,"&lt;&gt;""",'DRE Financeira'!$B$2))))</f>
        <v/>
      </c>
      <c r="U406" s="24" t="str">
        <f>IF($B406="","",ABS(
SUMIFS(BaseFinanceira[Valor Previsto],
IF('DRE Financeira'!$B$3=Configurações!$D$7,BaseFinanceira[Mês Caixa],BaseFinanceira[Mês Comp.]),U$6,
BaseFinanceira[Plano Contas],'DRE Financeira'!$C406,
BaseFinanceira[Centro Custo],IF($B$2=Configurações!$B$7,"&lt;&gt;""",'DRE Financeira'!$B$2))))</f>
        <v/>
      </c>
      <c r="V406" s="26" t="str">
        <f>IF($B406="","",ABS(
SUMIFS(BaseFinanceira[Valor Realizado],
IF('DRE Financeira'!$B$3=Configurações!$D$7,BaseFinanceira[Mês Caixa],BaseFinanceira[Mês Comp.]),V$6,
BaseFinanceira[Plano Contas],'DRE Financeira'!$C406,
BaseFinanceira[Centro Custo],IF($B$2=Configurações!$B$7,"&lt;&gt;""",'DRE Financeira'!$B$2))))</f>
        <v/>
      </c>
      <c r="W406" s="24" t="str">
        <f>IF($B406="","",ABS(
SUMIFS(BaseFinanceira[Valor Previsto],
IF('DRE Financeira'!$B$3=Configurações!$D$7,BaseFinanceira[Mês Caixa],BaseFinanceira[Mês Comp.]),W$6,
BaseFinanceira[Plano Contas],'DRE Financeira'!$C406,
BaseFinanceira[Centro Custo],IF($B$2=Configurações!$B$7,"&lt;&gt;""",'DRE Financeira'!$B$2))))</f>
        <v/>
      </c>
      <c r="X406" s="26" t="str">
        <f>IF($B406="","",ABS(
SUMIFS(BaseFinanceira[Valor Realizado],
IF('DRE Financeira'!$B$3=Configurações!$D$7,BaseFinanceira[Mês Caixa],BaseFinanceira[Mês Comp.]),X$6,
BaseFinanceira[Plano Contas],'DRE Financeira'!$C406,
BaseFinanceira[Centro Custo],IF($B$2=Configurações!$B$7,"&lt;&gt;""",'DRE Financeira'!$B$2))))</f>
        <v/>
      </c>
      <c r="Y406" s="24" t="str">
        <f>IF($B406="","",ABS(
SUMIFS(BaseFinanceira[Valor Previsto],
IF('DRE Financeira'!$B$3=Configurações!$D$7,BaseFinanceira[Mês Caixa],BaseFinanceira[Mês Comp.]),Y$6,
BaseFinanceira[Plano Contas],'DRE Financeira'!$C406,
BaseFinanceira[Centro Custo],IF($B$2=Configurações!$B$7,"&lt;&gt;""",'DRE Financeira'!$B$2))))</f>
        <v/>
      </c>
      <c r="Z406" s="26" t="str">
        <f>IF($B406="","",ABS(
SUMIFS(BaseFinanceira[Valor Realizado],
IF('DRE Financeira'!$B$3=Configurações!$D$7,BaseFinanceira[Mês Caixa],BaseFinanceira[Mês Comp.]),Z$6,
BaseFinanceira[Plano Contas],'DRE Financeira'!$C406,
BaseFinanceira[Centro Custo],IF($B$2=Configurações!$B$7,"&lt;&gt;""",'DRE Financeira'!$B$2))))</f>
        <v/>
      </c>
      <c r="AA406" s="24" t="str">
        <f>IF($B406="","",ABS(
SUMIFS(BaseFinanceira[Valor Previsto],
IF('DRE Financeira'!$B$3=Configurações!$D$7,BaseFinanceira[Mês Caixa],BaseFinanceira[Mês Comp.]),AA$6,
BaseFinanceira[Plano Contas],'DRE Financeira'!$C406,
BaseFinanceira[Centro Custo],IF($B$2=Configurações!$B$7,"&lt;&gt;""",'DRE Financeira'!$B$2))))</f>
        <v/>
      </c>
      <c r="AB406" s="26" t="str">
        <f>IF($B406="","",ABS(
SUMIFS(BaseFinanceira[Valor Realizado],
IF('DRE Financeira'!$B$3=Configurações!$D$7,BaseFinanceira[Mês Caixa],BaseFinanceira[Mês Comp.]),AB$6,
BaseFinanceira[Plano Contas],'DRE Financeira'!$C406,
BaseFinanceira[Centro Custo],IF($B$2=Configurações!$B$7,"&lt;&gt;""",'DRE Financeira'!$B$2))))</f>
        <v/>
      </c>
      <c r="AD406" s="24">
        <f t="shared" si="627"/>
        <v>0</v>
      </c>
      <c r="AE406" s="26">
        <f t="shared" si="627"/>
        <v>0</v>
      </c>
      <c r="AF406" s="39">
        <f t="shared" si="570"/>
        <v>0</v>
      </c>
      <c r="AH406" s="24">
        <f t="shared" si="628"/>
        <v>0</v>
      </c>
      <c r="AI406" s="26">
        <f t="shared" si="628"/>
        <v>0</v>
      </c>
    </row>
    <row r="407" spans="2:35" s="2" customFormat="1" ht="20.100000000000001" hidden="1" customHeight="1" x14ac:dyDescent="0.25">
      <c r="B407" s="23" t="str">
        <f>IF('Plano Contas'!X21="","",'Plano Contas'!X21)</f>
        <v/>
      </c>
      <c r="C407" s="46" t="str">
        <f t="shared" si="629"/>
        <v>Receita Não OperacionalGrupo Extra 3</v>
      </c>
      <c r="D407" s="20"/>
      <c r="E407" s="24" t="str">
        <f>IF($B407="","",ABS(
SUMIFS(BaseFinanceira[Valor Previsto],
IF('DRE Financeira'!$B$3=Configurações!$D$7,BaseFinanceira[Mês Caixa],BaseFinanceira[Mês Comp.]),E$6,
BaseFinanceira[Plano Contas],'DRE Financeira'!$C407,
BaseFinanceira[Centro Custo],IF($B$2=Configurações!$B$7,"&lt;&gt;""",'DRE Financeira'!$B$2))))</f>
        <v/>
      </c>
      <c r="F407" s="26" t="str">
        <f>IF($B407="","",ABS(
SUMIFS(BaseFinanceira[Valor Realizado],
IF('DRE Financeira'!$B$3=Configurações!$D$7,BaseFinanceira[Mês Caixa],BaseFinanceira[Mês Comp.]),F$6,
BaseFinanceira[Plano Contas],'DRE Financeira'!$C407,
BaseFinanceira[Centro Custo],IF($B$2=Configurações!$B$7,"&lt;&gt;""",'DRE Financeira'!$B$2))))</f>
        <v/>
      </c>
      <c r="G407" s="24" t="str">
        <f>IF($B407="","",ABS(
SUMIFS(BaseFinanceira[Valor Previsto],
IF('DRE Financeira'!$B$3=Configurações!$D$7,BaseFinanceira[Mês Caixa],BaseFinanceira[Mês Comp.]),G$6,
BaseFinanceira[Plano Contas],'DRE Financeira'!$C407,
BaseFinanceira[Centro Custo],IF($B$2=Configurações!$B$7,"&lt;&gt;""",'DRE Financeira'!$B$2))))</f>
        <v/>
      </c>
      <c r="H407" s="26" t="str">
        <f>IF($B407="","",ABS(
SUMIFS(BaseFinanceira[Valor Realizado],
IF('DRE Financeira'!$B$3=Configurações!$D$7,BaseFinanceira[Mês Caixa],BaseFinanceira[Mês Comp.]),H$6,
BaseFinanceira[Plano Contas],'DRE Financeira'!$C407,
BaseFinanceira[Centro Custo],IF($B$2=Configurações!$B$7,"&lt;&gt;""",'DRE Financeira'!$B$2))))</f>
        <v/>
      </c>
      <c r="I407" s="24" t="str">
        <f>IF($B407="","",ABS(
SUMIFS(BaseFinanceira[Valor Previsto],
IF('DRE Financeira'!$B$3=Configurações!$D$7,BaseFinanceira[Mês Caixa],BaseFinanceira[Mês Comp.]),I$6,
BaseFinanceira[Plano Contas],'DRE Financeira'!$C407,
BaseFinanceira[Centro Custo],IF($B$2=Configurações!$B$7,"&lt;&gt;""",'DRE Financeira'!$B$2))))</f>
        <v/>
      </c>
      <c r="J407" s="26" t="str">
        <f>IF($B407="","",ABS(
SUMIFS(BaseFinanceira[Valor Realizado],
IF('DRE Financeira'!$B$3=Configurações!$D$7,BaseFinanceira[Mês Caixa],BaseFinanceira[Mês Comp.]),J$6,
BaseFinanceira[Plano Contas],'DRE Financeira'!$C407,
BaseFinanceira[Centro Custo],IF($B$2=Configurações!$B$7,"&lt;&gt;""",'DRE Financeira'!$B$2))))</f>
        <v/>
      </c>
      <c r="K407" s="24" t="str">
        <f>IF($B407="","",ABS(
SUMIFS(BaseFinanceira[Valor Previsto],
IF('DRE Financeira'!$B$3=Configurações!$D$7,BaseFinanceira[Mês Caixa],BaseFinanceira[Mês Comp.]),K$6,
BaseFinanceira[Plano Contas],'DRE Financeira'!$C407,
BaseFinanceira[Centro Custo],IF($B$2=Configurações!$B$7,"&lt;&gt;""",'DRE Financeira'!$B$2))))</f>
        <v/>
      </c>
      <c r="L407" s="26" t="str">
        <f>IF($B407="","",ABS(
SUMIFS(BaseFinanceira[Valor Realizado],
IF('DRE Financeira'!$B$3=Configurações!$D$7,BaseFinanceira[Mês Caixa],BaseFinanceira[Mês Comp.]),L$6,
BaseFinanceira[Plano Contas],'DRE Financeira'!$C407,
BaseFinanceira[Centro Custo],IF($B$2=Configurações!$B$7,"&lt;&gt;""",'DRE Financeira'!$B$2))))</f>
        <v/>
      </c>
      <c r="M407" s="24" t="str">
        <f>IF($B407="","",ABS(
SUMIFS(BaseFinanceira[Valor Previsto],
IF('DRE Financeira'!$B$3=Configurações!$D$7,BaseFinanceira[Mês Caixa],BaseFinanceira[Mês Comp.]),M$6,
BaseFinanceira[Plano Contas],'DRE Financeira'!$C407,
BaseFinanceira[Centro Custo],IF($B$2=Configurações!$B$7,"&lt;&gt;""",'DRE Financeira'!$B$2))))</f>
        <v/>
      </c>
      <c r="N407" s="26" t="str">
        <f>IF($B407="","",ABS(
SUMIFS(BaseFinanceira[Valor Realizado],
IF('DRE Financeira'!$B$3=Configurações!$D$7,BaseFinanceira[Mês Caixa],BaseFinanceira[Mês Comp.]),N$6,
BaseFinanceira[Plano Contas],'DRE Financeira'!$C407,
BaseFinanceira[Centro Custo],IF($B$2=Configurações!$B$7,"&lt;&gt;""",'DRE Financeira'!$B$2))))</f>
        <v/>
      </c>
      <c r="O407" s="24" t="str">
        <f>IF($B407="","",ABS(
SUMIFS(BaseFinanceira[Valor Previsto],
IF('DRE Financeira'!$B$3=Configurações!$D$7,BaseFinanceira[Mês Caixa],BaseFinanceira[Mês Comp.]),O$6,
BaseFinanceira[Plano Contas],'DRE Financeira'!$C407,
BaseFinanceira[Centro Custo],IF($B$2=Configurações!$B$7,"&lt;&gt;""",'DRE Financeira'!$B$2))))</f>
        <v/>
      </c>
      <c r="P407" s="26" t="str">
        <f>IF($B407="","",ABS(
SUMIFS(BaseFinanceira[Valor Realizado],
IF('DRE Financeira'!$B$3=Configurações!$D$7,BaseFinanceira[Mês Caixa],BaseFinanceira[Mês Comp.]),P$6,
BaseFinanceira[Plano Contas],'DRE Financeira'!$C407,
BaseFinanceira[Centro Custo],IF($B$2=Configurações!$B$7,"&lt;&gt;""",'DRE Financeira'!$B$2))))</f>
        <v/>
      </c>
      <c r="Q407" s="24" t="str">
        <f>IF($B407="","",ABS(
SUMIFS(BaseFinanceira[Valor Previsto],
IF('DRE Financeira'!$B$3=Configurações!$D$7,BaseFinanceira[Mês Caixa],BaseFinanceira[Mês Comp.]),Q$6,
BaseFinanceira[Plano Contas],'DRE Financeira'!$C407,
BaseFinanceira[Centro Custo],IF($B$2=Configurações!$B$7,"&lt;&gt;""",'DRE Financeira'!$B$2))))</f>
        <v/>
      </c>
      <c r="R407" s="26" t="str">
        <f>IF($B407="","",ABS(
SUMIFS(BaseFinanceira[Valor Realizado],
IF('DRE Financeira'!$B$3=Configurações!$D$7,BaseFinanceira[Mês Caixa],BaseFinanceira[Mês Comp.]),R$6,
BaseFinanceira[Plano Contas],'DRE Financeira'!$C407,
BaseFinanceira[Centro Custo],IF($B$2=Configurações!$B$7,"&lt;&gt;""",'DRE Financeira'!$B$2))))</f>
        <v/>
      </c>
      <c r="S407" s="24" t="str">
        <f>IF($B407="","",ABS(
SUMIFS(BaseFinanceira[Valor Previsto],
IF('DRE Financeira'!$B$3=Configurações!$D$7,BaseFinanceira[Mês Caixa],BaseFinanceira[Mês Comp.]),S$6,
BaseFinanceira[Plano Contas],'DRE Financeira'!$C407,
BaseFinanceira[Centro Custo],IF($B$2=Configurações!$B$7,"&lt;&gt;""",'DRE Financeira'!$B$2))))</f>
        <v/>
      </c>
      <c r="T407" s="26" t="str">
        <f>IF($B407="","",ABS(
SUMIFS(BaseFinanceira[Valor Realizado],
IF('DRE Financeira'!$B$3=Configurações!$D$7,BaseFinanceira[Mês Caixa],BaseFinanceira[Mês Comp.]),T$6,
BaseFinanceira[Plano Contas],'DRE Financeira'!$C407,
BaseFinanceira[Centro Custo],IF($B$2=Configurações!$B$7,"&lt;&gt;""",'DRE Financeira'!$B$2))))</f>
        <v/>
      </c>
      <c r="U407" s="24" t="str">
        <f>IF($B407="","",ABS(
SUMIFS(BaseFinanceira[Valor Previsto],
IF('DRE Financeira'!$B$3=Configurações!$D$7,BaseFinanceira[Mês Caixa],BaseFinanceira[Mês Comp.]),U$6,
BaseFinanceira[Plano Contas],'DRE Financeira'!$C407,
BaseFinanceira[Centro Custo],IF($B$2=Configurações!$B$7,"&lt;&gt;""",'DRE Financeira'!$B$2))))</f>
        <v/>
      </c>
      <c r="V407" s="26" t="str">
        <f>IF($B407="","",ABS(
SUMIFS(BaseFinanceira[Valor Realizado],
IF('DRE Financeira'!$B$3=Configurações!$D$7,BaseFinanceira[Mês Caixa],BaseFinanceira[Mês Comp.]),V$6,
BaseFinanceira[Plano Contas],'DRE Financeira'!$C407,
BaseFinanceira[Centro Custo],IF($B$2=Configurações!$B$7,"&lt;&gt;""",'DRE Financeira'!$B$2))))</f>
        <v/>
      </c>
      <c r="W407" s="24" t="str">
        <f>IF($B407="","",ABS(
SUMIFS(BaseFinanceira[Valor Previsto],
IF('DRE Financeira'!$B$3=Configurações!$D$7,BaseFinanceira[Mês Caixa],BaseFinanceira[Mês Comp.]),W$6,
BaseFinanceira[Plano Contas],'DRE Financeira'!$C407,
BaseFinanceira[Centro Custo],IF($B$2=Configurações!$B$7,"&lt;&gt;""",'DRE Financeira'!$B$2))))</f>
        <v/>
      </c>
      <c r="X407" s="26" t="str">
        <f>IF($B407="","",ABS(
SUMIFS(BaseFinanceira[Valor Realizado],
IF('DRE Financeira'!$B$3=Configurações!$D$7,BaseFinanceira[Mês Caixa],BaseFinanceira[Mês Comp.]),X$6,
BaseFinanceira[Plano Contas],'DRE Financeira'!$C407,
BaseFinanceira[Centro Custo],IF($B$2=Configurações!$B$7,"&lt;&gt;""",'DRE Financeira'!$B$2))))</f>
        <v/>
      </c>
      <c r="Y407" s="24" t="str">
        <f>IF($B407="","",ABS(
SUMIFS(BaseFinanceira[Valor Previsto],
IF('DRE Financeira'!$B$3=Configurações!$D$7,BaseFinanceira[Mês Caixa],BaseFinanceira[Mês Comp.]),Y$6,
BaseFinanceira[Plano Contas],'DRE Financeira'!$C407,
BaseFinanceira[Centro Custo],IF($B$2=Configurações!$B$7,"&lt;&gt;""",'DRE Financeira'!$B$2))))</f>
        <v/>
      </c>
      <c r="Z407" s="26" t="str">
        <f>IF($B407="","",ABS(
SUMIFS(BaseFinanceira[Valor Realizado],
IF('DRE Financeira'!$B$3=Configurações!$D$7,BaseFinanceira[Mês Caixa],BaseFinanceira[Mês Comp.]),Z$6,
BaseFinanceira[Plano Contas],'DRE Financeira'!$C407,
BaseFinanceira[Centro Custo],IF($B$2=Configurações!$B$7,"&lt;&gt;""",'DRE Financeira'!$B$2))))</f>
        <v/>
      </c>
      <c r="AA407" s="24" t="str">
        <f>IF($B407="","",ABS(
SUMIFS(BaseFinanceira[Valor Previsto],
IF('DRE Financeira'!$B$3=Configurações!$D$7,BaseFinanceira[Mês Caixa],BaseFinanceira[Mês Comp.]),AA$6,
BaseFinanceira[Plano Contas],'DRE Financeira'!$C407,
BaseFinanceira[Centro Custo],IF($B$2=Configurações!$B$7,"&lt;&gt;""",'DRE Financeira'!$B$2))))</f>
        <v/>
      </c>
      <c r="AB407" s="26" t="str">
        <f>IF($B407="","",ABS(
SUMIFS(BaseFinanceira[Valor Realizado],
IF('DRE Financeira'!$B$3=Configurações!$D$7,BaseFinanceira[Mês Caixa],BaseFinanceira[Mês Comp.]),AB$6,
BaseFinanceira[Plano Contas],'DRE Financeira'!$C407,
BaseFinanceira[Centro Custo],IF($B$2=Configurações!$B$7,"&lt;&gt;""",'DRE Financeira'!$B$2))))</f>
        <v/>
      </c>
      <c r="AD407" s="24">
        <f t="shared" si="627"/>
        <v>0</v>
      </c>
      <c r="AE407" s="26">
        <f t="shared" si="627"/>
        <v>0</v>
      </c>
      <c r="AF407" s="39">
        <f t="shared" si="570"/>
        <v>0</v>
      </c>
      <c r="AH407" s="24">
        <f t="shared" si="628"/>
        <v>0</v>
      </c>
      <c r="AI407" s="26">
        <f t="shared" si="628"/>
        <v>0</v>
      </c>
    </row>
    <row r="408" spans="2:35" s="2" customFormat="1" ht="20.100000000000001" hidden="1" customHeight="1" x14ac:dyDescent="0.25">
      <c r="B408" s="23" t="str">
        <f>IF('Plano Contas'!X22="","",'Plano Contas'!X22)</f>
        <v/>
      </c>
      <c r="C408" s="46" t="str">
        <f t="shared" si="629"/>
        <v>Receita Não OperacionalGrupo Extra 3</v>
      </c>
      <c r="D408" s="20"/>
      <c r="E408" s="24" t="str">
        <f>IF($B408="","",ABS(
SUMIFS(BaseFinanceira[Valor Previsto],
IF('DRE Financeira'!$B$3=Configurações!$D$7,BaseFinanceira[Mês Caixa],BaseFinanceira[Mês Comp.]),E$6,
BaseFinanceira[Plano Contas],'DRE Financeira'!$C408,
BaseFinanceira[Centro Custo],IF($B$2=Configurações!$B$7,"&lt;&gt;""",'DRE Financeira'!$B$2))))</f>
        <v/>
      </c>
      <c r="F408" s="26" t="str">
        <f>IF($B408="","",ABS(
SUMIFS(BaseFinanceira[Valor Realizado],
IF('DRE Financeira'!$B$3=Configurações!$D$7,BaseFinanceira[Mês Caixa],BaseFinanceira[Mês Comp.]),F$6,
BaseFinanceira[Plano Contas],'DRE Financeira'!$C408,
BaseFinanceira[Centro Custo],IF($B$2=Configurações!$B$7,"&lt;&gt;""",'DRE Financeira'!$B$2))))</f>
        <v/>
      </c>
      <c r="G408" s="24" t="str">
        <f>IF($B408="","",ABS(
SUMIFS(BaseFinanceira[Valor Previsto],
IF('DRE Financeira'!$B$3=Configurações!$D$7,BaseFinanceira[Mês Caixa],BaseFinanceira[Mês Comp.]),G$6,
BaseFinanceira[Plano Contas],'DRE Financeira'!$C408,
BaseFinanceira[Centro Custo],IF($B$2=Configurações!$B$7,"&lt;&gt;""",'DRE Financeira'!$B$2))))</f>
        <v/>
      </c>
      <c r="H408" s="26" t="str">
        <f>IF($B408="","",ABS(
SUMIFS(BaseFinanceira[Valor Realizado],
IF('DRE Financeira'!$B$3=Configurações!$D$7,BaseFinanceira[Mês Caixa],BaseFinanceira[Mês Comp.]),H$6,
BaseFinanceira[Plano Contas],'DRE Financeira'!$C408,
BaseFinanceira[Centro Custo],IF($B$2=Configurações!$B$7,"&lt;&gt;""",'DRE Financeira'!$B$2))))</f>
        <v/>
      </c>
      <c r="I408" s="24" t="str">
        <f>IF($B408="","",ABS(
SUMIFS(BaseFinanceira[Valor Previsto],
IF('DRE Financeira'!$B$3=Configurações!$D$7,BaseFinanceira[Mês Caixa],BaseFinanceira[Mês Comp.]),I$6,
BaseFinanceira[Plano Contas],'DRE Financeira'!$C408,
BaseFinanceira[Centro Custo],IF($B$2=Configurações!$B$7,"&lt;&gt;""",'DRE Financeira'!$B$2))))</f>
        <v/>
      </c>
      <c r="J408" s="26" t="str">
        <f>IF($B408="","",ABS(
SUMIFS(BaseFinanceira[Valor Realizado],
IF('DRE Financeira'!$B$3=Configurações!$D$7,BaseFinanceira[Mês Caixa],BaseFinanceira[Mês Comp.]),J$6,
BaseFinanceira[Plano Contas],'DRE Financeira'!$C408,
BaseFinanceira[Centro Custo],IF($B$2=Configurações!$B$7,"&lt;&gt;""",'DRE Financeira'!$B$2))))</f>
        <v/>
      </c>
      <c r="K408" s="24" t="str">
        <f>IF($B408="","",ABS(
SUMIFS(BaseFinanceira[Valor Previsto],
IF('DRE Financeira'!$B$3=Configurações!$D$7,BaseFinanceira[Mês Caixa],BaseFinanceira[Mês Comp.]),K$6,
BaseFinanceira[Plano Contas],'DRE Financeira'!$C408,
BaseFinanceira[Centro Custo],IF($B$2=Configurações!$B$7,"&lt;&gt;""",'DRE Financeira'!$B$2))))</f>
        <v/>
      </c>
      <c r="L408" s="26" t="str">
        <f>IF($B408="","",ABS(
SUMIFS(BaseFinanceira[Valor Realizado],
IF('DRE Financeira'!$B$3=Configurações!$D$7,BaseFinanceira[Mês Caixa],BaseFinanceira[Mês Comp.]),L$6,
BaseFinanceira[Plano Contas],'DRE Financeira'!$C408,
BaseFinanceira[Centro Custo],IF($B$2=Configurações!$B$7,"&lt;&gt;""",'DRE Financeira'!$B$2))))</f>
        <v/>
      </c>
      <c r="M408" s="24" t="str">
        <f>IF($B408="","",ABS(
SUMIFS(BaseFinanceira[Valor Previsto],
IF('DRE Financeira'!$B$3=Configurações!$D$7,BaseFinanceira[Mês Caixa],BaseFinanceira[Mês Comp.]),M$6,
BaseFinanceira[Plano Contas],'DRE Financeira'!$C408,
BaseFinanceira[Centro Custo],IF($B$2=Configurações!$B$7,"&lt;&gt;""",'DRE Financeira'!$B$2))))</f>
        <v/>
      </c>
      <c r="N408" s="26" t="str">
        <f>IF($B408="","",ABS(
SUMIFS(BaseFinanceira[Valor Realizado],
IF('DRE Financeira'!$B$3=Configurações!$D$7,BaseFinanceira[Mês Caixa],BaseFinanceira[Mês Comp.]),N$6,
BaseFinanceira[Plano Contas],'DRE Financeira'!$C408,
BaseFinanceira[Centro Custo],IF($B$2=Configurações!$B$7,"&lt;&gt;""",'DRE Financeira'!$B$2))))</f>
        <v/>
      </c>
      <c r="O408" s="24" t="str">
        <f>IF($B408="","",ABS(
SUMIFS(BaseFinanceira[Valor Previsto],
IF('DRE Financeira'!$B$3=Configurações!$D$7,BaseFinanceira[Mês Caixa],BaseFinanceira[Mês Comp.]),O$6,
BaseFinanceira[Plano Contas],'DRE Financeira'!$C408,
BaseFinanceira[Centro Custo],IF($B$2=Configurações!$B$7,"&lt;&gt;""",'DRE Financeira'!$B$2))))</f>
        <v/>
      </c>
      <c r="P408" s="26" t="str">
        <f>IF($B408="","",ABS(
SUMIFS(BaseFinanceira[Valor Realizado],
IF('DRE Financeira'!$B$3=Configurações!$D$7,BaseFinanceira[Mês Caixa],BaseFinanceira[Mês Comp.]),P$6,
BaseFinanceira[Plano Contas],'DRE Financeira'!$C408,
BaseFinanceira[Centro Custo],IF($B$2=Configurações!$B$7,"&lt;&gt;""",'DRE Financeira'!$B$2))))</f>
        <v/>
      </c>
      <c r="Q408" s="24" t="str">
        <f>IF($B408="","",ABS(
SUMIFS(BaseFinanceira[Valor Previsto],
IF('DRE Financeira'!$B$3=Configurações!$D$7,BaseFinanceira[Mês Caixa],BaseFinanceira[Mês Comp.]),Q$6,
BaseFinanceira[Plano Contas],'DRE Financeira'!$C408,
BaseFinanceira[Centro Custo],IF($B$2=Configurações!$B$7,"&lt;&gt;""",'DRE Financeira'!$B$2))))</f>
        <v/>
      </c>
      <c r="R408" s="26" t="str">
        <f>IF($B408="","",ABS(
SUMIFS(BaseFinanceira[Valor Realizado],
IF('DRE Financeira'!$B$3=Configurações!$D$7,BaseFinanceira[Mês Caixa],BaseFinanceira[Mês Comp.]),R$6,
BaseFinanceira[Plano Contas],'DRE Financeira'!$C408,
BaseFinanceira[Centro Custo],IF($B$2=Configurações!$B$7,"&lt;&gt;""",'DRE Financeira'!$B$2))))</f>
        <v/>
      </c>
      <c r="S408" s="24" t="str">
        <f>IF($B408="","",ABS(
SUMIFS(BaseFinanceira[Valor Previsto],
IF('DRE Financeira'!$B$3=Configurações!$D$7,BaseFinanceira[Mês Caixa],BaseFinanceira[Mês Comp.]),S$6,
BaseFinanceira[Plano Contas],'DRE Financeira'!$C408,
BaseFinanceira[Centro Custo],IF($B$2=Configurações!$B$7,"&lt;&gt;""",'DRE Financeira'!$B$2))))</f>
        <v/>
      </c>
      <c r="T408" s="26" t="str">
        <f>IF($B408="","",ABS(
SUMIFS(BaseFinanceira[Valor Realizado],
IF('DRE Financeira'!$B$3=Configurações!$D$7,BaseFinanceira[Mês Caixa],BaseFinanceira[Mês Comp.]),T$6,
BaseFinanceira[Plano Contas],'DRE Financeira'!$C408,
BaseFinanceira[Centro Custo],IF($B$2=Configurações!$B$7,"&lt;&gt;""",'DRE Financeira'!$B$2))))</f>
        <v/>
      </c>
      <c r="U408" s="24" t="str">
        <f>IF($B408="","",ABS(
SUMIFS(BaseFinanceira[Valor Previsto],
IF('DRE Financeira'!$B$3=Configurações!$D$7,BaseFinanceira[Mês Caixa],BaseFinanceira[Mês Comp.]),U$6,
BaseFinanceira[Plano Contas],'DRE Financeira'!$C408,
BaseFinanceira[Centro Custo],IF($B$2=Configurações!$B$7,"&lt;&gt;""",'DRE Financeira'!$B$2))))</f>
        <v/>
      </c>
      <c r="V408" s="26" t="str">
        <f>IF($B408="","",ABS(
SUMIFS(BaseFinanceira[Valor Realizado],
IF('DRE Financeira'!$B$3=Configurações!$D$7,BaseFinanceira[Mês Caixa],BaseFinanceira[Mês Comp.]),V$6,
BaseFinanceira[Plano Contas],'DRE Financeira'!$C408,
BaseFinanceira[Centro Custo],IF($B$2=Configurações!$B$7,"&lt;&gt;""",'DRE Financeira'!$B$2))))</f>
        <v/>
      </c>
      <c r="W408" s="24" t="str">
        <f>IF($B408="","",ABS(
SUMIFS(BaseFinanceira[Valor Previsto],
IF('DRE Financeira'!$B$3=Configurações!$D$7,BaseFinanceira[Mês Caixa],BaseFinanceira[Mês Comp.]),W$6,
BaseFinanceira[Plano Contas],'DRE Financeira'!$C408,
BaseFinanceira[Centro Custo],IF($B$2=Configurações!$B$7,"&lt;&gt;""",'DRE Financeira'!$B$2))))</f>
        <v/>
      </c>
      <c r="X408" s="26" t="str">
        <f>IF($B408="","",ABS(
SUMIFS(BaseFinanceira[Valor Realizado],
IF('DRE Financeira'!$B$3=Configurações!$D$7,BaseFinanceira[Mês Caixa],BaseFinanceira[Mês Comp.]),X$6,
BaseFinanceira[Plano Contas],'DRE Financeira'!$C408,
BaseFinanceira[Centro Custo],IF($B$2=Configurações!$B$7,"&lt;&gt;""",'DRE Financeira'!$B$2))))</f>
        <v/>
      </c>
      <c r="Y408" s="24" t="str">
        <f>IF($B408="","",ABS(
SUMIFS(BaseFinanceira[Valor Previsto],
IF('DRE Financeira'!$B$3=Configurações!$D$7,BaseFinanceira[Mês Caixa],BaseFinanceira[Mês Comp.]),Y$6,
BaseFinanceira[Plano Contas],'DRE Financeira'!$C408,
BaseFinanceira[Centro Custo],IF($B$2=Configurações!$B$7,"&lt;&gt;""",'DRE Financeira'!$B$2))))</f>
        <v/>
      </c>
      <c r="Z408" s="26" t="str">
        <f>IF($B408="","",ABS(
SUMIFS(BaseFinanceira[Valor Realizado],
IF('DRE Financeira'!$B$3=Configurações!$D$7,BaseFinanceira[Mês Caixa],BaseFinanceira[Mês Comp.]),Z$6,
BaseFinanceira[Plano Contas],'DRE Financeira'!$C408,
BaseFinanceira[Centro Custo],IF($B$2=Configurações!$B$7,"&lt;&gt;""",'DRE Financeira'!$B$2))))</f>
        <v/>
      </c>
      <c r="AA408" s="24" t="str">
        <f>IF($B408="","",ABS(
SUMIFS(BaseFinanceira[Valor Previsto],
IF('DRE Financeira'!$B$3=Configurações!$D$7,BaseFinanceira[Mês Caixa],BaseFinanceira[Mês Comp.]),AA$6,
BaseFinanceira[Plano Contas],'DRE Financeira'!$C408,
BaseFinanceira[Centro Custo],IF($B$2=Configurações!$B$7,"&lt;&gt;""",'DRE Financeira'!$B$2))))</f>
        <v/>
      </c>
      <c r="AB408" s="26" t="str">
        <f>IF($B408="","",ABS(
SUMIFS(BaseFinanceira[Valor Realizado],
IF('DRE Financeira'!$B$3=Configurações!$D$7,BaseFinanceira[Mês Caixa],BaseFinanceira[Mês Comp.]),AB$6,
BaseFinanceira[Plano Contas],'DRE Financeira'!$C408,
BaseFinanceira[Centro Custo],IF($B$2=Configurações!$B$7,"&lt;&gt;""",'DRE Financeira'!$B$2))))</f>
        <v/>
      </c>
      <c r="AD408" s="24">
        <f t="shared" si="627"/>
        <v>0</v>
      </c>
      <c r="AE408" s="26">
        <f t="shared" si="627"/>
        <v>0</v>
      </c>
      <c r="AF408" s="39">
        <f t="shared" si="570"/>
        <v>0</v>
      </c>
      <c r="AH408" s="24">
        <f t="shared" si="628"/>
        <v>0</v>
      </c>
      <c r="AI408" s="26">
        <f t="shared" si="628"/>
        <v>0</v>
      </c>
    </row>
    <row r="409" spans="2:35" s="2" customFormat="1" ht="20.100000000000001" hidden="1" customHeight="1" x14ac:dyDescent="0.25">
      <c r="B409" s="23" t="str">
        <f>IF('Plano Contas'!X23="","",'Plano Contas'!X23)</f>
        <v/>
      </c>
      <c r="C409" s="46" t="str">
        <f t="shared" si="629"/>
        <v>Receita Não OperacionalGrupo Extra 3</v>
      </c>
      <c r="D409" s="20"/>
      <c r="E409" s="24" t="str">
        <f>IF($B409="","",ABS(
SUMIFS(BaseFinanceira[Valor Previsto],
IF('DRE Financeira'!$B$3=Configurações!$D$7,BaseFinanceira[Mês Caixa],BaseFinanceira[Mês Comp.]),E$6,
BaseFinanceira[Plano Contas],'DRE Financeira'!$C409,
BaseFinanceira[Centro Custo],IF($B$2=Configurações!$B$7,"&lt;&gt;""",'DRE Financeira'!$B$2))))</f>
        <v/>
      </c>
      <c r="F409" s="26" t="str">
        <f>IF($B409="","",ABS(
SUMIFS(BaseFinanceira[Valor Realizado],
IF('DRE Financeira'!$B$3=Configurações!$D$7,BaseFinanceira[Mês Caixa],BaseFinanceira[Mês Comp.]),F$6,
BaseFinanceira[Plano Contas],'DRE Financeira'!$C409,
BaseFinanceira[Centro Custo],IF($B$2=Configurações!$B$7,"&lt;&gt;""",'DRE Financeira'!$B$2))))</f>
        <v/>
      </c>
      <c r="G409" s="24" t="str">
        <f>IF($B409="","",ABS(
SUMIFS(BaseFinanceira[Valor Previsto],
IF('DRE Financeira'!$B$3=Configurações!$D$7,BaseFinanceira[Mês Caixa],BaseFinanceira[Mês Comp.]),G$6,
BaseFinanceira[Plano Contas],'DRE Financeira'!$C409,
BaseFinanceira[Centro Custo],IF($B$2=Configurações!$B$7,"&lt;&gt;""",'DRE Financeira'!$B$2))))</f>
        <v/>
      </c>
      <c r="H409" s="26" t="str">
        <f>IF($B409="","",ABS(
SUMIFS(BaseFinanceira[Valor Realizado],
IF('DRE Financeira'!$B$3=Configurações!$D$7,BaseFinanceira[Mês Caixa],BaseFinanceira[Mês Comp.]),H$6,
BaseFinanceira[Plano Contas],'DRE Financeira'!$C409,
BaseFinanceira[Centro Custo],IF($B$2=Configurações!$B$7,"&lt;&gt;""",'DRE Financeira'!$B$2))))</f>
        <v/>
      </c>
      <c r="I409" s="24" t="str">
        <f>IF($B409="","",ABS(
SUMIFS(BaseFinanceira[Valor Previsto],
IF('DRE Financeira'!$B$3=Configurações!$D$7,BaseFinanceira[Mês Caixa],BaseFinanceira[Mês Comp.]),I$6,
BaseFinanceira[Plano Contas],'DRE Financeira'!$C409,
BaseFinanceira[Centro Custo],IF($B$2=Configurações!$B$7,"&lt;&gt;""",'DRE Financeira'!$B$2))))</f>
        <v/>
      </c>
      <c r="J409" s="26" t="str">
        <f>IF($B409="","",ABS(
SUMIFS(BaseFinanceira[Valor Realizado],
IF('DRE Financeira'!$B$3=Configurações!$D$7,BaseFinanceira[Mês Caixa],BaseFinanceira[Mês Comp.]),J$6,
BaseFinanceira[Plano Contas],'DRE Financeira'!$C409,
BaseFinanceira[Centro Custo],IF($B$2=Configurações!$B$7,"&lt;&gt;""",'DRE Financeira'!$B$2))))</f>
        <v/>
      </c>
      <c r="K409" s="24" t="str">
        <f>IF($B409="","",ABS(
SUMIFS(BaseFinanceira[Valor Previsto],
IF('DRE Financeira'!$B$3=Configurações!$D$7,BaseFinanceira[Mês Caixa],BaseFinanceira[Mês Comp.]),K$6,
BaseFinanceira[Plano Contas],'DRE Financeira'!$C409,
BaseFinanceira[Centro Custo],IF($B$2=Configurações!$B$7,"&lt;&gt;""",'DRE Financeira'!$B$2))))</f>
        <v/>
      </c>
      <c r="L409" s="26" t="str">
        <f>IF($B409="","",ABS(
SUMIFS(BaseFinanceira[Valor Realizado],
IF('DRE Financeira'!$B$3=Configurações!$D$7,BaseFinanceira[Mês Caixa],BaseFinanceira[Mês Comp.]),L$6,
BaseFinanceira[Plano Contas],'DRE Financeira'!$C409,
BaseFinanceira[Centro Custo],IF($B$2=Configurações!$B$7,"&lt;&gt;""",'DRE Financeira'!$B$2))))</f>
        <v/>
      </c>
      <c r="M409" s="24" t="str">
        <f>IF($B409="","",ABS(
SUMIFS(BaseFinanceira[Valor Previsto],
IF('DRE Financeira'!$B$3=Configurações!$D$7,BaseFinanceira[Mês Caixa],BaseFinanceira[Mês Comp.]),M$6,
BaseFinanceira[Plano Contas],'DRE Financeira'!$C409,
BaseFinanceira[Centro Custo],IF($B$2=Configurações!$B$7,"&lt;&gt;""",'DRE Financeira'!$B$2))))</f>
        <v/>
      </c>
      <c r="N409" s="26" t="str">
        <f>IF($B409="","",ABS(
SUMIFS(BaseFinanceira[Valor Realizado],
IF('DRE Financeira'!$B$3=Configurações!$D$7,BaseFinanceira[Mês Caixa],BaseFinanceira[Mês Comp.]),N$6,
BaseFinanceira[Plano Contas],'DRE Financeira'!$C409,
BaseFinanceira[Centro Custo],IF($B$2=Configurações!$B$7,"&lt;&gt;""",'DRE Financeira'!$B$2))))</f>
        <v/>
      </c>
      <c r="O409" s="24" t="str">
        <f>IF($B409="","",ABS(
SUMIFS(BaseFinanceira[Valor Previsto],
IF('DRE Financeira'!$B$3=Configurações!$D$7,BaseFinanceira[Mês Caixa],BaseFinanceira[Mês Comp.]),O$6,
BaseFinanceira[Plano Contas],'DRE Financeira'!$C409,
BaseFinanceira[Centro Custo],IF($B$2=Configurações!$B$7,"&lt;&gt;""",'DRE Financeira'!$B$2))))</f>
        <v/>
      </c>
      <c r="P409" s="26" t="str">
        <f>IF($B409="","",ABS(
SUMIFS(BaseFinanceira[Valor Realizado],
IF('DRE Financeira'!$B$3=Configurações!$D$7,BaseFinanceira[Mês Caixa],BaseFinanceira[Mês Comp.]),P$6,
BaseFinanceira[Plano Contas],'DRE Financeira'!$C409,
BaseFinanceira[Centro Custo],IF($B$2=Configurações!$B$7,"&lt;&gt;""",'DRE Financeira'!$B$2))))</f>
        <v/>
      </c>
      <c r="Q409" s="24" t="str">
        <f>IF($B409="","",ABS(
SUMIFS(BaseFinanceira[Valor Previsto],
IF('DRE Financeira'!$B$3=Configurações!$D$7,BaseFinanceira[Mês Caixa],BaseFinanceira[Mês Comp.]),Q$6,
BaseFinanceira[Plano Contas],'DRE Financeira'!$C409,
BaseFinanceira[Centro Custo],IF($B$2=Configurações!$B$7,"&lt;&gt;""",'DRE Financeira'!$B$2))))</f>
        <v/>
      </c>
      <c r="R409" s="26" t="str">
        <f>IF($B409="","",ABS(
SUMIFS(BaseFinanceira[Valor Realizado],
IF('DRE Financeira'!$B$3=Configurações!$D$7,BaseFinanceira[Mês Caixa],BaseFinanceira[Mês Comp.]),R$6,
BaseFinanceira[Plano Contas],'DRE Financeira'!$C409,
BaseFinanceira[Centro Custo],IF($B$2=Configurações!$B$7,"&lt;&gt;""",'DRE Financeira'!$B$2))))</f>
        <v/>
      </c>
      <c r="S409" s="24" t="str">
        <f>IF($B409="","",ABS(
SUMIFS(BaseFinanceira[Valor Previsto],
IF('DRE Financeira'!$B$3=Configurações!$D$7,BaseFinanceira[Mês Caixa],BaseFinanceira[Mês Comp.]),S$6,
BaseFinanceira[Plano Contas],'DRE Financeira'!$C409,
BaseFinanceira[Centro Custo],IF($B$2=Configurações!$B$7,"&lt;&gt;""",'DRE Financeira'!$B$2))))</f>
        <v/>
      </c>
      <c r="T409" s="26" t="str">
        <f>IF($B409="","",ABS(
SUMIFS(BaseFinanceira[Valor Realizado],
IF('DRE Financeira'!$B$3=Configurações!$D$7,BaseFinanceira[Mês Caixa],BaseFinanceira[Mês Comp.]),T$6,
BaseFinanceira[Plano Contas],'DRE Financeira'!$C409,
BaseFinanceira[Centro Custo],IF($B$2=Configurações!$B$7,"&lt;&gt;""",'DRE Financeira'!$B$2))))</f>
        <v/>
      </c>
      <c r="U409" s="24" t="str">
        <f>IF($B409="","",ABS(
SUMIFS(BaseFinanceira[Valor Previsto],
IF('DRE Financeira'!$B$3=Configurações!$D$7,BaseFinanceira[Mês Caixa],BaseFinanceira[Mês Comp.]),U$6,
BaseFinanceira[Plano Contas],'DRE Financeira'!$C409,
BaseFinanceira[Centro Custo],IF($B$2=Configurações!$B$7,"&lt;&gt;""",'DRE Financeira'!$B$2))))</f>
        <v/>
      </c>
      <c r="V409" s="26" t="str">
        <f>IF($B409="","",ABS(
SUMIFS(BaseFinanceira[Valor Realizado],
IF('DRE Financeira'!$B$3=Configurações!$D$7,BaseFinanceira[Mês Caixa],BaseFinanceira[Mês Comp.]),V$6,
BaseFinanceira[Plano Contas],'DRE Financeira'!$C409,
BaseFinanceira[Centro Custo],IF($B$2=Configurações!$B$7,"&lt;&gt;""",'DRE Financeira'!$B$2))))</f>
        <v/>
      </c>
      <c r="W409" s="24" t="str">
        <f>IF($B409="","",ABS(
SUMIFS(BaseFinanceira[Valor Previsto],
IF('DRE Financeira'!$B$3=Configurações!$D$7,BaseFinanceira[Mês Caixa],BaseFinanceira[Mês Comp.]),W$6,
BaseFinanceira[Plano Contas],'DRE Financeira'!$C409,
BaseFinanceira[Centro Custo],IF($B$2=Configurações!$B$7,"&lt;&gt;""",'DRE Financeira'!$B$2))))</f>
        <v/>
      </c>
      <c r="X409" s="26" t="str">
        <f>IF($B409="","",ABS(
SUMIFS(BaseFinanceira[Valor Realizado],
IF('DRE Financeira'!$B$3=Configurações!$D$7,BaseFinanceira[Mês Caixa],BaseFinanceira[Mês Comp.]),X$6,
BaseFinanceira[Plano Contas],'DRE Financeira'!$C409,
BaseFinanceira[Centro Custo],IF($B$2=Configurações!$B$7,"&lt;&gt;""",'DRE Financeira'!$B$2))))</f>
        <v/>
      </c>
      <c r="Y409" s="24" t="str">
        <f>IF($B409="","",ABS(
SUMIFS(BaseFinanceira[Valor Previsto],
IF('DRE Financeira'!$B$3=Configurações!$D$7,BaseFinanceira[Mês Caixa],BaseFinanceira[Mês Comp.]),Y$6,
BaseFinanceira[Plano Contas],'DRE Financeira'!$C409,
BaseFinanceira[Centro Custo],IF($B$2=Configurações!$B$7,"&lt;&gt;""",'DRE Financeira'!$B$2))))</f>
        <v/>
      </c>
      <c r="Z409" s="26" t="str">
        <f>IF($B409="","",ABS(
SUMIFS(BaseFinanceira[Valor Realizado],
IF('DRE Financeira'!$B$3=Configurações!$D$7,BaseFinanceira[Mês Caixa],BaseFinanceira[Mês Comp.]),Z$6,
BaseFinanceira[Plano Contas],'DRE Financeira'!$C409,
BaseFinanceira[Centro Custo],IF($B$2=Configurações!$B$7,"&lt;&gt;""",'DRE Financeira'!$B$2))))</f>
        <v/>
      </c>
      <c r="AA409" s="24" t="str">
        <f>IF($B409="","",ABS(
SUMIFS(BaseFinanceira[Valor Previsto],
IF('DRE Financeira'!$B$3=Configurações!$D$7,BaseFinanceira[Mês Caixa],BaseFinanceira[Mês Comp.]),AA$6,
BaseFinanceira[Plano Contas],'DRE Financeira'!$C409,
BaseFinanceira[Centro Custo],IF($B$2=Configurações!$B$7,"&lt;&gt;""",'DRE Financeira'!$B$2))))</f>
        <v/>
      </c>
      <c r="AB409" s="26" t="str">
        <f>IF($B409="","",ABS(
SUMIFS(BaseFinanceira[Valor Realizado],
IF('DRE Financeira'!$B$3=Configurações!$D$7,BaseFinanceira[Mês Caixa],BaseFinanceira[Mês Comp.]),AB$6,
BaseFinanceira[Plano Contas],'DRE Financeira'!$C409,
BaseFinanceira[Centro Custo],IF($B$2=Configurações!$B$7,"&lt;&gt;""",'DRE Financeira'!$B$2))))</f>
        <v/>
      </c>
      <c r="AD409" s="24">
        <f t="shared" si="627"/>
        <v>0</v>
      </c>
      <c r="AE409" s="26">
        <f t="shared" si="627"/>
        <v>0</v>
      </c>
      <c r="AF409" s="39">
        <f t="shared" si="570"/>
        <v>0</v>
      </c>
      <c r="AH409" s="24">
        <f t="shared" si="628"/>
        <v>0</v>
      </c>
      <c r="AI409" s="26">
        <f t="shared" si="628"/>
        <v>0</v>
      </c>
    </row>
    <row r="410" spans="2:35" s="2" customFormat="1" ht="20.100000000000001" hidden="1" customHeight="1" x14ac:dyDescent="0.25">
      <c r="B410" s="23" t="str">
        <f>IF('Plano Contas'!X24="","",'Plano Contas'!X24)</f>
        <v/>
      </c>
      <c r="C410" s="46" t="str">
        <f t="shared" si="629"/>
        <v>Receita Não OperacionalGrupo Extra 3</v>
      </c>
      <c r="D410" s="20"/>
      <c r="E410" s="24" t="str">
        <f>IF($B410="","",ABS(
SUMIFS(BaseFinanceira[Valor Previsto],
IF('DRE Financeira'!$B$3=Configurações!$D$7,BaseFinanceira[Mês Caixa],BaseFinanceira[Mês Comp.]),E$6,
BaseFinanceira[Plano Contas],'DRE Financeira'!$C410,
BaseFinanceira[Centro Custo],IF($B$2=Configurações!$B$7,"&lt;&gt;""",'DRE Financeira'!$B$2))))</f>
        <v/>
      </c>
      <c r="F410" s="26" t="str">
        <f>IF($B410="","",ABS(
SUMIFS(BaseFinanceira[Valor Realizado],
IF('DRE Financeira'!$B$3=Configurações!$D$7,BaseFinanceira[Mês Caixa],BaseFinanceira[Mês Comp.]),F$6,
BaseFinanceira[Plano Contas],'DRE Financeira'!$C410,
BaseFinanceira[Centro Custo],IF($B$2=Configurações!$B$7,"&lt;&gt;""",'DRE Financeira'!$B$2))))</f>
        <v/>
      </c>
      <c r="G410" s="24" t="str">
        <f>IF($B410="","",ABS(
SUMIFS(BaseFinanceira[Valor Previsto],
IF('DRE Financeira'!$B$3=Configurações!$D$7,BaseFinanceira[Mês Caixa],BaseFinanceira[Mês Comp.]),G$6,
BaseFinanceira[Plano Contas],'DRE Financeira'!$C410,
BaseFinanceira[Centro Custo],IF($B$2=Configurações!$B$7,"&lt;&gt;""",'DRE Financeira'!$B$2))))</f>
        <v/>
      </c>
      <c r="H410" s="26" t="str">
        <f>IF($B410="","",ABS(
SUMIFS(BaseFinanceira[Valor Realizado],
IF('DRE Financeira'!$B$3=Configurações!$D$7,BaseFinanceira[Mês Caixa],BaseFinanceira[Mês Comp.]),H$6,
BaseFinanceira[Plano Contas],'DRE Financeira'!$C410,
BaseFinanceira[Centro Custo],IF($B$2=Configurações!$B$7,"&lt;&gt;""",'DRE Financeira'!$B$2))))</f>
        <v/>
      </c>
      <c r="I410" s="24" t="str">
        <f>IF($B410="","",ABS(
SUMIFS(BaseFinanceira[Valor Previsto],
IF('DRE Financeira'!$B$3=Configurações!$D$7,BaseFinanceira[Mês Caixa],BaseFinanceira[Mês Comp.]),I$6,
BaseFinanceira[Plano Contas],'DRE Financeira'!$C410,
BaseFinanceira[Centro Custo],IF($B$2=Configurações!$B$7,"&lt;&gt;""",'DRE Financeira'!$B$2))))</f>
        <v/>
      </c>
      <c r="J410" s="26" t="str">
        <f>IF($B410="","",ABS(
SUMIFS(BaseFinanceira[Valor Realizado],
IF('DRE Financeira'!$B$3=Configurações!$D$7,BaseFinanceira[Mês Caixa],BaseFinanceira[Mês Comp.]),J$6,
BaseFinanceira[Plano Contas],'DRE Financeira'!$C410,
BaseFinanceira[Centro Custo],IF($B$2=Configurações!$B$7,"&lt;&gt;""",'DRE Financeira'!$B$2))))</f>
        <v/>
      </c>
      <c r="K410" s="24" t="str">
        <f>IF($B410="","",ABS(
SUMIFS(BaseFinanceira[Valor Previsto],
IF('DRE Financeira'!$B$3=Configurações!$D$7,BaseFinanceira[Mês Caixa],BaseFinanceira[Mês Comp.]),K$6,
BaseFinanceira[Plano Contas],'DRE Financeira'!$C410,
BaseFinanceira[Centro Custo],IF($B$2=Configurações!$B$7,"&lt;&gt;""",'DRE Financeira'!$B$2))))</f>
        <v/>
      </c>
      <c r="L410" s="26" t="str">
        <f>IF($B410="","",ABS(
SUMIFS(BaseFinanceira[Valor Realizado],
IF('DRE Financeira'!$B$3=Configurações!$D$7,BaseFinanceira[Mês Caixa],BaseFinanceira[Mês Comp.]),L$6,
BaseFinanceira[Plano Contas],'DRE Financeira'!$C410,
BaseFinanceira[Centro Custo],IF($B$2=Configurações!$B$7,"&lt;&gt;""",'DRE Financeira'!$B$2))))</f>
        <v/>
      </c>
      <c r="M410" s="24" t="str">
        <f>IF($B410="","",ABS(
SUMIFS(BaseFinanceira[Valor Previsto],
IF('DRE Financeira'!$B$3=Configurações!$D$7,BaseFinanceira[Mês Caixa],BaseFinanceira[Mês Comp.]),M$6,
BaseFinanceira[Plano Contas],'DRE Financeira'!$C410,
BaseFinanceira[Centro Custo],IF($B$2=Configurações!$B$7,"&lt;&gt;""",'DRE Financeira'!$B$2))))</f>
        <v/>
      </c>
      <c r="N410" s="26" t="str">
        <f>IF($B410="","",ABS(
SUMIFS(BaseFinanceira[Valor Realizado],
IF('DRE Financeira'!$B$3=Configurações!$D$7,BaseFinanceira[Mês Caixa],BaseFinanceira[Mês Comp.]),N$6,
BaseFinanceira[Plano Contas],'DRE Financeira'!$C410,
BaseFinanceira[Centro Custo],IF($B$2=Configurações!$B$7,"&lt;&gt;""",'DRE Financeira'!$B$2))))</f>
        <v/>
      </c>
      <c r="O410" s="24" t="str">
        <f>IF($B410="","",ABS(
SUMIFS(BaseFinanceira[Valor Previsto],
IF('DRE Financeira'!$B$3=Configurações!$D$7,BaseFinanceira[Mês Caixa],BaseFinanceira[Mês Comp.]),O$6,
BaseFinanceira[Plano Contas],'DRE Financeira'!$C410,
BaseFinanceira[Centro Custo],IF($B$2=Configurações!$B$7,"&lt;&gt;""",'DRE Financeira'!$B$2))))</f>
        <v/>
      </c>
      <c r="P410" s="26" t="str">
        <f>IF($B410="","",ABS(
SUMIFS(BaseFinanceira[Valor Realizado],
IF('DRE Financeira'!$B$3=Configurações!$D$7,BaseFinanceira[Mês Caixa],BaseFinanceira[Mês Comp.]),P$6,
BaseFinanceira[Plano Contas],'DRE Financeira'!$C410,
BaseFinanceira[Centro Custo],IF($B$2=Configurações!$B$7,"&lt;&gt;""",'DRE Financeira'!$B$2))))</f>
        <v/>
      </c>
      <c r="Q410" s="24" t="str">
        <f>IF($B410="","",ABS(
SUMIFS(BaseFinanceira[Valor Previsto],
IF('DRE Financeira'!$B$3=Configurações!$D$7,BaseFinanceira[Mês Caixa],BaseFinanceira[Mês Comp.]),Q$6,
BaseFinanceira[Plano Contas],'DRE Financeira'!$C410,
BaseFinanceira[Centro Custo],IF($B$2=Configurações!$B$7,"&lt;&gt;""",'DRE Financeira'!$B$2))))</f>
        <v/>
      </c>
      <c r="R410" s="26" t="str">
        <f>IF($B410="","",ABS(
SUMIFS(BaseFinanceira[Valor Realizado],
IF('DRE Financeira'!$B$3=Configurações!$D$7,BaseFinanceira[Mês Caixa],BaseFinanceira[Mês Comp.]),R$6,
BaseFinanceira[Plano Contas],'DRE Financeira'!$C410,
BaseFinanceira[Centro Custo],IF($B$2=Configurações!$B$7,"&lt;&gt;""",'DRE Financeira'!$B$2))))</f>
        <v/>
      </c>
      <c r="S410" s="24" t="str">
        <f>IF($B410="","",ABS(
SUMIFS(BaseFinanceira[Valor Previsto],
IF('DRE Financeira'!$B$3=Configurações!$D$7,BaseFinanceira[Mês Caixa],BaseFinanceira[Mês Comp.]),S$6,
BaseFinanceira[Plano Contas],'DRE Financeira'!$C410,
BaseFinanceira[Centro Custo],IF($B$2=Configurações!$B$7,"&lt;&gt;""",'DRE Financeira'!$B$2))))</f>
        <v/>
      </c>
      <c r="T410" s="26" t="str">
        <f>IF($B410="","",ABS(
SUMIFS(BaseFinanceira[Valor Realizado],
IF('DRE Financeira'!$B$3=Configurações!$D$7,BaseFinanceira[Mês Caixa],BaseFinanceira[Mês Comp.]),T$6,
BaseFinanceira[Plano Contas],'DRE Financeira'!$C410,
BaseFinanceira[Centro Custo],IF($B$2=Configurações!$B$7,"&lt;&gt;""",'DRE Financeira'!$B$2))))</f>
        <v/>
      </c>
      <c r="U410" s="24" t="str">
        <f>IF($B410="","",ABS(
SUMIFS(BaseFinanceira[Valor Previsto],
IF('DRE Financeira'!$B$3=Configurações!$D$7,BaseFinanceira[Mês Caixa],BaseFinanceira[Mês Comp.]),U$6,
BaseFinanceira[Plano Contas],'DRE Financeira'!$C410,
BaseFinanceira[Centro Custo],IF($B$2=Configurações!$B$7,"&lt;&gt;""",'DRE Financeira'!$B$2))))</f>
        <v/>
      </c>
      <c r="V410" s="26" t="str">
        <f>IF($B410="","",ABS(
SUMIFS(BaseFinanceira[Valor Realizado],
IF('DRE Financeira'!$B$3=Configurações!$D$7,BaseFinanceira[Mês Caixa],BaseFinanceira[Mês Comp.]),V$6,
BaseFinanceira[Plano Contas],'DRE Financeira'!$C410,
BaseFinanceira[Centro Custo],IF($B$2=Configurações!$B$7,"&lt;&gt;""",'DRE Financeira'!$B$2))))</f>
        <v/>
      </c>
      <c r="W410" s="24" t="str">
        <f>IF($B410="","",ABS(
SUMIFS(BaseFinanceira[Valor Previsto],
IF('DRE Financeira'!$B$3=Configurações!$D$7,BaseFinanceira[Mês Caixa],BaseFinanceira[Mês Comp.]),W$6,
BaseFinanceira[Plano Contas],'DRE Financeira'!$C410,
BaseFinanceira[Centro Custo],IF($B$2=Configurações!$B$7,"&lt;&gt;""",'DRE Financeira'!$B$2))))</f>
        <v/>
      </c>
      <c r="X410" s="26" t="str">
        <f>IF($B410="","",ABS(
SUMIFS(BaseFinanceira[Valor Realizado],
IF('DRE Financeira'!$B$3=Configurações!$D$7,BaseFinanceira[Mês Caixa],BaseFinanceira[Mês Comp.]),X$6,
BaseFinanceira[Plano Contas],'DRE Financeira'!$C410,
BaseFinanceira[Centro Custo],IF($B$2=Configurações!$B$7,"&lt;&gt;""",'DRE Financeira'!$B$2))))</f>
        <v/>
      </c>
      <c r="Y410" s="24" t="str">
        <f>IF($B410="","",ABS(
SUMIFS(BaseFinanceira[Valor Previsto],
IF('DRE Financeira'!$B$3=Configurações!$D$7,BaseFinanceira[Mês Caixa],BaseFinanceira[Mês Comp.]),Y$6,
BaseFinanceira[Plano Contas],'DRE Financeira'!$C410,
BaseFinanceira[Centro Custo],IF($B$2=Configurações!$B$7,"&lt;&gt;""",'DRE Financeira'!$B$2))))</f>
        <v/>
      </c>
      <c r="Z410" s="26" t="str">
        <f>IF($B410="","",ABS(
SUMIFS(BaseFinanceira[Valor Realizado],
IF('DRE Financeira'!$B$3=Configurações!$D$7,BaseFinanceira[Mês Caixa],BaseFinanceira[Mês Comp.]),Z$6,
BaseFinanceira[Plano Contas],'DRE Financeira'!$C410,
BaseFinanceira[Centro Custo],IF($B$2=Configurações!$B$7,"&lt;&gt;""",'DRE Financeira'!$B$2))))</f>
        <v/>
      </c>
      <c r="AA410" s="24" t="str">
        <f>IF($B410="","",ABS(
SUMIFS(BaseFinanceira[Valor Previsto],
IF('DRE Financeira'!$B$3=Configurações!$D$7,BaseFinanceira[Mês Caixa],BaseFinanceira[Mês Comp.]),AA$6,
BaseFinanceira[Plano Contas],'DRE Financeira'!$C410,
BaseFinanceira[Centro Custo],IF($B$2=Configurações!$B$7,"&lt;&gt;""",'DRE Financeira'!$B$2))))</f>
        <v/>
      </c>
      <c r="AB410" s="26" t="str">
        <f>IF($B410="","",ABS(
SUMIFS(BaseFinanceira[Valor Realizado],
IF('DRE Financeira'!$B$3=Configurações!$D$7,BaseFinanceira[Mês Caixa],BaseFinanceira[Mês Comp.]),AB$6,
BaseFinanceira[Plano Contas],'DRE Financeira'!$C410,
BaseFinanceira[Centro Custo],IF($B$2=Configurações!$B$7,"&lt;&gt;""",'DRE Financeira'!$B$2))))</f>
        <v/>
      </c>
      <c r="AD410" s="24">
        <f t="shared" si="627"/>
        <v>0</v>
      </c>
      <c r="AE410" s="26">
        <f t="shared" si="627"/>
        <v>0</v>
      </c>
      <c r="AF410" s="39">
        <f t="shared" si="570"/>
        <v>0</v>
      </c>
      <c r="AH410" s="24">
        <f t="shared" si="628"/>
        <v>0</v>
      </c>
      <c r="AI410" s="26">
        <f t="shared" si="628"/>
        <v>0</v>
      </c>
    </row>
    <row r="411" spans="2:35" s="2" customFormat="1" ht="20.100000000000001" hidden="1" customHeight="1" x14ac:dyDescent="0.25">
      <c r="B411" s="23" t="str">
        <f>IF('Plano Contas'!X25="","",'Plano Contas'!X25)</f>
        <v/>
      </c>
      <c r="C411" s="46" t="str">
        <f t="shared" si="629"/>
        <v>Receita Não OperacionalGrupo Extra 3</v>
      </c>
      <c r="D411" s="20"/>
      <c r="E411" s="24" t="str">
        <f>IF($B411="","",ABS(
SUMIFS(BaseFinanceira[Valor Previsto],
IF('DRE Financeira'!$B$3=Configurações!$D$7,BaseFinanceira[Mês Caixa],BaseFinanceira[Mês Comp.]),E$6,
BaseFinanceira[Plano Contas],'DRE Financeira'!$C411,
BaseFinanceira[Centro Custo],IF($B$2=Configurações!$B$7,"&lt;&gt;""",'DRE Financeira'!$B$2))))</f>
        <v/>
      </c>
      <c r="F411" s="26" t="str">
        <f>IF($B411="","",ABS(
SUMIFS(BaseFinanceira[Valor Realizado],
IF('DRE Financeira'!$B$3=Configurações!$D$7,BaseFinanceira[Mês Caixa],BaseFinanceira[Mês Comp.]),F$6,
BaseFinanceira[Plano Contas],'DRE Financeira'!$C411,
BaseFinanceira[Centro Custo],IF($B$2=Configurações!$B$7,"&lt;&gt;""",'DRE Financeira'!$B$2))))</f>
        <v/>
      </c>
      <c r="G411" s="24" t="str">
        <f>IF($B411="","",ABS(
SUMIFS(BaseFinanceira[Valor Previsto],
IF('DRE Financeira'!$B$3=Configurações!$D$7,BaseFinanceira[Mês Caixa],BaseFinanceira[Mês Comp.]),G$6,
BaseFinanceira[Plano Contas],'DRE Financeira'!$C411,
BaseFinanceira[Centro Custo],IF($B$2=Configurações!$B$7,"&lt;&gt;""",'DRE Financeira'!$B$2))))</f>
        <v/>
      </c>
      <c r="H411" s="26" t="str">
        <f>IF($B411="","",ABS(
SUMIFS(BaseFinanceira[Valor Realizado],
IF('DRE Financeira'!$B$3=Configurações!$D$7,BaseFinanceira[Mês Caixa],BaseFinanceira[Mês Comp.]),H$6,
BaseFinanceira[Plano Contas],'DRE Financeira'!$C411,
BaseFinanceira[Centro Custo],IF($B$2=Configurações!$B$7,"&lt;&gt;""",'DRE Financeira'!$B$2))))</f>
        <v/>
      </c>
      <c r="I411" s="24" t="str">
        <f>IF($B411="","",ABS(
SUMIFS(BaseFinanceira[Valor Previsto],
IF('DRE Financeira'!$B$3=Configurações!$D$7,BaseFinanceira[Mês Caixa],BaseFinanceira[Mês Comp.]),I$6,
BaseFinanceira[Plano Contas],'DRE Financeira'!$C411,
BaseFinanceira[Centro Custo],IF($B$2=Configurações!$B$7,"&lt;&gt;""",'DRE Financeira'!$B$2))))</f>
        <v/>
      </c>
      <c r="J411" s="26" t="str">
        <f>IF($B411="","",ABS(
SUMIFS(BaseFinanceira[Valor Realizado],
IF('DRE Financeira'!$B$3=Configurações!$D$7,BaseFinanceira[Mês Caixa],BaseFinanceira[Mês Comp.]),J$6,
BaseFinanceira[Plano Contas],'DRE Financeira'!$C411,
BaseFinanceira[Centro Custo],IF($B$2=Configurações!$B$7,"&lt;&gt;""",'DRE Financeira'!$B$2))))</f>
        <v/>
      </c>
      <c r="K411" s="24" t="str">
        <f>IF($B411="","",ABS(
SUMIFS(BaseFinanceira[Valor Previsto],
IF('DRE Financeira'!$B$3=Configurações!$D$7,BaseFinanceira[Mês Caixa],BaseFinanceira[Mês Comp.]),K$6,
BaseFinanceira[Plano Contas],'DRE Financeira'!$C411,
BaseFinanceira[Centro Custo],IF($B$2=Configurações!$B$7,"&lt;&gt;""",'DRE Financeira'!$B$2))))</f>
        <v/>
      </c>
      <c r="L411" s="26" t="str">
        <f>IF($B411="","",ABS(
SUMIFS(BaseFinanceira[Valor Realizado],
IF('DRE Financeira'!$B$3=Configurações!$D$7,BaseFinanceira[Mês Caixa],BaseFinanceira[Mês Comp.]),L$6,
BaseFinanceira[Plano Contas],'DRE Financeira'!$C411,
BaseFinanceira[Centro Custo],IF($B$2=Configurações!$B$7,"&lt;&gt;""",'DRE Financeira'!$B$2))))</f>
        <v/>
      </c>
      <c r="M411" s="24" t="str">
        <f>IF($B411="","",ABS(
SUMIFS(BaseFinanceira[Valor Previsto],
IF('DRE Financeira'!$B$3=Configurações!$D$7,BaseFinanceira[Mês Caixa],BaseFinanceira[Mês Comp.]),M$6,
BaseFinanceira[Plano Contas],'DRE Financeira'!$C411,
BaseFinanceira[Centro Custo],IF($B$2=Configurações!$B$7,"&lt;&gt;""",'DRE Financeira'!$B$2))))</f>
        <v/>
      </c>
      <c r="N411" s="26" t="str">
        <f>IF($B411="","",ABS(
SUMIFS(BaseFinanceira[Valor Realizado],
IF('DRE Financeira'!$B$3=Configurações!$D$7,BaseFinanceira[Mês Caixa],BaseFinanceira[Mês Comp.]),N$6,
BaseFinanceira[Plano Contas],'DRE Financeira'!$C411,
BaseFinanceira[Centro Custo],IF($B$2=Configurações!$B$7,"&lt;&gt;""",'DRE Financeira'!$B$2))))</f>
        <v/>
      </c>
      <c r="O411" s="24" t="str">
        <f>IF($B411="","",ABS(
SUMIFS(BaseFinanceira[Valor Previsto],
IF('DRE Financeira'!$B$3=Configurações!$D$7,BaseFinanceira[Mês Caixa],BaseFinanceira[Mês Comp.]),O$6,
BaseFinanceira[Plano Contas],'DRE Financeira'!$C411,
BaseFinanceira[Centro Custo],IF($B$2=Configurações!$B$7,"&lt;&gt;""",'DRE Financeira'!$B$2))))</f>
        <v/>
      </c>
      <c r="P411" s="26" t="str">
        <f>IF($B411="","",ABS(
SUMIFS(BaseFinanceira[Valor Realizado],
IF('DRE Financeira'!$B$3=Configurações!$D$7,BaseFinanceira[Mês Caixa],BaseFinanceira[Mês Comp.]),P$6,
BaseFinanceira[Plano Contas],'DRE Financeira'!$C411,
BaseFinanceira[Centro Custo],IF($B$2=Configurações!$B$7,"&lt;&gt;""",'DRE Financeira'!$B$2))))</f>
        <v/>
      </c>
      <c r="Q411" s="24" t="str">
        <f>IF($B411="","",ABS(
SUMIFS(BaseFinanceira[Valor Previsto],
IF('DRE Financeira'!$B$3=Configurações!$D$7,BaseFinanceira[Mês Caixa],BaseFinanceira[Mês Comp.]),Q$6,
BaseFinanceira[Plano Contas],'DRE Financeira'!$C411,
BaseFinanceira[Centro Custo],IF($B$2=Configurações!$B$7,"&lt;&gt;""",'DRE Financeira'!$B$2))))</f>
        <v/>
      </c>
      <c r="R411" s="26" t="str">
        <f>IF($B411="","",ABS(
SUMIFS(BaseFinanceira[Valor Realizado],
IF('DRE Financeira'!$B$3=Configurações!$D$7,BaseFinanceira[Mês Caixa],BaseFinanceira[Mês Comp.]),R$6,
BaseFinanceira[Plano Contas],'DRE Financeira'!$C411,
BaseFinanceira[Centro Custo],IF($B$2=Configurações!$B$7,"&lt;&gt;""",'DRE Financeira'!$B$2))))</f>
        <v/>
      </c>
      <c r="S411" s="24" t="str">
        <f>IF($B411="","",ABS(
SUMIFS(BaseFinanceira[Valor Previsto],
IF('DRE Financeira'!$B$3=Configurações!$D$7,BaseFinanceira[Mês Caixa],BaseFinanceira[Mês Comp.]),S$6,
BaseFinanceira[Plano Contas],'DRE Financeira'!$C411,
BaseFinanceira[Centro Custo],IF($B$2=Configurações!$B$7,"&lt;&gt;""",'DRE Financeira'!$B$2))))</f>
        <v/>
      </c>
      <c r="T411" s="26" t="str">
        <f>IF($B411="","",ABS(
SUMIFS(BaseFinanceira[Valor Realizado],
IF('DRE Financeira'!$B$3=Configurações!$D$7,BaseFinanceira[Mês Caixa],BaseFinanceira[Mês Comp.]),T$6,
BaseFinanceira[Plano Contas],'DRE Financeira'!$C411,
BaseFinanceira[Centro Custo],IF($B$2=Configurações!$B$7,"&lt;&gt;""",'DRE Financeira'!$B$2))))</f>
        <v/>
      </c>
      <c r="U411" s="24" t="str">
        <f>IF($B411="","",ABS(
SUMIFS(BaseFinanceira[Valor Previsto],
IF('DRE Financeira'!$B$3=Configurações!$D$7,BaseFinanceira[Mês Caixa],BaseFinanceira[Mês Comp.]),U$6,
BaseFinanceira[Plano Contas],'DRE Financeira'!$C411,
BaseFinanceira[Centro Custo],IF($B$2=Configurações!$B$7,"&lt;&gt;""",'DRE Financeira'!$B$2))))</f>
        <v/>
      </c>
      <c r="V411" s="26" t="str">
        <f>IF($B411="","",ABS(
SUMIFS(BaseFinanceira[Valor Realizado],
IF('DRE Financeira'!$B$3=Configurações!$D$7,BaseFinanceira[Mês Caixa],BaseFinanceira[Mês Comp.]),V$6,
BaseFinanceira[Plano Contas],'DRE Financeira'!$C411,
BaseFinanceira[Centro Custo],IF($B$2=Configurações!$B$7,"&lt;&gt;""",'DRE Financeira'!$B$2))))</f>
        <v/>
      </c>
      <c r="W411" s="24" t="str">
        <f>IF($B411="","",ABS(
SUMIFS(BaseFinanceira[Valor Previsto],
IF('DRE Financeira'!$B$3=Configurações!$D$7,BaseFinanceira[Mês Caixa],BaseFinanceira[Mês Comp.]),W$6,
BaseFinanceira[Plano Contas],'DRE Financeira'!$C411,
BaseFinanceira[Centro Custo],IF($B$2=Configurações!$B$7,"&lt;&gt;""",'DRE Financeira'!$B$2))))</f>
        <v/>
      </c>
      <c r="X411" s="26" t="str">
        <f>IF($B411="","",ABS(
SUMIFS(BaseFinanceira[Valor Realizado],
IF('DRE Financeira'!$B$3=Configurações!$D$7,BaseFinanceira[Mês Caixa],BaseFinanceira[Mês Comp.]),X$6,
BaseFinanceira[Plano Contas],'DRE Financeira'!$C411,
BaseFinanceira[Centro Custo],IF($B$2=Configurações!$B$7,"&lt;&gt;""",'DRE Financeira'!$B$2))))</f>
        <v/>
      </c>
      <c r="Y411" s="24" t="str">
        <f>IF($B411="","",ABS(
SUMIFS(BaseFinanceira[Valor Previsto],
IF('DRE Financeira'!$B$3=Configurações!$D$7,BaseFinanceira[Mês Caixa],BaseFinanceira[Mês Comp.]),Y$6,
BaseFinanceira[Plano Contas],'DRE Financeira'!$C411,
BaseFinanceira[Centro Custo],IF($B$2=Configurações!$B$7,"&lt;&gt;""",'DRE Financeira'!$B$2))))</f>
        <v/>
      </c>
      <c r="Z411" s="26" t="str">
        <f>IF($B411="","",ABS(
SUMIFS(BaseFinanceira[Valor Realizado],
IF('DRE Financeira'!$B$3=Configurações!$D$7,BaseFinanceira[Mês Caixa],BaseFinanceira[Mês Comp.]),Z$6,
BaseFinanceira[Plano Contas],'DRE Financeira'!$C411,
BaseFinanceira[Centro Custo],IF($B$2=Configurações!$B$7,"&lt;&gt;""",'DRE Financeira'!$B$2))))</f>
        <v/>
      </c>
      <c r="AA411" s="24" t="str">
        <f>IF($B411="","",ABS(
SUMIFS(BaseFinanceira[Valor Previsto],
IF('DRE Financeira'!$B$3=Configurações!$D$7,BaseFinanceira[Mês Caixa],BaseFinanceira[Mês Comp.]),AA$6,
BaseFinanceira[Plano Contas],'DRE Financeira'!$C411,
BaseFinanceira[Centro Custo],IF($B$2=Configurações!$B$7,"&lt;&gt;""",'DRE Financeira'!$B$2))))</f>
        <v/>
      </c>
      <c r="AB411" s="26" t="str">
        <f>IF($B411="","",ABS(
SUMIFS(BaseFinanceira[Valor Realizado],
IF('DRE Financeira'!$B$3=Configurações!$D$7,BaseFinanceira[Mês Caixa],BaseFinanceira[Mês Comp.]),AB$6,
BaseFinanceira[Plano Contas],'DRE Financeira'!$C411,
BaseFinanceira[Centro Custo],IF($B$2=Configurações!$B$7,"&lt;&gt;""",'DRE Financeira'!$B$2))))</f>
        <v/>
      </c>
      <c r="AD411" s="24">
        <f t="shared" ref="AD411:AE414" si="630">SUMIF($E$3:$AB$3,AD$3,$E411:$AB411)</f>
        <v>0</v>
      </c>
      <c r="AE411" s="26">
        <f t="shared" si="630"/>
        <v>0</v>
      </c>
      <c r="AF411" s="39">
        <f t="shared" si="570"/>
        <v>0</v>
      </c>
      <c r="AH411" s="24">
        <f t="shared" ref="AH411:AI414" si="631">IFERROR(SUMIF($E$3:$AB$3,AH$3,$E411:$AB411)/COUNTIFS($E411:$AB411,"&gt;0",$E$3:$AB$3,AH$3),0)</f>
        <v>0</v>
      </c>
      <c r="AI411" s="26">
        <f t="shared" si="631"/>
        <v>0</v>
      </c>
    </row>
    <row r="412" spans="2:35" s="2" customFormat="1" ht="20.100000000000001" hidden="1" customHeight="1" x14ac:dyDescent="0.25">
      <c r="B412" s="23" t="str">
        <f>IF('Plano Contas'!X26="","",'Plano Contas'!X26)</f>
        <v/>
      </c>
      <c r="C412" s="46" t="str">
        <f t="shared" si="629"/>
        <v>Receita Não OperacionalGrupo Extra 3</v>
      </c>
      <c r="D412" s="20"/>
      <c r="E412" s="24" t="str">
        <f>IF($B412="","",ABS(
SUMIFS(BaseFinanceira[Valor Previsto],
IF('DRE Financeira'!$B$3=Configurações!$D$7,BaseFinanceira[Mês Caixa],BaseFinanceira[Mês Comp.]),E$6,
BaseFinanceira[Plano Contas],'DRE Financeira'!$C412,
BaseFinanceira[Centro Custo],IF($B$2=Configurações!$B$7,"&lt;&gt;""",'DRE Financeira'!$B$2))))</f>
        <v/>
      </c>
      <c r="F412" s="26" t="str">
        <f>IF($B412="","",ABS(
SUMIFS(BaseFinanceira[Valor Realizado],
IF('DRE Financeira'!$B$3=Configurações!$D$7,BaseFinanceira[Mês Caixa],BaseFinanceira[Mês Comp.]),F$6,
BaseFinanceira[Plano Contas],'DRE Financeira'!$C412,
BaseFinanceira[Centro Custo],IF($B$2=Configurações!$B$7,"&lt;&gt;""",'DRE Financeira'!$B$2))))</f>
        <v/>
      </c>
      <c r="G412" s="24" t="str">
        <f>IF($B412="","",ABS(
SUMIFS(BaseFinanceira[Valor Previsto],
IF('DRE Financeira'!$B$3=Configurações!$D$7,BaseFinanceira[Mês Caixa],BaseFinanceira[Mês Comp.]),G$6,
BaseFinanceira[Plano Contas],'DRE Financeira'!$C412,
BaseFinanceira[Centro Custo],IF($B$2=Configurações!$B$7,"&lt;&gt;""",'DRE Financeira'!$B$2))))</f>
        <v/>
      </c>
      <c r="H412" s="26" t="str">
        <f>IF($B412="","",ABS(
SUMIFS(BaseFinanceira[Valor Realizado],
IF('DRE Financeira'!$B$3=Configurações!$D$7,BaseFinanceira[Mês Caixa],BaseFinanceira[Mês Comp.]),H$6,
BaseFinanceira[Plano Contas],'DRE Financeira'!$C412,
BaseFinanceira[Centro Custo],IF($B$2=Configurações!$B$7,"&lt;&gt;""",'DRE Financeira'!$B$2))))</f>
        <v/>
      </c>
      <c r="I412" s="24" t="str">
        <f>IF($B412="","",ABS(
SUMIFS(BaseFinanceira[Valor Previsto],
IF('DRE Financeira'!$B$3=Configurações!$D$7,BaseFinanceira[Mês Caixa],BaseFinanceira[Mês Comp.]),I$6,
BaseFinanceira[Plano Contas],'DRE Financeira'!$C412,
BaseFinanceira[Centro Custo],IF($B$2=Configurações!$B$7,"&lt;&gt;""",'DRE Financeira'!$B$2))))</f>
        <v/>
      </c>
      <c r="J412" s="26" t="str">
        <f>IF($B412="","",ABS(
SUMIFS(BaseFinanceira[Valor Realizado],
IF('DRE Financeira'!$B$3=Configurações!$D$7,BaseFinanceira[Mês Caixa],BaseFinanceira[Mês Comp.]),J$6,
BaseFinanceira[Plano Contas],'DRE Financeira'!$C412,
BaseFinanceira[Centro Custo],IF($B$2=Configurações!$B$7,"&lt;&gt;""",'DRE Financeira'!$B$2))))</f>
        <v/>
      </c>
      <c r="K412" s="24" t="str">
        <f>IF($B412="","",ABS(
SUMIFS(BaseFinanceira[Valor Previsto],
IF('DRE Financeira'!$B$3=Configurações!$D$7,BaseFinanceira[Mês Caixa],BaseFinanceira[Mês Comp.]),K$6,
BaseFinanceira[Plano Contas],'DRE Financeira'!$C412,
BaseFinanceira[Centro Custo],IF($B$2=Configurações!$B$7,"&lt;&gt;""",'DRE Financeira'!$B$2))))</f>
        <v/>
      </c>
      <c r="L412" s="26" t="str">
        <f>IF($B412="","",ABS(
SUMIFS(BaseFinanceira[Valor Realizado],
IF('DRE Financeira'!$B$3=Configurações!$D$7,BaseFinanceira[Mês Caixa],BaseFinanceira[Mês Comp.]),L$6,
BaseFinanceira[Plano Contas],'DRE Financeira'!$C412,
BaseFinanceira[Centro Custo],IF($B$2=Configurações!$B$7,"&lt;&gt;""",'DRE Financeira'!$B$2))))</f>
        <v/>
      </c>
      <c r="M412" s="24" t="str">
        <f>IF($B412="","",ABS(
SUMIFS(BaseFinanceira[Valor Previsto],
IF('DRE Financeira'!$B$3=Configurações!$D$7,BaseFinanceira[Mês Caixa],BaseFinanceira[Mês Comp.]),M$6,
BaseFinanceira[Plano Contas],'DRE Financeira'!$C412,
BaseFinanceira[Centro Custo],IF($B$2=Configurações!$B$7,"&lt;&gt;""",'DRE Financeira'!$B$2))))</f>
        <v/>
      </c>
      <c r="N412" s="26" t="str">
        <f>IF($B412="","",ABS(
SUMIFS(BaseFinanceira[Valor Realizado],
IF('DRE Financeira'!$B$3=Configurações!$D$7,BaseFinanceira[Mês Caixa],BaseFinanceira[Mês Comp.]),N$6,
BaseFinanceira[Plano Contas],'DRE Financeira'!$C412,
BaseFinanceira[Centro Custo],IF($B$2=Configurações!$B$7,"&lt;&gt;""",'DRE Financeira'!$B$2))))</f>
        <v/>
      </c>
      <c r="O412" s="24" t="str">
        <f>IF($B412="","",ABS(
SUMIFS(BaseFinanceira[Valor Previsto],
IF('DRE Financeira'!$B$3=Configurações!$D$7,BaseFinanceira[Mês Caixa],BaseFinanceira[Mês Comp.]),O$6,
BaseFinanceira[Plano Contas],'DRE Financeira'!$C412,
BaseFinanceira[Centro Custo],IF($B$2=Configurações!$B$7,"&lt;&gt;""",'DRE Financeira'!$B$2))))</f>
        <v/>
      </c>
      <c r="P412" s="26" t="str">
        <f>IF($B412="","",ABS(
SUMIFS(BaseFinanceira[Valor Realizado],
IF('DRE Financeira'!$B$3=Configurações!$D$7,BaseFinanceira[Mês Caixa],BaseFinanceira[Mês Comp.]),P$6,
BaseFinanceira[Plano Contas],'DRE Financeira'!$C412,
BaseFinanceira[Centro Custo],IF($B$2=Configurações!$B$7,"&lt;&gt;""",'DRE Financeira'!$B$2))))</f>
        <v/>
      </c>
      <c r="Q412" s="24" t="str">
        <f>IF($B412="","",ABS(
SUMIFS(BaseFinanceira[Valor Previsto],
IF('DRE Financeira'!$B$3=Configurações!$D$7,BaseFinanceira[Mês Caixa],BaseFinanceira[Mês Comp.]),Q$6,
BaseFinanceira[Plano Contas],'DRE Financeira'!$C412,
BaseFinanceira[Centro Custo],IF($B$2=Configurações!$B$7,"&lt;&gt;""",'DRE Financeira'!$B$2))))</f>
        <v/>
      </c>
      <c r="R412" s="26" t="str">
        <f>IF($B412="","",ABS(
SUMIFS(BaseFinanceira[Valor Realizado],
IF('DRE Financeira'!$B$3=Configurações!$D$7,BaseFinanceira[Mês Caixa],BaseFinanceira[Mês Comp.]),R$6,
BaseFinanceira[Plano Contas],'DRE Financeira'!$C412,
BaseFinanceira[Centro Custo],IF($B$2=Configurações!$B$7,"&lt;&gt;""",'DRE Financeira'!$B$2))))</f>
        <v/>
      </c>
      <c r="S412" s="24" t="str">
        <f>IF($B412="","",ABS(
SUMIFS(BaseFinanceira[Valor Previsto],
IF('DRE Financeira'!$B$3=Configurações!$D$7,BaseFinanceira[Mês Caixa],BaseFinanceira[Mês Comp.]),S$6,
BaseFinanceira[Plano Contas],'DRE Financeira'!$C412,
BaseFinanceira[Centro Custo],IF($B$2=Configurações!$B$7,"&lt;&gt;""",'DRE Financeira'!$B$2))))</f>
        <v/>
      </c>
      <c r="T412" s="26" t="str">
        <f>IF($B412="","",ABS(
SUMIFS(BaseFinanceira[Valor Realizado],
IF('DRE Financeira'!$B$3=Configurações!$D$7,BaseFinanceira[Mês Caixa],BaseFinanceira[Mês Comp.]),T$6,
BaseFinanceira[Plano Contas],'DRE Financeira'!$C412,
BaseFinanceira[Centro Custo],IF($B$2=Configurações!$B$7,"&lt;&gt;""",'DRE Financeira'!$B$2))))</f>
        <v/>
      </c>
      <c r="U412" s="24" t="str">
        <f>IF($B412="","",ABS(
SUMIFS(BaseFinanceira[Valor Previsto],
IF('DRE Financeira'!$B$3=Configurações!$D$7,BaseFinanceira[Mês Caixa],BaseFinanceira[Mês Comp.]),U$6,
BaseFinanceira[Plano Contas],'DRE Financeira'!$C412,
BaseFinanceira[Centro Custo],IF($B$2=Configurações!$B$7,"&lt;&gt;""",'DRE Financeira'!$B$2))))</f>
        <v/>
      </c>
      <c r="V412" s="26" t="str">
        <f>IF($B412="","",ABS(
SUMIFS(BaseFinanceira[Valor Realizado],
IF('DRE Financeira'!$B$3=Configurações!$D$7,BaseFinanceira[Mês Caixa],BaseFinanceira[Mês Comp.]),V$6,
BaseFinanceira[Plano Contas],'DRE Financeira'!$C412,
BaseFinanceira[Centro Custo],IF($B$2=Configurações!$B$7,"&lt;&gt;""",'DRE Financeira'!$B$2))))</f>
        <v/>
      </c>
      <c r="W412" s="24" t="str">
        <f>IF($B412="","",ABS(
SUMIFS(BaseFinanceira[Valor Previsto],
IF('DRE Financeira'!$B$3=Configurações!$D$7,BaseFinanceira[Mês Caixa],BaseFinanceira[Mês Comp.]),W$6,
BaseFinanceira[Plano Contas],'DRE Financeira'!$C412,
BaseFinanceira[Centro Custo],IF($B$2=Configurações!$B$7,"&lt;&gt;""",'DRE Financeira'!$B$2))))</f>
        <v/>
      </c>
      <c r="X412" s="26" t="str">
        <f>IF($B412="","",ABS(
SUMIFS(BaseFinanceira[Valor Realizado],
IF('DRE Financeira'!$B$3=Configurações!$D$7,BaseFinanceira[Mês Caixa],BaseFinanceira[Mês Comp.]),X$6,
BaseFinanceira[Plano Contas],'DRE Financeira'!$C412,
BaseFinanceira[Centro Custo],IF($B$2=Configurações!$B$7,"&lt;&gt;""",'DRE Financeira'!$B$2))))</f>
        <v/>
      </c>
      <c r="Y412" s="24" t="str">
        <f>IF($B412="","",ABS(
SUMIFS(BaseFinanceira[Valor Previsto],
IF('DRE Financeira'!$B$3=Configurações!$D$7,BaseFinanceira[Mês Caixa],BaseFinanceira[Mês Comp.]),Y$6,
BaseFinanceira[Plano Contas],'DRE Financeira'!$C412,
BaseFinanceira[Centro Custo],IF($B$2=Configurações!$B$7,"&lt;&gt;""",'DRE Financeira'!$B$2))))</f>
        <v/>
      </c>
      <c r="Z412" s="26" t="str">
        <f>IF($B412="","",ABS(
SUMIFS(BaseFinanceira[Valor Realizado],
IF('DRE Financeira'!$B$3=Configurações!$D$7,BaseFinanceira[Mês Caixa],BaseFinanceira[Mês Comp.]),Z$6,
BaseFinanceira[Plano Contas],'DRE Financeira'!$C412,
BaseFinanceira[Centro Custo],IF($B$2=Configurações!$B$7,"&lt;&gt;""",'DRE Financeira'!$B$2))))</f>
        <v/>
      </c>
      <c r="AA412" s="24" t="str">
        <f>IF($B412="","",ABS(
SUMIFS(BaseFinanceira[Valor Previsto],
IF('DRE Financeira'!$B$3=Configurações!$D$7,BaseFinanceira[Mês Caixa],BaseFinanceira[Mês Comp.]),AA$6,
BaseFinanceira[Plano Contas],'DRE Financeira'!$C412,
BaseFinanceira[Centro Custo],IF($B$2=Configurações!$B$7,"&lt;&gt;""",'DRE Financeira'!$B$2))))</f>
        <v/>
      </c>
      <c r="AB412" s="26" t="str">
        <f>IF($B412="","",ABS(
SUMIFS(BaseFinanceira[Valor Realizado],
IF('DRE Financeira'!$B$3=Configurações!$D$7,BaseFinanceira[Mês Caixa],BaseFinanceira[Mês Comp.]),AB$6,
BaseFinanceira[Plano Contas],'DRE Financeira'!$C412,
BaseFinanceira[Centro Custo],IF($B$2=Configurações!$B$7,"&lt;&gt;""",'DRE Financeira'!$B$2))))</f>
        <v/>
      </c>
      <c r="AD412" s="24">
        <f t="shared" si="630"/>
        <v>0</v>
      </c>
      <c r="AE412" s="26">
        <f t="shared" si="630"/>
        <v>0</v>
      </c>
      <c r="AF412" s="39">
        <f t="shared" si="570"/>
        <v>0</v>
      </c>
      <c r="AH412" s="24">
        <f t="shared" si="631"/>
        <v>0</v>
      </c>
      <c r="AI412" s="26">
        <f t="shared" si="631"/>
        <v>0</v>
      </c>
    </row>
    <row r="413" spans="2:35" s="2" customFormat="1" ht="20.100000000000001" hidden="1" customHeight="1" x14ac:dyDescent="0.25">
      <c r="B413" s="23" t="str">
        <f>IF('Plano Contas'!X27="","",'Plano Contas'!X27)</f>
        <v/>
      </c>
      <c r="C413" s="46" t="str">
        <f t="shared" si="629"/>
        <v>Receita Não OperacionalGrupo Extra 3</v>
      </c>
      <c r="D413" s="20"/>
      <c r="E413" s="24" t="str">
        <f>IF($B413="","",ABS(
SUMIFS(BaseFinanceira[Valor Previsto],
IF('DRE Financeira'!$B$3=Configurações!$D$7,BaseFinanceira[Mês Caixa],BaseFinanceira[Mês Comp.]),E$6,
BaseFinanceira[Plano Contas],'DRE Financeira'!$C413,
BaseFinanceira[Centro Custo],IF($B$2=Configurações!$B$7,"&lt;&gt;""",'DRE Financeira'!$B$2))))</f>
        <v/>
      </c>
      <c r="F413" s="26" t="str">
        <f>IF($B413="","",ABS(
SUMIFS(BaseFinanceira[Valor Realizado],
IF('DRE Financeira'!$B$3=Configurações!$D$7,BaseFinanceira[Mês Caixa],BaseFinanceira[Mês Comp.]),F$6,
BaseFinanceira[Plano Contas],'DRE Financeira'!$C413,
BaseFinanceira[Centro Custo],IF($B$2=Configurações!$B$7,"&lt;&gt;""",'DRE Financeira'!$B$2))))</f>
        <v/>
      </c>
      <c r="G413" s="24" t="str">
        <f>IF($B413="","",ABS(
SUMIFS(BaseFinanceira[Valor Previsto],
IF('DRE Financeira'!$B$3=Configurações!$D$7,BaseFinanceira[Mês Caixa],BaseFinanceira[Mês Comp.]),G$6,
BaseFinanceira[Plano Contas],'DRE Financeira'!$C413,
BaseFinanceira[Centro Custo],IF($B$2=Configurações!$B$7,"&lt;&gt;""",'DRE Financeira'!$B$2))))</f>
        <v/>
      </c>
      <c r="H413" s="26" t="str">
        <f>IF($B413="","",ABS(
SUMIFS(BaseFinanceira[Valor Realizado],
IF('DRE Financeira'!$B$3=Configurações!$D$7,BaseFinanceira[Mês Caixa],BaseFinanceira[Mês Comp.]),H$6,
BaseFinanceira[Plano Contas],'DRE Financeira'!$C413,
BaseFinanceira[Centro Custo],IF($B$2=Configurações!$B$7,"&lt;&gt;""",'DRE Financeira'!$B$2))))</f>
        <v/>
      </c>
      <c r="I413" s="24" t="str">
        <f>IF($B413="","",ABS(
SUMIFS(BaseFinanceira[Valor Previsto],
IF('DRE Financeira'!$B$3=Configurações!$D$7,BaseFinanceira[Mês Caixa],BaseFinanceira[Mês Comp.]),I$6,
BaseFinanceira[Plano Contas],'DRE Financeira'!$C413,
BaseFinanceira[Centro Custo],IF($B$2=Configurações!$B$7,"&lt;&gt;""",'DRE Financeira'!$B$2))))</f>
        <v/>
      </c>
      <c r="J413" s="26" t="str">
        <f>IF($B413="","",ABS(
SUMIFS(BaseFinanceira[Valor Realizado],
IF('DRE Financeira'!$B$3=Configurações!$D$7,BaseFinanceira[Mês Caixa],BaseFinanceira[Mês Comp.]),J$6,
BaseFinanceira[Plano Contas],'DRE Financeira'!$C413,
BaseFinanceira[Centro Custo],IF($B$2=Configurações!$B$7,"&lt;&gt;""",'DRE Financeira'!$B$2))))</f>
        <v/>
      </c>
      <c r="K413" s="24" t="str">
        <f>IF($B413="","",ABS(
SUMIFS(BaseFinanceira[Valor Previsto],
IF('DRE Financeira'!$B$3=Configurações!$D$7,BaseFinanceira[Mês Caixa],BaseFinanceira[Mês Comp.]),K$6,
BaseFinanceira[Plano Contas],'DRE Financeira'!$C413,
BaseFinanceira[Centro Custo],IF($B$2=Configurações!$B$7,"&lt;&gt;""",'DRE Financeira'!$B$2))))</f>
        <v/>
      </c>
      <c r="L413" s="26" t="str">
        <f>IF($B413="","",ABS(
SUMIFS(BaseFinanceira[Valor Realizado],
IF('DRE Financeira'!$B$3=Configurações!$D$7,BaseFinanceira[Mês Caixa],BaseFinanceira[Mês Comp.]),L$6,
BaseFinanceira[Plano Contas],'DRE Financeira'!$C413,
BaseFinanceira[Centro Custo],IF($B$2=Configurações!$B$7,"&lt;&gt;""",'DRE Financeira'!$B$2))))</f>
        <v/>
      </c>
      <c r="M413" s="24" t="str">
        <f>IF($B413="","",ABS(
SUMIFS(BaseFinanceira[Valor Previsto],
IF('DRE Financeira'!$B$3=Configurações!$D$7,BaseFinanceira[Mês Caixa],BaseFinanceira[Mês Comp.]),M$6,
BaseFinanceira[Plano Contas],'DRE Financeira'!$C413,
BaseFinanceira[Centro Custo],IF($B$2=Configurações!$B$7,"&lt;&gt;""",'DRE Financeira'!$B$2))))</f>
        <v/>
      </c>
      <c r="N413" s="26" t="str">
        <f>IF($B413="","",ABS(
SUMIFS(BaseFinanceira[Valor Realizado],
IF('DRE Financeira'!$B$3=Configurações!$D$7,BaseFinanceira[Mês Caixa],BaseFinanceira[Mês Comp.]),N$6,
BaseFinanceira[Plano Contas],'DRE Financeira'!$C413,
BaseFinanceira[Centro Custo],IF($B$2=Configurações!$B$7,"&lt;&gt;""",'DRE Financeira'!$B$2))))</f>
        <v/>
      </c>
      <c r="O413" s="24" t="str">
        <f>IF($B413="","",ABS(
SUMIFS(BaseFinanceira[Valor Previsto],
IF('DRE Financeira'!$B$3=Configurações!$D$7,BaseFinanceira[Mês Caixa],BaseFinanceira[Mês Comp.]),O$6,
BaseFinanceira[Plano Contas],'DRE Financeira'!$C413,
BaseFinanceira[Centro Custo],IF($B$2=Configurações!$B$7,"&lt;&gt;""",'DRE Financeira'!$B$2))))</f>
        <v/>
      </c>
      <c r="P413" s="26" t="str">
        <f>IF($B413="","",ABS(
SUMIFS(BaseFinanceira[Valor Realizado],
IF('DRE Financeira'!$B$3=Configurações!$D$7,BaseFinanceira[Mês Caixa],BaseFinanceira[Mês Comp.]),P$6,
BaseFinanceira[Plano Contas],'DRE Financeira'!$C413,
BaseFinanceira[Centro Custo],IF($B$2=Configurações!$B$7,"&lt;&gt;""",'DRE Financeira'!$B$2))))</f>
        <v/>
      </c>
      <c r="Q413" s="24" t="str">
        <f>IF($B413="","",ABS(
SUMIFS(BaseFinanceira[Valor Previsto],
IF('DRE Financeira'!$B$3=Configurações!$D$7,BaseFinanceira[Mês Caixa],BaseFinanceira[Mês Comp.]),Q$6,
BaseFinanceira[Plano Contas],'DRE Financeira'!$C413,
BaseFinanceira[Centro Custo],IF($B$2=Configurações!$B$7,"&lt;&gt;""",'DRE Financeira'!$B$2))))</f>
        <v/>
      </c>
      <c r="R413" s="26" t="str">
        <f>IF($B413="","",ABS(
SUMIFS(BaseFinanceira[Valor Realizado],
IF('DRE Financeira'!$B$3=Configurações!$D$7,BaseFinanceira[Mês Caixa],BaseFinanceira[Mês Comp.]),R$6,
BaseFinanceira[Plano Contas],'DRE Financeira'!$C413,
BaseFinanceira[Centro Custo],IF($B$2=Configurações!$B$7,"&lt;&gt;""",'DRE Financeira'!$B$2))))</f>
        <v/>
      </c>
      <c r="S413" s="24" t="str">
        <f>IF($B413="","",ABS(
SUMIFS(BaseFinanceira[Valor Previsto],
IF('DRE Financeira'!$B$3=Configurações!$D$7,BaseFinanceira[Mês Caixa],BaseFinanceira[Mês Comp.]),S$6,
BaseFinanceira[Plano Contas],'DRE Financeira'!$C413,
BaseFinanceira[Centro Custo],IF($B$2=Configurações!$B$7,"&lt;&gt;""",'DRE Financeira'!$B$2))))</f>
        <v/>
      </c>
      <c r="T413" s="26" t="str">
        <f>IF($B413="","",ABS(
SUMIFS(BaseFinanceira[Valor Realizado],
IF('DRE Financeira'!$B$3=Configurações!$D$7,BaseFinanceira[Mês Caixa],BaseFinanceira[Mês Comp.]),T$6,
BaseFinanceira[Plano Contas],'DRE Financeira'!$C413,
BaseFinanceira[Centro Custo],IF($B$2=Configurações!$B$7,"&lt;&gt;""",'DRE Financeira'!$B$2))))</f>
        <v/>
      </c>
      <c r="U413" s="24" t="str">
        <f>IF($B413="","",ABS(
SUMIFS(BaseFinanceira[Valor Previsto],
IF('DRE Financeira'!$B$3=Configurações!$D$7,BaseFinanceira[Mês Caixa],BaseFinanceira[Mês Comp.]),U$6,
BaseFinanceira[Plano Contas],'DRE Financeira'!$C413,
BaseFinanceira[Centro Custo],IF($B$2=Configurações!$B$7,"&lt;&gt;""",'DRE Financeira'!$B$2))))</f>
        <v/>
      </c>
      <c r="V413" s="26" t="str">
        <f>IF($B413="","",ABS(
SUMIFS(BaseFinanceira[Valor Realizado],
IF('DRE Financeira'!$B$3=Configurações!$D$7,BaseFinanceira[Mês Caixa],BaseFinanceira[Mês Comp.]),V$6,
BaseFinanceira[Plano Contas],'DRE Financeira'!$C413,
BaseFinanceira[Centro Custo],IF($B$2=Configurações!$B$7,"&lt;&gt;""",'DRE Financeira'!$B$2))))</f>
        <v/>
      </c>
      <c r="W413" s="24" t="str">
        <f>IF($B413="","",ABS(
SUMIFS(BaseFinanceira[Valor Previsto],
IF('DRE Financeira'!$B$3=Configurações!$D$7,BaseFinanceira[Mês Caixa],BaseFinanceira[Mês Comp.]),W$6,
BaseFinanceira[Plano Contas],'DRE Financeira'!$C413,
BaseFinanceira[Centro Custo],IF($B$2=Configurações!$B$7,"&lt;&gt;""",'DRE Financeira'!$B$2))))</f>
        <v/>
      </c>
      <c r="X413" s="26" t="str">
        <f>IF($B413="","",ABS(
SUMIFS(BaseFinanceira[Valor Realizado],
IF('DRE Financeira'!$B$3=Configurações!$D$7,BaseFinanceira[Mês Caixa],BaseFinanceira[Mês Comp.]),X$6,
BaseFinanceira[Plano Contas],'DRE Financeira'!$C413,
BaseFinanceira[Centro Custo],IF($B$2=Configurações!$B$7,"&lt;&gt;""",'DRE Financeira'!$B$2))))</f>
        <v/>
      </c>
      <c r="Y413" s="24" t="str">
        <f>IF($B413="","",ABS(
SUMIFS(BaseFinanceira[Valor Previsto],
IF('DRE Financeira'!$B$3=Configurações!$D$7,BaseFinanceira[Mês Caixa],BaseFinanceira[Mês Comp.]),Y$6,
BaseFinanceira[Plano Contas],'DRE Financeira'!$C413,
BaseFinanceira[Centro Custo],IF($B$2=Configurações!$B$7,"&lt;&gt;""",'DRE Financeira'!$B$2))))</f>
        <v/>
      </c>
      <c r="Z413" s="26" t="str">
        <f>IF($B413="","",ABS(
SUMIFS(BaseFinanceira[Valor Realizado],
IF('DRE Financeira'!$B$3=Configurações!$D$7,BaseFinanceira[Mês Caixa],BaseFinanceira[Mês Comp.]),Z$6,
BaseFinanceira[Plano Contas],'DRE Financeira'!$C413,
BaseFinanceira[Centro Custo],IF($B$2=Configurações!$B$7,"&lt;&gt;""",'DRE Financeira'!$B$2))))</f>
        <v/>
      </c>
      <c r="AA413" s="24" t="str">
        <f>IF($B413="","",ABS(
SUMIFS(BaseFinanceira[Valor Previsto],
IF('DRE Financeira'!$B$3=Configurações!$D$7,BaseFinanceira[Mês Caixa],BaseFinanceira[Mês Comp.]),AA$6,
BaseFinanceira[Plano Contas],'DRE Financeira'!$C413,
BaseFinanceira[Centro Custo],IF($B$2=Configurações!$B$7,"&lt;&gt;""",'DRE Financeira'!$B$2))))</f>
        <v/>
      </c>
      <c r="AB413" s="26" t="str">
        <f>IF($B413="","",ABS(
SUMIFS(BaseFinanceira[Valor Realizado],
IF('DRE Financeira'!$B$3=Configurações!$D$7,BaseFinanceira[Mês Caixa],BaseFinanceira[Mês Comp.]),AB$6,
BaseFinanceira[Plano Contas],'DRE Financeira'!$C413,
BaseFinanceira[Centro Custo],IF($B$2=Configurações!$B$7,"&lt;&gt;""",'DRE Financeira'!$B$2))))</f>
        <v/>
      </c>
      <c r="AD413" s="24">
        <f t="shared" si="630"/>
        <v>0</v>
      </c>
      <c r="AE413" s="26">
        <f t="shared" si="630"/>
        <v>0</v>
      </c>
      <c r="AF413" s="39">
        <f t="shared" si="570"/>
        <v>0</v>
      </c>
      <c r="AH413" s="24">
        <f t="shared" si="631"/>
        <v>0</v>
      </c>
      <c r="AI413" s="26">
        <f t="shared" si="631"/>
        <v>0</v>
      </c>
    </row>
    <row r="414" spans="2:35" s="2" customFormat="1" ht="20.100000000000001" hidden="1" customHeight="1" x14ac:dyDescent="0.25">
      <c r="B414" s="23" t="str">
        <f>IF('Plano Contas'!X28="","",'Plano Contas'!X28)</f>
        <v/>
      </c>
      <c r="C414" s="46" t="str">
        <f t="shared" si="629"/>
        <v>Receita Não OperacionalGrupo Extra 3</v>
      </c>
      <c r="D414" s="20"/>
      <c r="E414" s="24" t="str">
        <f>IF($B414="","",ABS(
SUMIFS(BaseFinanceira[Valor Previsto],
IF('DRE Financeira'!$B$3=Configurações!$D$7,BaseFinanceira[Mês Caixa],BaseFinanceira[Mês Comp.]),E$6,
BaseFinanceira[Plano Contas],'DRE Financeira'!$C414,
BaseFinanceira[Centro Custo],IF($B$2=Configurações!$B$7,"&lt;&gt;""",'DRE Financeira'!$B$2))))</f>
        <v/>
      </c>
      <c r="F414" s="26" t="str">
        <f>IF($B414="","",ABS(
SUMIFS(BaseFinanceira[Valor Realizado],
IF('DRE Financeira'!$B$3=Configurações!$D$7,BaseFinanceira[Mês Caixa],BaseFinanceira[Mês Comp.]),F$6,
BaseFinanceira[Plano Contas],'DRE Financeira'!$C414,
BaseFinanceira[Centro Custo],IF($B$2=Configurações!$B$7,"&lt;&gt;""",'DRE Financeira'!$B$2))))</f>
        <v/>
      </c>
      <c r="G414" s="24" t="str">
        <f>IF($B414="","",ABS(
SUMIFS(BaseFinanceira[Valor Previsto],
IF('DRE Financeira'!$B$3=Configurações!$D$7,BaseFinanceira[Mês Caixa],BaseFinanceira[Mês Comp.]),G$6,
BaseFinanceira[Plano Contas],'DRE Financeira'!$C414,
BaseFinanceira[Centro Custo],IF($B$2=Configurações!$B$7,"&lt;&gt;""",'DRE Financeira'!$B$2))))</f>
        <v/>
      </c>
      <c r="H414" s="26" t="str">
        <f>IF($B414="","",ABS(
SUMIFS(BaseFinanceira[Valor Realizado],
IF('DRE Financeira'!$B$3=Configurações!$D$7,BaseFinanceira[Mês Caixa],BaseFinanceira[Mês Comp.]),H$6,
BaseFinanceira[Plano Contas],'DRE Financeira'!$C414,
BaseFinanceira[Centro Custo],IF($B$2=Configurações!$B$7,"&lt;&gt;""",'DRE Financeira'!$B$2))))</f>
        <v/>
      </c>
      <c r="I414" s="24" t="str">
        <f>IF($B414="","",ABS(
SUMIFS(BaseFinanceira[Valor Previsto],
IF('DRE Financeira'!$B$3=Configurações!$D$7,BaseFinanceira[Mês Caixa],BaseFinanceira[Mês Comp.]),I$6,
BaseFinanceira[Plano Contas],'DRE Financeira'!$C414,
BaseFinanceira[Centro Custo],IF($B$2=Configurações!$B$7,"&lt;&gt;""",'DRE Financeira'!$B$2))))</f>
        <v/>
      </c>
      <c r="J414" s="26" t="str">
        <f>IF($B414="","",ABS(
SUMIFS(BaseFinanceira[Valor Realizado],
IF('DRE Financeira'!$B$3=Configurações!$D$7,BaseFinanceira[Mês Caixa],BaseFinanceira[Mês Comp.]),J$6,
BaseFinanceira[Plano Contas],'DRE Financeira'!$C414,
BaseFinanceira[Centro Custo],IF($B$2=Configurações!$B$7,"&lt;&gt;""",'DRE Financeira'!$B$2))))</f>
        <v/>
      </c>
      <c r="K414" s="24" t="str">
        <f>IF($B414="","",ABS(
SUMIFS(BaseFinanceira[Valor Previsto],
IF('DRE Financeira'!$B$3=Configurações!$D$7,BaseFinanceira[Mês Caixa],BaseFinanceira[Mês Comp.]),K$6,
BaseFinanceira[Plano Contas],'DRE Financeira'!$C414,
BaseFinanceira[Centro Custo],IF($B$2=Configurações!$B$7,"&lt;&gt;""",'DRE Financeira'!$B$2))))</f>
        <v/>
      </c>
      <c r="L414" s="26" t="str">
        <f>IF($B414="","",ABS(
SUMIFS(BaseFinanceira[Valor Realizado],
IF('DRE Financeira'!$B$3=Configurações!$D$7,BaseFinanceira[Mês Caixa],BaseFinanceira[Mês Comp.]),L$6,
BaseFinanceira[Plano Contas],'DRE Financeira'!$C414,
BaseFinanceira[Centro Custo],IF($B$2=Configurações!$B$7,"&lt;&gt;""",'DRE Financeira'!$B$2))))</f>
        <v/>
      </c>
      <c r="M414" s="24" t="str">
        <f>IF($B414="","",ABS(
SUMIFS(BaseFinanceira[Valor Previsto],
IF('DRE Financeira'!$B$3=Configurações!$D$7,BaseFinanceira[Mês Caixa],BaseFinanceira[Mês Comp.]),M$6,
BaseFinanceira[Plano Contas],'DRE Financeira'!$C414,
BaseFinanceira[Centro Custo],IF($B$2=Configurações!$B$7,"&lt;&gt;""",'DRE Financeira'!$B$2))))</f>
        <v/>
      </c>
      <c r="N414" s="26" t="str">
        <f>IF($B414="","",ABS(
SUMIFS(BaseFinanceira[Valor Realizado],
IF('DRE Financeira'!$B$3=Configurações!$D$7,BaseFinanceira[Mês Caixa],BaseFinanceira[Mês Comp.]),N$6,
BaseFinanceira[Plano Contas],'DRE Financeira'!$C414,
BaseFinanceira[Centro Custo],IF($B$2=Configurações!$B$7,"&lt;&gt;""",'DRE Financeira'!$B$2))))</f>
        <v/>
      </c>
      <c r="O414" s="24" t="str">
        <f>IF($B414="","",ABS(
SUMIFS(BaseFinanceira[Valor Previsto],
IF('DRE Financeira'!$B$3=Configurações!$D$7,BaseFinanceira[Mês Caixa],BaseFinanceira[Mês Comp.]),O$6,
BaseFinanceira[Plano Contas],'DRE Financeira'!$C414,
BaseFinanceira[Centro Custo],IF($B$2=Configurações!$B$7,"&lt;&gt;""",'DRE Financeira'!$B$2))))</f>
        <v/>
      </c>
      <c r="P414" s="26" t="str">
        <f>IF($B414="","",ABS(
SUMIFS(BaseFinanceira[Valor Realizado],
IF('DRE Financeira'!$B$3=Configurações!$D$7,BaseFinanceira[Mês Caixa],BaseFinanceira[Mês Comp.]),P$6,
BaseFinanceira[Plano Contas],'DRE Financeira'!$C414,
BaseFinanceira[Centro Custo],IF($B$2=Configurações!$B$7,"&lt;&gt;""",'DRE Financeira'!$B$2))))</f>
        <v/>
      </c>
      <c r="Q414" s="24" t="str">
        <f>IF($B414="","",ABS(
SUMIFS(BaseFinanceira[Valor Previsto],
IF('DRE Financeira'!$B$3=Configurações!$D$7,BaseFinanceira[Mês Caixa],BaseFinanceira[Mês Comp.]),Q$6,
BaseFinanceira[Plano Contas],'DRE Financeira'!$C414,
BaseFinanceira[Centro Custo],IF($B$2=Configurações!$B$7,"&lt;&gt;""",'DRE Financeira'!$B$2))))</f>
        <v/>
      </c>
      <c r="R414" s="26" t="str">
        <f>IF($B414="","",ABS(
SUMIFS(BaseFinanceira[Valor Realizado],
IF('DRE Financeira'!$B$3=Configurações!$D$7,BaseFinanceira[Mês Caixa],BaseFinanceira[Mês Comp.]),R$6,
BaseFinanceira[Plano Contas],'DRE Financeira'!$C414,
BaseFinanceira[Centro Custo],IF($B$2=Configurações!$B$7,"&lt;&gt;""",'DRE Financeira'!$B$2))))</f>
        <v/>
      </c>
      <c r="S414" s="24" t="str">
        <f>IF($B414="","",ABS(
SUMIFS(BaseFinanceira[Valor Previsto],
IF('DRE Financeira'!$B$3=Configurações!$D$7,BaseFinanceira[Mês Caixa],BaseFinanceira[Mês Comp.]),S$6,
BaseFinanceira[Plano Contas],'DRE Financeira'!$C414,
BaseFinanceira[Centro Custo],IF($B$2=Configurações!$B$7,"&lt;&gt;""",'DRE Financeira'!$B$2))))</f>
        <v/>
      </c>
      <c r="T414" s="26" t="str">
        <f>IF($B414="","",ABS(
SUMIFS(BaseFinanceira[Valor Realizado],
IF('DRE Financeira'!$B$3=Configurações!$D$7,BaseFinanceira[Mês Caixa],BaseFinanceira[Mês Comp.]),T$6,
BaseFinanceira[Plano Contas],'DRE Financeira'!$C414,
BaseFinanceira[Centro Custo],IF($B$2=Configurações!$B$7,"&lt;&gt;""",'DRE Financeira'!$B$2))))</f>
        <v/>
      </c>
      <c r="U414" s="24" t="str">
        <f>IF($B414="","",ABS(
SUMIFS(BaseFinanceira[Valor Previsto],
IF('DRE Financeira'!$B$3=Configurações!$D$7,BaseFinanceira[Mês Caixa],BaseFinanceira[Mês Comp.]),U$6,
BaseFinanceira[Plano Contas],'DRE Financeira'!$C414,
BaseFinanceira[Centro Custo],IF($B$2=Configurações!$B$7,"&lt;&gt;""",'DRE Financeira'!$B$2))))</f>
        <v/>
      </c>
      <c r="V414" s="26" t="str">
        <f>IF($B414="","",ABS(
SUMIFS(BaseFinanceira[Valor Realizado],
IF('DRE Financeira'!$B$3=Configurações!$D$7,BaseFinanceira[Mês Caixa],BaseFinanceira[Mês Comp.]),V$6,
BaseFinanceira[Plano Contas],'DRE Financeira'!$C414,
BaseFinanceira[Centro Custo],IF($B$2=Configurações!$B$7,"&lt;&gt;""",'DRE Financeira'!$B$2))))</f>
        <v/>
      </c>
      <c r="W414" s="24" t="str">
        <f>IF($B414="","",ABS(
SUMIFS(BaseFinanceira[Valor Previsto],
IF('DRE Financeira'!$B$3=Configurações!$D$7,BaseFinanceira[Mês Caixa],BaseFinanceira[Mês Comp.]),W$6,
BaseFinanceira[Plano Contas],'DRE Financeira'!$C414,
BaseFinanceira[Centro Custo],IF($B$2=Configurações!$B$7,"&lt;&gt;""",'DRE Financeira'!$B$2))))</f>
        <v/>
      </c>
      <c r="X414" s="26" t="str">
        <f>IF($B414="","",ABS(
SUMIFS(BaseFinanceira[Valor Realizado],
IF('DRE Financeira'!$B$3=Configurações!$D$7,BaseFinanceira[Mês Caixa],BaseFinanceira[Mês Comp.]),X$6,
BaseFinanceira[Plano Contas],'DRE Financeira'!$C414,
BaseFinanceira[Centro Custo],IF($B$2=Configurações!$B$7,"&lt;&gt;""",'DRE Financeira'!$B$2))))</f>
        <v/>
      </c>
      <c r="Y414" s="24" t="str">
        <f>IF($B414="","",ABS(
SUMIFS(BaseFinanceira[Valor Previsto],
IF('DRE Financeira'!$B$3=Configurações!$D$7,BaseFinanceira[Mês Caixa],BaseFinanceira[Mês Comp.]),Y$6,
BaseFinanceira[Plano Contas],'DRE Financeira'!$C414,
BaseFinanceira[Centro Custo],IF($B$2=Configurações!$B$7,"&lt;&gt;""",'DRE Financeira'!$B$2))))</f>
        <v/>
      </c>
      <c r="Z414" s="26" t="str">
        <f>IF($B414="","",ABS(
SUMIFS(BaseFinanceira[Valor Realizado],
IF('DRE Financeira'!$B$3=Configurações!$D$7,BaseFinanceira[Mês Caixa],BaseFinanceira[Mês Comp.]),Z$6,
BaseFinanceira[Plano Contas],'DRE Financeira'!$C414,
BaseFinanceira[Centro Custo],IF($B$2=Configurações!$B$7,"&lt;&gt;""",'DRE Financeira'!$B$2))))</f>
        <v/>
      </c>
      <c r="AA414" s="24" t="str">
        <f>IF($B414="","",ABS(
SUMIFS(BaseFinanceira[Valor Previsto],
IF('DRE Financeira'!$B$3=Configurações!$D$7,BaseFinanceira[Mês Caixa],BaseFinanceira[Mês Comp.]),AA$6,
BaseFinanceira[Plano Contas],'DRE Financeira'!$C414,
BaseFinanceira[Centro Custo],IF($B$2=Configurações!$B$7,"&lt;&gt;""",'DRE Financeira'!$B$2))))</f>
        <v/>
      </c>
      <c r="AB414" s="26" t="str">
        <f>IF($B414="","",ABS(
SUMIFS(BaseFinanceira[Valor Realizado],
IF('DRE Financeira'!$B$3=Configurações!$D$7,BaseFinanceira[Mês Caixa],BaseFinanceira[Mês Comp.]),AB$6,
BaseFinanceira[Plano Contas],'DRE Financeira'!$C414,
BaseFinanceira[Centro Custo],IF($B$2=Configurações!$B$7,"&lt;&gt;""",'DRE Financeira'!$B$2))))</f>
        <v/>
      </c>
      <c r="AD414" s="24">
        <f t="shared" si="630"/>
        <v>0</v>
      </c>
      <c r="AE414" s="26">
        <f t="shared" si="630"/>
        <v>0</v>
      </c>
      <c r="AF414" s="39">
        <f t="shared" si="570"/>
        <v>0</v>
      </c>
      <c r="AH414" s="24">
        <f t="shared" si="631"/>
        <v>0</v>
      </c>
      <c r="AI414" s="26">
        <f t="shared" si="631"/>
        <v>0</v>
      </c>
    </row>
    <row r="415" spans="2:35" s="2" customFormat="1" ht="20.100000000000001" customHeight="1" x14ac:dyDescent="0.25">
      <c r="B415" s="15"/>
      <c r="C415" s="47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D415" s="15"/>
      <c r="AE415" s="15"/>
      <c r="AF415" s="15"/>
      <c r="AH415" s="15"/>
      <c r="AI415" s="15"/>
    </row>
    <row r="416" spans="2:35" s="2" customFormat="1" ht="20.100000000000001" customHeight="1" x14ac:dyDescent="0.25">
      <c r="C416" s="21"/>
    </row>
    <row r="417" spans="2:35" s="2" customFormat="1" ht="25.5" customHeight="1" x14ac:dyDescent="0.25">
      <c r="B417" s="98" t="s">
        <v>7</v>
      </c>
      <c r="C417" s="46"/>
      <c r="D417" s="20"/>
      <c r="E417" s="24">
        <f t="shared" ref="E417:AB417" si="632">E279-E285+E351</f>
        <v>0</v>
      </c>
      <c r="F417" s="24">
        <f t="shared" si="632"/>
        <v>0</v>
      </c>
      <c r="G417" s="24">
        <f t="shared" si="632"/>
        <v>0</v>
      </c>
      <c r="H417" s="24">
        <f t="shared" si="632"/>
        <v>0</v>
      </c>
      <c r="I417" s="24">
        <f t="shared" si="632"/>
        <v>0</v>
      </c>
      <c r="J417" s="24">
        <f t="shared" si="632"/>
        <v>0</v>
      </c>
      <c r="K417" s="24">
        <f t="shared" si="632"/>
        <v>0</v>
      </c>
      <c r="L417" s="24">
        <f t="shared" si="632"/>
        <v>0</v>
      </c>
      <c r="M417" s="24">
        <f t="shared" si="632"/>
        <v>0</v>
      </c>
      <c r="N417" s="24">
        <f t="shared" si="632"/>
        <v>0</v>
      </c>
      <c r="O417" s="24">
        <f t="shared" si="632"/>
        <v>-500</v>
      </c>
      <c r="P417" s="24">
        <f t="shared" si="632"/>
        <v>-600</v>
      </c>
      <c r="Q417" s="24">
        <f t="shared" si="632"/>
        <v>0</v>
      </c>
      <c r="R417" s="24">
        <f t="shared" si="632"/>
        <v>0</v>
      </c>
      <c r="S417" s="24">
        <f t="shared" si="632"/>
        <v>0</v>
      </c>
      <c r="T417" s="24">
        <f t="shared" si="632"/>
        <v>0</v>
      </c>
      <c r="U417" s="24">
        <f t="shared" si="632"/>
        <v>0</v>
      </c>
      <c r="V417" s="24">
        <f t="shared" si="632"/>
        <v>0</v>
      </c>
      <c r="W417" s="24">
        <f t="shared" si="632"/>
        <v>0</v>
      </c>
      <c r="X417" s="24">
        <f t="shared" si="632"/>
        <v>0</v>
      </c>
      <c r="Y417" s="24">
        <f t="shared" si="632"/>
        <v>0</v>
      </c>
      <c r="Z417" s="24">
        <f t="shared" si="632"/>
        <v>0</v>
      </c>
      <c r="AA417" s="24">
        <f t="shared" si="632"/>
        <v>0</v>
      </c>
      <c r="AB417" s="24">
        <f t="shared" si="632"/>
        <v>0</v>
      </c>
      <c r="AD417" s="99">
        <f>SUMIF($E$3:$AB$3,AD$3,$E417:$AB417)</f>
        <v>-500</v>
      </c>
      <c r="AE417" s="101">
        <f>SUMIF($E$3:$AB$3,AE$3,$E417:$AB417)</f>
        <v>-600</v>
      </c>
      <c r="AF417" s="103">
        <f>IFERROR(AD417/$AD$7,0)</f>
        <v>-6.4102564102564106</v>
      </c>
      <c r="AH417" s="99">
        <f>IFERROR(SUMIF($E$3:$AB$3,AH$3,$E417:$AB417)/COUNTIFS($E417:$AB417,"&gt;0",$E$3:$AB$3,AH$3),0)</f>
        <v>0</v>
      </c>
      <c r="AI417" s="101">
        <f>IFERROR(SUMIF($E$3:$AB$3,AI$3,$E417:$AB417)/COUNTIFS($E417:$AB417,"&gt;0",$E$3:$AB$3,AI$3),0)</f>
        <v>0</v>
      </c>
    </row>
    <row r="418" spans="2:35" s="2" customFormat="1" ht="25.5" customHeight="1" x14ac:dyDescent="0.25">
      <c r="B418" s="98"/>
      <c r="C418" s="59"/>
      <c r="D418" s="20"/>
      <c r="E418" s="39">
        <f t="shared" ref="E418:AB418" si="633">IFERROR(E417/E7,0)</f>
        <v>0</v>
      </c>
      <c r="F418" s="39">
        <f t="shared" si="633"/>
        <v>0</v>
      </c>
      <c r="G418" s="39">
        <f t="shared" si="633"/>
        <v>0</v>
      </c>
      <c r="H418" s="39">
        <f t="shared" si="633"/>
        <v>0</v>
      </c>
      <c r="I418" s="39">
        <f t="shared" si="633"/>
        <v>0</v>
      </c>
      <c r="J418" s="39">
        <f t="shared" si="633"/>
        <v>0</v>
      </c>
      <c r="K418" s="39">
        <f t="shared" si="633"/>
        <v>0</v>
      </c>
      <c r="L418" s="39">
        <f t="shared" si="633"/>
        <v>0</v>
      </c>
      <c r="M418" s="39">
        <f t="shared" si="633"/>
        <v>0</v>
      </c>
      <c r="N418" s="39">
        <f t="shared" si="633"/>
        <v>0</v>
      </c>
      <c r="O418" s="39">
        <f t="shared" si="633"/>
        <v>-83.333333333333329</v>
      </c>
      <c r="P418" s="39">
        <f t="shared" si="633"/>
        <v>-100</v>
      </c>
      <c r="Q418" s="39">
        <f t="shared" si="633"/>
        <v>0</v>
      </c>
      <c r="R418" s="39">
        <f t="shared" si="633"/>
        <v>0</v>
      </c>
      <c r="S418" s="39">
        <f t="shared" si="633"/>
        <v>0</v>
      </c>
      <c r="T418" s="39">
        <f t="shared" si="633"/>
        <v>0</v>
      </c>
      <c r="U418" s="39">
        <f t="shared" si="633"/>
        <v>0</v>
      </c>
      <c r="V418" s="39">
        <f t="shared" si="633"/>
        <v>0</v>
      </c>
      <c r="W418" s="39">
        <f t="shared" si="633"/>
        <v>0</v>
      </c>
      <c r="X418" s="39">
        <f t="shared" si="633"/>
        <v>0</v>
      </c>
      <c r="Y418" s="39">
        <f t="shared" si="633"/>
        <v>0</v>
      </c>
      <c r="Z418" s="39">
        <f t="shared" si="633"/>
        <v>0</v>
      </c>
      <c r="AA418" s="39">
        <f t="shared" si="633"/>
        <v>0</v>
      </c>
      <c r="AB418" s="39">
        <f t="shared" si="633"/>
        <v>0</v>
      </c>
      <c r="AD418" s="100">
        <f>SUMIF($E$3:$AB$3,AD$3,$E418:$AB418)</f>
        <v>-83.333333333333329</v>
      </c>
      <c r="AE418" s="102">
        <f>SUMIF($E$3:$AB$3,AE$3,$E418:$AB418)</f>
        <v>-100</v>
      </c>
      <c r="AF418" s="104"/>
      <c r="AH418" s="100">
        <f>IFERROR(SUMIF($E$3:$AB$3,AH$3,$E418:$AB418)/COUNTIFS($E418:$AB418,"&gt;0",$E$3:$AB$3,AH$3),0)</f>
        <v>0</v>
      </c>
      <c r="AI418" s="102">
        <f>IFERROR(SUMIF($E$3:$AB$3,AI$3,$E418:$AB418)/COUNTIFS($E418:$AB418,"&gt;0",$E$3:$AB$3,AI$3),0)</f>
        <v>0</v>
      </c>
    </row>
    <row r="419" spans="2:35" s="2" customFormat="1" ht="20.100000000000001" customHeight="1" x14ac:dyDescent="0.25">
      <c r="C419" s="21"/>
    </row>
    <row r="420" spans="2:35" s="2" customFormat="1" ht="20.100000000000001" customHeight="1" x14ac:dyDescent="0.25">
      <c r="C420" s="21"/>
    </row>
  </sheetData>
  <sheetProtection sort="0" autoFilter="0"/>
  <mergeCells count="38">
    <mergeCell ref="B417:B418"/>
    <mergeCell ref="AD417:AD418"/>
    <mergeCell ref="AI417:AI418"/>
    <mergeCell ref="AF417:AF418"/>
    <mergeCell ref="AE279:AE280"/>
    <mergeCell ref="AH279:AH280"/>
    <mergeCell ref="AE417:AE418"/>
    <mergeCell ref="AH417:AH418"/>
    <mergeCell ref="B209:B210"/>
    <mergeCell ref="AD209:AD210"/>
    <mergeCell ref="AI209:AI210"/>
    <mergeCell ref="AF209:AF210"/>
    <mergeCell ref="B279:B280"/>
    <mergeCell ref="AD279:AD280"/>
    <mergeCell ref="AI279:AI280"/>
    <mergeCell ref="AF279:AF280"/>
    <mergeCell ref="AH2:AI2"/>
    <mergeCell ref="AE209:AE210"/>
    <mergeCell ref="AH209:AH210"/>
    <mergeCell ref="AF139:AF140"/>
    <mergeCell ref="AD2:AF2"/>
    <mergeCell ref="AH139:AH140"/>
    <mergeCell ref="AI139:AI140"/>
    <mergeCell ref="AA2:AB2"/>
    <mergeCell ref="Y2:Z2"/>
    <mergeCell ref="B139:B140"/>
    <mergeCell ref="AD139:AD140"/>
    <mergeCell ref="AE139:AE140"/>
    <mergeCell ref="E2:F2"/>
    <mergeCell ref="Q2:R2"/>
    <mergeCell ref="S2:T2"/>
    <mergeCell ref="U2:V2"/>
    <mergeCell ref="W2:X2"/>
    <mergeCell ref="G2:H2"/>
    <mergeCell ref="I2:J2"/>
    <mergeCell ref="K2:L2"/>
    <mergeCell ref="M2:N2"/>
    <mergeCell ref="O2:P2"/>
  </mergeCells>
  <phoneticPr fontId="4" type="noConversion"/>
  <conditionalFormatting sqref="E7:AA7 AD282:AF282 AD73:AF74 AD143:AF144 AH143:AI144 AH73:AI74 AH282:AI282 AD213:AF276 AH213:AI276 AD285:AF327 AH285:AI327 AD351:AF372 AH351:AI372 C353:C372 AD7:AF28 AH7:AI28 E9:AB28">
    <cfRule type="cellIs" dxfId="140" priority="1060" operator="equal">
      <formula>0</formula>
    </cfRule>
  </conditionalFormatting>
  <conditionalFormatting sqref="E209:AB210">
    <cfRule type="cellIs" dxfId="139" priority="1055" operator="equal">
      <formula>0</formula>
    </cfRule>
  </conditionalFormatting>
  <conditionalFormatting sqref="AD209 AF209">
    <cfRule type="cellIs" dxfId="138" priority="1054" operator="equal">
      <formula>0</formula>
    </cfRule>
  </conditionalFormatting>
  <conditionalFormatting sqref="E417:AA418">
    <cfRule type="cellIs" dxfId="137" priority="1051" operator="equal">
      <formula>0</formula>
    </cfRule>
  </conditionalFormatting>
  <conditionalFormatting sqref="AF417">
    <cfRule type="cellIs" dxfId="136" priority="1050" operator="equal">
      <formula>0</formula>
    </cfRule>
  </conditionalFormatting>
  <conditionalFormatting sqref="E282:AB282">
    <cfRule type="cellIs" dxfId="135" priority="1025" operator="equal">
      <formula>0</formula>
    </cfRule>
  </conditionalFormatting>
  <conditionalFormatting sqref="E279:AB280">
    <cfRule type="cellIs" dxfId="134" priority="1023" operator="equal">
      <formula>0</formula>
    </cfRule>
  </conditionalFormatting>
  <conditionalFormatting sqref="C9:C28">
    <cfRule type="cellIs" dxfId="133" priority="727" operator="equal">
      <formula>0</formula>
    </cfRule>
  </conditionalFormatting>
  <conditionalFormatting sqref="C235">
    <cfRule type="cellIs" dxfId="132" priority="708" operator="equal">
      <formula>0</formula>
    </cfRule>
  </conditionalFormatting>
  <conditionalFormatting sqref="C307">
    <cfRule type="cellIs" dxfId="131" priority="704" operator="equal">
      <formula>0</formula>
    </cfRule>
  </conditionalFormatting>
  <conditionalFormatting sqref="C213">
    <cfRule type="cellIs" dxfId="130" priority="720" operator="equal">
      <formula>0</formula>
    </cfRule>
  </conditionalFormatting>
  <conditionalFormatting sqref="C351">
    <cfRule type="cellIs" dxfId="129" priority="721" operator="equal">
      <formula>0</formula>
    </cfRule>
  </conditionalFormatting>
  <conditionalFormatting sqref="C144">
    <cfRule type="cellIs" dxfId="128" priority="711" operator="equal">
      <formula>0</formula>
    </cfRule>
  </conditionalFormatting>
  <conditionalFormatting sqref="E8:AB8">
    <cfRule type="cellIs" dxfId="127" priority="867" operator="equal">
      <formula>0</formula>
    </cfRule>
  </conditionalFormatting>
  <conditionalFormatting sqref="AB7">
    <cfRule type="cellIs" dxfId="126" priority="674" operator="equal">
      <formula>0</formula>
    </cfRule>
  </conditionalFormatting>
  <conditionalFormatting sqref="C143">
    <cfRule type="cellIs" dxfId="125" priority="725" operator="equal">
      <formula>0</formula>
    </cfRule>
  </conditionalFormatting>
  <conditionalFormatting sqref="C8">
    <cfRule type="cellIs" dxfId="124" priority="691" operator="equal">
      <formula>0</formula>
    </cfRule>
  </conditionalFormatting>
  <conditionalFormatting sqref="C7">
    <cfRule type="cellIs" dxfId="123" priority="690" operator="equal">
      <formula>0</formula>
    </cfRule>
  </conditionalFormatting>
  <conditionalFormatting sqref="C417:C418">
    <cfRule type="cellIs" dxfId="122" priority="722" operator="equal">
      <formula>0</formula>
    </cfRule>
  </conditionalFormatting>
  <conditionalFormatting sqref="C285">
    <cfRule type="cellIs" dxfId="121" priority="723" operator="equal">
      <formula>0</formula>
    </cfRule>
  </conditionalFormatting>
  <conditionalFormatting sqref="C209:C210">
    <cfRule type="cellIs" dxfId="120" priority="724" operator="equal">
      <formula>0</formula>
    </cfRule>
  </conditionalFormatting>
  <conditionalFormatting sqref="C286">
    <cfRule type="cellIs" dxfId="119" priority="705" operator="equal">
      <formula>0</formula>
    </cfRule>
  </conditionalFormatting>
  <conditionalFormatting sqref="C282">
    <cfRule type="cellIs" dxfId="118" priority="714" operator="equal">
      <formula>0</formula>
    </cfRule>
  </conditionalFormatting>
  <conditionalFormatting sqref="C279:C280">
    <cfRule type="cellIs" dxfId="117" priority="713" operator="equal">
      <formula>0</formula>
    </cfRule>
  </conditionalFormatting>
  <conditionalFormatting sqref="C256">
    <cfRule type="cellIs" dxfId="116" priority="707" operator="equal">
      <formula>0</formula>
    </cfRule>
  </conditionalFormatting>
  <conditionalFormatting sqref="C214">
    <cfRule type="cellIs" dxfId="115" priority="709" operator="equal">
      <formula>0</formula>
    </cfRule>
  </conditionalFormatting>
  <conditionalFormatting sqref="C352">
    <cfRule type="cellIs" dxfId="114" priority="701" operator="equal">
      <formula>0</formula>
    </cfRule>
  </conditionalFormatting>
  <conditionalFormatting sqref="AD279 AF279">
    <cfRule type="cellIs" dxfId="113" priority="526" operator="equal">
      <formula>0</formula>
    </cfRule>
  </conditionalFormatting>
  <conditionalFormatting sqref="AH279:AI279">
    <cfRule type="cellIs" dxfId="112" priority="524" operator="equal">
      <formula>0</formula>
    </cfRule>
  </conditionalFormatting>
  <conditionalFormatting sqref="AE417:AF417">
    <cfRule type="cellIs" dxfId="111" priority="522" operator="equal">
      <formula>0</formula>
    </cfRule>
  </conditionalFormatting>
  <conditionalFormatting sqref="AB417:AB418">
    <cfRule type="cellIs" dxfId="110" priority="669" operator="equal">
      <formula>0</formula>
    </cfRule>
  </conditionalFormatting>
  <conditionalFormatting sqref="AH209:AI209">
    <cfRule type="cellIs" dxfId="109" priority="527" operator="equal">
      <formula>0</formula>
    </cfRule>
  </conditionalFormatting>
  <conditionalFormatting sqref="AE209:AF209">
    <cfRule type="cellIs" dxfId="108" priority="528" operator="equal">
      <formula>0</formula>
    </cfRule>
  </conditionalFormatting>
  <conditionalFormatting sqref="C73">
    <cfRule type="cellIs" dxfId="107" priority="496" operator="equal">
      <formula>0</formula>
    </cfRule>
  </conditionalFormatting>
  <conditionalFormatting sqref="C74">
    <cfRule type="cellIs" dxfId="106" priority="495" operator="equal">
      <formula>0</formula>
    </cfRule>
  </conditionalFormatting>
  <conditionalFormatting sqref="AE279:AF279">
    <cfRule type="cellIs" dxfId="105" priority="525" operator="equal">
      <formula>0</formula>
    </cfRule>
  </conditionalFormatting>
  <conditionalFormatting sqref="E74:AB74">
    <cfRule type="cellIs" dxfId="104" priority="513" operator="equal">
      <formula>0</formula>
    </cfRule>
  </conditionalFormatting>
  <conditionalFormatting sqref="AD417">
    <cfRule type="cellIs" dxfId="103" priority="523" operator="equal">
      <formula>0</formula>
    </cfRule>
  </conditionalFormatting>
  <conditionalFormatting sqref="AH417:AI417">
    <cfRule type="cellIs" dxfId="102" priority="521" operator="equal">
      <formula>0</formula>
    </cfRule>
  </conditionalFormatting>
  <conditionalFormatting sqref="E73:F73">
    <cfRule type="cellIs" dxfId="101" priority="520" operator="equal">
      <formula>0</formula>
    </cfRule>
  </conditionalFormatting>
  <conditionalFormatting sqref="E139:AB140">
    <cfRule type="cellIs" dxfId="100" priority="468" operator="equal">
      <formula>0</formula>
    </cfRule>
  </conditionalFormatting>
  <conditionalFormatting sqref="C139:C140">
    <cfRule type="cellIs" dxfId="99" priority="465" operator="equal">
      <formula>0</formula>
    </cfRule>
  </conditionalFormatting>
  <conditionalFormatting sqref="G73:AB73">
    <cfRule type="cellIs" dxfId="98" priority="384" operator="equal">
      <formula>0</formula>
    </cfRule>
  </conditionalFormatting>
  <conditionalFormatting sqref="E143:F143">
    <cfRule type="cellIs" dxfId="97" priority="373" operator="equal">
      <formula>0</formula>
    </cfRule>
  </conditionalFormatting>
  <conditionalFormatting sqref="G143:AB143">
    <cfRule type="cellIs" dxfId="96" priority="362" operator="equal">
      <formula>0</formula>
    </cfRule>
  </conditionalFormatting>
  <conditionalFormatting sqref="C215:C234">
    <cfRule type="cellIs" dxfId="95" priority="257" operator="equal">
      <formula>0</formula>
    </cfRule>
  </conditionalFormatting>
  <conditionalFormatting sqref="C287:C306">
    <cfRule type="cellIs" dxfId="94" priority="252" operator="equal">
      <formula>0</formula>
    </cfRule>
  </conditionalFormatting>
  <conditionalFormatting sqref="C236:C255">
    <cfRule type="cellIs" dxfId="93" priority="256" operator="equal">
      <formula>0</formula>
    </cfRule>
  </conditionalFormatting>
  <conditionalFormatting sqref="C257:C276">
    <cfRule type="cellIs" dxfId="92" priority="255" operator="equal">
      <formula>0</formula>
    </cfRule>
  </conditionalFormatting>
  <conditionalFormatting sqref="C308:C327">
    <cfRule type="cellIs" dxfId="91" priority="251" operator="equal">
      <formula>0</formula>
    </cfRule>
  </conditionalFormatting>
  <conditionalFormatting sqref="E144:AB144">
    <cfRule type="cellIs" dxfId="90" priority="170" operator="equal">
      <formula>0</formula>
    </cfRule>
  </conditionalFormatting>
  <conditionalFormatting sqref="AH139:AI139">
    <cfRule type="cellIs" dxfId="89" priority="159" operator="equal">
      <formula>0</formula>
    </cfRule>
  </conditionalFormatting>
  <conditionalFormatting sqref="AD139 AF139">
    <cfRule type="cellIs" dxfId="88" priority="161" operator="equal">
      <formula>0</formula>
    </cfRule>
  </conditionalFormatting>
  <conditionalFormatting sqref="AE139:AF139">
    <cfRule type="cellIs" dxfId="87" priority="160" operator="equal">
      <formula>0</formula>
    </cfRule>
  </conditionalFormatting>
  <conditionalFormatting sqref="AD29:AF29">
    <cfRule type="cellIs" dxfId="86" priority="114" operator="equal">
      <formula>0</formula>
    </cfRule>
  </conditionalFormatting>
  <conditionalFormatting sqref="C30:C49">
    <cfRule type="cellIs" dxfId="85" priority="112" operator="equal">
      <formula>0</formula>
    </cfRule>
  </conditionalFormatting>
  <conditionalFormatting sqref="AD50:AF50">
    <cfRule type="cellIs" dxfId="84" priority="109" operator="equal">
      <formula>0</formula>
    </cfRule>
  </conditionalFormatting>
  <conditionalFormatting sqref="C29">
    <cfRule type="cellIs" dxfId="83" priority="111" operator="equal">
      <formula>0</formula>
    </cfRule>
  </conditionalFormatting>
  <conditionalFormatting sqref="E50:AB50">
    <cfRule type="cellIs" dxfId="82" priority="101" operator="equal">
      <formula>0</formula>
    </cfRule>
  </conditionalFormatting>
  <conditionalFormatting sqref="C145:C164">
    <cfRule type="cellIs" dxfId="81" priority="66" operator="equal">
      <formula>0</formula>
    </cfRule>
  </conditionalFormatting>
  <conditionalFormatting sqref="C51:C70">
    <cfRule type="cellIs" dxfId="80" priority="107" operator="equal">
      <formula>0</formula>
    </cfRule>
  </conditionalFormatting>
  <conditionalFormatting sqref="C50">
    <cfRule type="cellIs" dxfId="79" priority="106" operator="equal">
      <formula>0</formula>
    </cfRule>
  </conditionalFormatting>
  <conditionalFormatting sqref="AD95:AF95 AH95:AI95">
    <cfRule type="cellIs" dxfId="78" priority="80" operator="equal">
      <formula>0</formula>
    </cfRule>
  </conditionalFormatting>
  <conditionalFormatting sqref="E29:AB29">
    <cfRule type="cellIs" dxfId="77" priority="103" operator="equal">
      <formula>0</formula>
    </cfRule>
  </conditionalFormatting>
  <conditionalFormatting sqref="C116">
    <cfRule type="cellIs" dxfId="76" priority="75" operator="equal">
      <formula>0</formula>
    </cfRule>
  </conditionalFormatting>
  <conditionalFormatting sqref="AD75:AF84 AH75:AI84">
    <cfRule type="cellIs" dxfId="75" priority="100" operator="equal">
      <formula>0</formula>
    </cfRule>
  </conditionalFormatting>
  <conditionalFormatting sqref="AD176:AF185 AH176:AI185">
    <cfRule type="cellIs" dxfId="74" priority="71" operator="equal">
      <formula>0</formula>
    </cfRule>
  </conditionalFormatting>
  <conditionalFormatting sqref="AD85:AF94 AH85:AI94">
    <cfRule type="cellIs" dxfId="73" priority="98" operator="equal">
      <formula>0</formula>
    </cfRule>
  </conditionalFormatting>
  <conditionalFormatting sqref="AD106:AF115 AH106:AI115">
    <cfRule type="cellIs" dxfId="72" priority="94" operator="equal">
      <formula>0</formula>
    </cfRule>
  </conditionalFormatting>
  <conditionalFormatting sqref="AD96:AF105 AH96:AI105">
    <cfRule type="cellIs" dxfId="71" priority="97" operator="equal">
      <formula>0</formula>
    </cfRule>
  </conditionalFormatting>
  <conditionalFormatting sqref="C75:C94">
    <cfRule type="cellIs" dxfId="70" priority="85" operator="equal">
      <formula>0</formula>
    </cfRule>
  </conditionalFormatting>
  <conditionalFormatting sqref="AD117:AF126 AH117:AI126">
    <cfRule type="cellIs" dxfId="69" priority="93" operator="equal">
      <formula>0</formula>
    </cfRule>
  </conditionalFormatting>
  <conditionalFormatting sqref="C96:C115">
    <cfRule type="cellIs" dxfId="68" priority="84" operator="equal">
      <formula>0</formula>
    </cfRule>
  </conditionalFormatting>
  <conditionalFormatting sqref="AD127:AF136 AH127:AI136">
    <cfRule type="cellIs" dxfId="67" priority="90" operator="equal">
      <formula>0</formula>
    </cfRule>
  </conditionalFormatting>
  <conditionalFormatting sqref="C187:C206">
    <cfRule type="cellIs" dxfId="66" priority="64" operator="equal">
      <formula>0</formula>
    </cfRule>
  </conditionalFormatting>
  <conditionalFormatting sqref="AD165:AF165 AH165:AI165">
    <cfRule type="cellIs" dxfId="65" priority="63" operator="equal">
      <formula>0</formula>
    </cfRule>
  </conditionalFormatting>
  <conditionalFormatting sqref="C117:C136">
    <cfRule type="cellIs" dxfId="64" priority="82" operator="equal">
      <formula>0</formula>
    </cfRule>
  </conditionalFormatting>
  <conditionalFormatting sqref="AD116:AF116 AH116:AI116">
    <cfRule type="cellIs" dxfId="63" priority="77" operator="equal">
      <formula>0</formula>
    </cfRule>
  </conditionalFormatting>
  <conditionalFormatting sqref="C166:C185">
    <cfRule type="cellIs" dxfId="62" priority="65" operator="equal">
      <formula>0</formula>
    </cfRule>
  </conditionalFormatting>
  <conditionalFormatting sqref="C95">
    <cfRule type="cellIs" dxfId="61" priority="78" operator="equal">
      <formula>0</formula>
    </cfRule>
  </conditionalFormatting>
  <conditionalFormatting sqref="C165">
    <cfRule type="cellIs" dxfId="60" priority="61" operator="equal">
      <formula>0</formula>
    </cfRule>
  </conditionalFormatting>
  <conditionalFormatting sqref="E95:AB95">
    <cfRule type="cellIs" dxfId="59" priority="79" operator="equal">
      <formula>0</formula>
    </cfRule>
  </conditionalFormatting>
  <conditionalFormatting sqref="AD186:AF186 AH186:AI186">
    <cfRule type="cellIs" dxfId="58" priority="60" operator="equal">
      <formula>0</formula>
    </cfRule>
  </conditionalFormatting>
  <conditionalFormatting sqref="C186">
    <cfRule type="cellIs" dxfId="57" priority="58" operator="equal">
      <formula>0</formula>
    </cfRule>
  </conditionalFormatting>
  <conditionalFormatting sqref="E116:AB116">
    <cfRule type="cellIs" dxfId="56" priority="76" operator="equal">
      <formula>0</formula>
    </cfRule>
  </conditionalFormatting>
  <conditionalFormatting sqref="AD145:AF154 AH145:AI154">
    <cfRule type="cellIs" dxfId="55" priority="74" operator="equal">
      <formula>0</formula>
    </cfRule>
  </conditionalFormatting>
  <conditionalFormatting sqref="AD155:AF164 AH155:AI164">
    <cfRule type="cellIs" dxfId="54" priority="73" operator="equal">
      <formula>0</formula>
    </cfRule>
  </conditionalFormatting>
  <conditionalFormatting sqref="AD166:AF175 AH166:AI175">
    <cfRule type="cellIs" dxfId="53" priority="72" operator="equal">
      <formula>0</formula>
    </cfRule>
  </conditionalFormatting>
  <conditionalFormatting sqref="AD187:AF196 AH187:AI196">
    <cfRule type="cellIs" dxfId="52" priority="70" operator="equal">
      <formula>0</formula>
    </cfRule>
  </conditionalFormatting>
  <conditionalFormatting sqref="AD197:AF206 AH197:AI206">
    <cfRule type="cellIs" dxfId="51" priority="69" operator="equal">
      <formula>0</formula>
    </cfRule>
  </conditionalFormatting>
  <conditionalFormatting sqref="E165:AB165">
    <cfRule type="cellIs" dxfId="50" priority="62" operator="equal">
      <formula>0</formula>
    </cfRule>
  </conditionalFormatting>
  <conditionalFormatting sqref="E186:AB186">
    <cfRule type="cellIs" dxfId="49" priority="59" operator="equal">
      <formula>0</formula>
    </cfRule>
  </conditionalFormatting>
  <conditionalFormatting sqref="E213:F213">
    <cfRule type="cellIs" dxfId="48" priority="57" operator="equal">
      <formula>0</formula>
    </cfRule>
  </conditionalFormatting>
  <conditionalFormatting sqref="G213:AB213">
    <cfRule type="cellIs" dxfId="47" priority="56" operator="equal">
      <formula>0</formula>
    </cfRule>
  </conditionalFormatting>
  <conditionalFormatting sqref="E214:AB214">
    <cfRule type="cellIs" dxfId="46" priority="55" operator="equal">
      <formula>0</formula>
    </cfRule>
  </conditionalFormatting>
  <conditionalFormatting sqref="E235:AB235">
    <cfRule type="cellIs" dxfId="45" priority="51" operator="equal">
      <formula>0</formula>
    </cfRule>
  </conditionalFormatting>
  <conditionalFormatting sqref="E256:AB256">
    <cfRule type="cellIs" dxfId="44" priority="50" operator="equal">
      <formula>0</formula>
    </cfRule>
  </conditionalFormatting>
  <conditionalFormatting sqref="E328:AB328">
    <cfRule type="cellIs" dxfId="43" priority="34" operator="equal">
      <formula>0</formula>
    </cfRule>
  </conditionalFormatting>
  <conditionalFormatting sqref="AD328:AF348 AH328:AI348">
    <cfRule type="cellIs" dxfId="42" priority="49" operator="equal">
      <formula>0</formula>
    </cfRule>
  </conditionalFormatting>
  <conditionalFormatting sqref="C328">
    <cfRule type="cellIs" dxfId="41" priority="48" operator="equal">
      <formula>0</formula>
    </cfRule>
  </conditionalFormatting>
  <conditionalFormatting sqref="C329:C348">
    <cfRule type="cellIs" dxfId="40" priority="47" operator="equal">
      <formula>0</formula>
    </cfRule>
  </conditionalFormatting>
  <conditionalFormatting sqref="E307:AB307">
    <cfRule type="cellIs" dxfId="39" priority="35" operator="equal">
      <formula>0</formula>
    </cfRule>
  </conditionalFormatting>
  <conditionalFormatting sqref="E285:F285">
    <cfRule type="cellIs" dxfId="38" priority="41" operator="equal">
      <formula>0</formula>
    </cfRule>
  </conditionalFormatting>
  <conditionalFormatting sqref="G285:AB285">
    <cfRule type="cellIs" dxfId="37" priority="40" operator="equal">
      <formula>0</formula>
    </cfRule>
  </conditionalFormatting>
  <conditionalFormatting sqref="E286:AB286">
    <cfRule type="cellIs" dxfId="36" priority="39" operator="equal">
      <formula>0</formula>
    </cfRule>
  </conditionalFormatting>
  <conditionalFormatting sqref="AD373:AF393 AH373:AI393 C374:C393">
    <cfRule type="cellIs" dxfId="35" priority="33" operator="equal">
      <formula>0</formula>
    </cfRule>
  </conditionalFormatting>
  <conditionalFormatting sqref="C373">
    <cfRule type="cellIs" dxfId="34" priority="32" operator="equal">
      <formula>0</formula>
    </cfRule>
  </conditionalFormatting>
  <conditionalFormatting sqref="E374:AB393">
    <cfRule type="cellIs" dxfId="33" priority="24" operator="equal">
      <formula>0</formula>
    </cfRule>
  </conditionalFormatting>
  <conditionalFormatting sqref="AD394:AF414 AH394:AI414 C395:C414">
    <cfRule type="cellIs" dxfId="32" priority="30" operator="equal">
      <formula>0</formula>
    </cfRule>
  </conditionalFormatting>
  <conditionalFormatting sqref="C394">
    <cfRule type="cellIs" dxfId="31" priority="29" operator="equal">
      <formula>0</formula>
    </cfRule>
  </conditionalFormatting>
  <conditionalFormatting sqref="E394:AB394">
    <cfRule type="cellIs" dxfId="30" priority="21" operator="equal">
      <formula>0</formula>
    </cfRule>
  </conditionalFormatting>
  <conditionalFormatting sqref="E351:AA351">
    <cfRule type="cellIs" dxfId="29" priority="27" operator="equal">
      <formula>0</formula>
    </cfRule>
  </conditionalFormatting>
  <conditionalFormatting sqref="E352:AB352">
    <cfRule type="cellIs" dxfId="28" priority="26" operator="equal">
      <formula>0</formula>
    </cfRule>
  </conditionalFormatting>
  <conditionalFormatting sqref="AB351">
    <cfRule type="cellIs" dxfId="27" priority="25" operator="equal">
      <formula>0</formula>
    </cfRule>
  </conditionalFormatting>
  <conditionalFormatting sqref="E373:AB373">
    <cfRule type="cellIs" dxfId="26" priority="23" operator="equal">
      <formula>0</formula>
    </cfRule>
  </conditionalFormatting>
  <conditionalFormatting sqref="AD30:AF49">
    <cfRule type="cellIs" dxfId="25" priority="20" operator="equal">
      <formula>0</formula>
    </cfRule>
  </conditionalFormatting>
  <conditionalFormatting sqref="AD51:AF70">
    <cfRule type="cellIs" dxfId="24" priority="19" operator="equal">
      <formula>0</formula>
    </cfRule>
  </conditionalFormatting>
  <conditionalFormatting sqref="AH29:AI49">
    <cfRule type="cellIs" dxfId="23" priority="18" operator="equal">
      <formula>0</formula>
    </cfRule>
  </conditionalFormatting>
  <conditionalFormatting sqref="AH50:AI70">
    <cfRule type="cellIs" dxfId="22" priority="17" operator="equal">
      <formula>0</formula>
    </cfRule>
  </conditionalFormatting>
  <conditionalFormatting sqref="E30:AB49">
    <cfRule type="cellIs" dxfId="21" priority="16" operator="equal">
      <formula>0</formula>
    </cfRule>
  </conditionalFormatting>
  <conditionalFormatting sqref="E51:AB70">
    <cfRule type="cellIs" dxfId="20" priority="15" operator="equal">
      <formula>0</formula>
    </cfRule>
  </conditionalFormatting>
  <conditionalFormatting sqref="E75:AB94">
    <cfRule type="cellIs" dxfId="19" priority="14" operator="equal">
      <formula>0</formula>
    </cfRule>
  </conditionalFormatting>
  <conditionalFormatting sqref="E96:AB115">
    <cfRule type="cellIs" dxfId="18" priority="13" operator="equal">
      <formula>0</formula>
    </cfRule>
  </conditionalFormatting>
  <conditionalFormatting sqref="E117:AB136">
    <cfRule type="cellIs" dxfId="17" priority="12" operator="equal">
      <formula>0</formula>
    </cfRule>
  </conditionalFormatting>
  <conditionalFormatting sqref="E145:AB164">
    <cfRule type="cellIs" dxfId="16" priority="11" operator="equal">
      <formula>0</formula>
    </cfRule>
  </conditionalFormatting>
  <conditionalFormatting sqref="E166:AB185">
    <cfRule type="cellIs" dxfId="15" priority="10" operator="equal">
      <formula>0</formula>
    </cfRule>
  </conditionalFormatting>
  <conditionalFormatting sqref="E187:AB206">
    <cfRule type="cellIs" dxfId="14" priority="9" operator="equal">
      <formula>0</formula>
    </cfRule>
  </conditionalFormatting>
  <conditionalFormatting sqref="E215:AB234">
    <cfRule type="cellIs" dxfId="13" priority="8" operator="equal">
      <formula>0</formula>
    </cfRule>
  </conditionalFormatting>
  <conditionalFormatting sqref="E236:AB255">
    <cfRule type="cellIs" dxfId="12" priority="7" operator="equal">
      <formula>0</formula>
    </cfRule>
  </conditionalFormatting>
  <conditionalFormatting sqref="E257:AB276">
    <cfRule type="cellIs" dxfId="11" priority="6" operator="equal">
      <formula>0</formula>
    </cfRule>
  </conditionalFormatting>
  <conditionalFormatting sqref="E287:AB306">
    <cfRule type="cellIs" dxfId="10" priority="5" operator="equal">
      <formula>0</formula>
    </cfRule>
  </conditionalFormatting>
  <conditionalFormatting sqref="E308:AB327">
    <cfRule type="cellIs" dxfId="9" priority="4" operator="equal">
      <formula>0</formula>
    </cfRule>
  </conditionalFormatting>
  <conditionalFormatting sqref="E329:AB348">
    <cfRule type="cellIs" dxfId="8" priority="3" operator="equal">
      <formula>0</formula>
    </cfRule>
  </conditionalFormatting>
  <conditionalFormatting sqref="E353:AB372">
    <cfRule type="cellIs" dxfId="7" priority="2" operator="equal">
      <formula>0</formula>
    </cfRule>
  </conditionalFormatting>
  <conditionalFormatting sqref="E395:AB414">
    <cfRule type="cellIs" dxfId="6" priority="1" operator="equal">
      <formula>0</formula>
    </cfRule>
  </conditionalFormatting>
  <dataValidations count="2">
    <dataValidation type="list" allowBlank="1" showInputMessage="1" showErrorMessage="1" sqref="B2" xr:uid="{00000000-0002-0000-0200-000000000000}">
      <formula1>INDIRECT("TabCustos")</formula1>
    </dataValidation>
    <dataValidation type="list" allowBlank="1" showInputMessage="1" showErrorMessage="1" sqref="B3" xr:uid="{00000000-0002-0000-0200-000002000000}">
      <formula1>INDIRECT("TabRegime")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1">
    <tabColor theme="0" tint="-0.249977111117893"/>
  </sheetPr>
  <dimension ref="A1:AQ30"/>
  <sheetViews>
    <sheetView showGridLines="0" topLeftCell="G1" zoomScale="80" zoomScaleNormal="80" workbookViewId="0">
      <pane ySplit="4" topLeftCell="A5" activePane="bottomLeft" state="frozen"/>
      <selection activeCell="B11" sqref="B11:E11"/>
      <selection pane="bottomLeft" activeCell="N23" sqref="N23:N24"/>
    </sheetView>
  </sheetViews>
  <sheetFormatPr defaultColWidth="0" defaultRowHeight="15" customHeight="1" x14ac:dyDescent="0.25"/>
  <cols>
    <col min="1" max="1" width="1.7109375" customWidth="1"/>
    <col min="2" max="4" width="25.7109375" customWidth="1"/>
    <col min="5" max="5" width="1.7109375" customWidth="1"/>
    <col min="6" max="8" width="25.7109375" customWidth="1"/>
    <col min="9" max="9" width="1.7109375" customWidth="1"/>
    <col min="10" max="10" width="29.42578125" customWidth="1"/>
    <col min="11" max="12" width="25.7109375" customWidth="1"/>
    <col min="13" max="13" width="1.7109375" customWidth="1"/>
    <col min="14" max="16" width="25.7109375" customWidth="1"/>
    <col min="17" max="17" width="1.7109375" customWidth="1"/>
    <col min="18" max="20" width="25.7109375" customWidth="1"/>
    <col min="21" max="21" width="1.7109375" customWidth="1"/>
    <col min="22" max="24" width="25.7109375" customWidth="1"/>
    <col min="25" max="25" width="5.7109375" customWidth="1"/>
    <col min="26" max="26" width="30.7109375" hidden="1" customWidth="1"/>
    <col min="27" max="27" width="1.7109375" hidden="1" customWidth="1"/>
    <col min="28" max="34" width="20.7109375" hidden="1" customWidth="1"/>
    <col min="35" max="35" width="9.140625" hidden="1" customWidth="1"/>
    <col min="36" max="37" width="15.7109375" hidden="1" customWidth="1"/>
    <col min="38" max="38" width="9.140625" hidden="1" customWidth="1"/>
    <col min="39" max="43" width="15.7109375" hidden="1" customWidth="1"/>
    <col min="44" max="16384" width="9.140625" hidden="1"/>
  </cols>
  <sheetData>
    <row r="1" spans="1:37" s="2" customFormat="1" ht="9.949999999999999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s="2" customFormat="1" ht="20.100000000000001" customHeight="1" x14ac:dyDescent="0.25">
      <c r="A2" s="1"/>
      <c r="B2" s="96" t="s">
        <v>100</v>
      </c>
      <c r="C2" s="96"/>
      <c r="D2" s="96"/>
      <c r="E2" s="96"/>
      <c r="F2" s="96"/>
      <c r="G2" s="3"/>
      <c r="H2" s="1"/>
      <c r="I2" s="3"/>
      <c r="J2" s="19"/>
      <c r="K2" s="3"/>
      <c r="L2" s="1"/>
      <c r="M2" s="1"/>
      <c r="N2" s="1"/>
      <c r="O2" s="1"/>
      <c r="P2" s="1"/>
      <c r="Q2" s="1"/>
      <c r="R2" s="1"/>
      <c r="S2" s="1"/>
      <c r="T2" s="1"/>
      <c r="U2" s="3"/>
      <c r="V2" s="3"/>
      <c r="W2" s="3"/>
      <c r="X2" s="7"/>
      <c r="Y2" s="1"/>
    </row>
    <row r="3" spans="1:37" s="2" customFormat="1" ht="20.100000000000001" customHeight="1" x14ac:dyDescent="0.25">
      <c r="A3" s="1"/>
      <c r="B3" s="96"/>
      <c r="C3" s="96"/>
      <c r="D3" s="96"/>
      <c r="E3" s="96"/>
      <c r="F3" s="96"/>
      <c r="G3" s="8"/>
      <c r="H3" s="1"/>
      <c r="I3" s="3"/>
      <c r="J3" s="3"/>
      <c r="K3" s="8"/>
      <c r="L3" s="1"/>
      <c r="M3" s="1"/>
      <c r="N3" s="1"/>
      <c r="O3" s="1"/>
      <c r="P3" s="1"/>
      <c r="Q3" s="1"/>
      <c r="R3" s="1"/>
      <c r="S3" s="1"/>
      <c r="T3" s="1"/>
      <c r="U3" s="3"/>
      <c r="V3" s="3"/>
      <c r="W3" s="3"/>
      <c r="X3" s="9"/>
      <c r="Y3" s="1"/>
    </row>
    <row r="4" spans="1:37" s="2" customFormat="1" ht="1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37" s="2" customFormat="1" ht="14.25" x14ac:dyDescent="0.25"/>
    <row r="6" spans="1:37" s="50" customFormat="1" ht="20.100000000000001" hidden="1" customHeight="1" x14ac:dyDescent="0.25">
      <c r="B6" s="45">
        <f>COUNTA(B9:B28)</f>
        <v>3</v>
      </c>
      <c r="C6" s="45">
        <f>COUNTA(C9:C28)</f>
        <v>3</v>
      </c>
      <c r="D6" s="45">
        <f t="shared" ref="D6:X6" si="0">COUNTA(D9:D28)</f>
        <v>3</v>
      </c>
      <c r="F6" s="45">
        <f t="shared" si="0"/>
        <v>5</v>
      </c>
      <c r="G6" s="45">
        <f t="shared" si="0"/>
        <v>3</v>
      </c>
      <c r="H6" s="45">
        <f t="shared" si="0"/>
        <v>3</v>
      </c>
      <c r="J6" s="45">
        <f t="shared" si="0"/>
        <v>4</v>
      </c>
      <c r="K6" s="45">
        <f t="shared" si="0"/>
        <v>3</v>
      </c>
      <c r="L6" s="45">
        <f t="shared" si="0"/>
        <v>3</v>
      </c>
      <c r="N6" s="45">
        <f t="shared" si="0"/>
        <v>14</v>
      </c>
      <c r="O6" s="45">
        <f t="shared" si="0"/>
        <v>8</v>
      </c>
      <c r="P6" s="45">
        <f t="shared" si="0"/>
        <v>3</v>
      </c>
      <c r="R6" s="45">
        <f t="shared" si="0"/>
        <v>1</v>
      </c>
      <c r="S6" s="45">
        <f t="shared" si="0"/>
        <v>4</v>
      </c>
      <c r="T6" s="45">
        <f t="shared" si="0"/>
        <v>3</v>
      </c>
      <c r="V6" s="45">
        <f t="shared" si="0"/>
        <v>2</v>
      </c>
      <c r="W6" s="45">
        <f t="shared" si="0"/>
        <v>3</v>
      </c>
      <c r="X6" s="45">
        <f t="shared" si="0"/>
        <v>3</v>
      </c>
      <c r="AB6" s="45">
        <f>COUNTA(AB9:AB13)-COUNTIF(AB9:AB13,0)</f>
        <v>3</v>
      </c>
      <c r="AC6" s="45">
        <f t="shared" ref="AC6:AH6" si="1">COUNTA(AC9:AC13)-COUNTIF(AC9:AC13,0)</f>
        <v>3</v>
      </c>
      <c r="AD6" s="45">
        <f t="shared" si="1"/>
        <v>3</v>
      </c>
      <c r="AE6" s="45">
        <f t="shared" si="1"/>
        <v>3</v>
      </c>
      <c r="AF6" s="45">
        <f t="shared" si="1"/>
        <v>3</v>
      </c>
      <c r="AG6" s="45">
        <f t="shared" si="1"/>
        <v>3</v>
      </c>
      <c r="AH6" s="45">
        <f t="shared" si="1"/>
        <v>2</v>
      </c>
      <c r="AJ6" s="45">
        <f>COUNTA(AJ9:AJ13)-COUNTIF(AJ9:AJ13,0)</f>
        <v>2</v>
      </c>
      <c r="AK6" s="45">
        <f>COUNTA(AK9:AK13)-COUNTIF(AK9:AK13,0)</f>
        <v>2</v>
      </c>
    </row>
    <row r="7" spans="1:37" s="2" customFormat="1" ht="25.5" customHeight="1" x14ac:dyDescent="0.25">
      <c r="B7" s="108" t="s">
        <v>75</v>
      </c>
      <c r="C7" s="108"/>
      <c r="D7" s="108"/>
      <c r="E7" s="10"/>
      <c r="F7" s="109" t="s">
        <v>44</v>
      </c>
      <c r="G7" s="109"/>
      <c r="H7" s="109"/>
      <c r="I7" s="10"/>
      <c r="J7" s="109" t="s">
        <v>77</v>
      </c>
      <c r="K7" s="109"/>
      <c r="L7" s="109"/>
      <c r="M7" s="17"/>
      <c r="N7" s="109" t="s">
        <v>84</v>
      </c>
      <c r="O7" s="109"/>
      <c r="P7" s="109"/>
      <c r="Q7" s="10"/>
      <c r="R7" s="109" t="s">
        <v>36</v>
      </c>
      <c r="S7" s="109"/>
      <c r="T7" s="109"/>
      <c r="U7" s="10"/>
      <c r="V7" s="108" t="s">
        <v>43</v>
      </c>
      <c r="W7" s="108"/>
      <c r="X7" s="108"/>
      <c r="Z7" s="31" t="s">
        <v>9</v>
      </c>
      <c r="AB7" s="111" t="s">
        <v>10</v>
      </c>
      <c r="AC7" s="111"/>
      <c r="AD7" s="111"/>
      <c r="AE7" s="111"/>
      <c r="AF7" s="111"/>
      <c r="AG7" s="111"/>
      <c r="AH7" s="111"/>
      <c r="AJ7" s="110" t="s">
        <v>5</v>
      </c>
      <c r="AK7" s="110"/>
    </row>
    <row r="8" spans="1:37" s="2" customFormat="1" ht="20.100000000000001" customHeight="1" x14ac:dyDescent="0.25">
      <c r="B8" s="25" t="s">
        <v>76</v>
      </c>
      <c r="C8" s="25" t="s">
        <v>111</v>
      </c>
      <c r="D8" s="25" t="s">
        <v>112</v>
      </c>
      <c r="E8" s="10"/>
      <c r="F8" s="25" t="s">
        <v>21</v>
      </c>
      <c r="G8" s="25" t="s">
        <v>111</v>
      </c>
      <c r="H8" s="25" t="s">
        <v>112</v>
      </c>
      <c r="I8" s="10"/>
      <c r="J8" s="25" t="s">
        <v>25</v>
      </c>
      <c r="K8" s="25" t="s">
        <v>111</v>
      </c>
      <c r="L8" s="25" t="s">
        <v>112</v>
      </c>
      <c r="M8" s="17"/>
      <c r="N8" s="25" t="s">
        <v>31</v>
      </c>
      <c r="O8" s="25" t="s">
        <v>6</v>
      </c>
      <c r="P8" s="25" t="s">
        <v>79</v>
      </c>
      <c r="Q8" s="10"/>
      <c r="R8" s="25" t="s">
        <v>16</v>
      </c>
      <c r="S8" s="25" t="s">
        <v>40</v>
      </c>
      <c r="T8" s="25" t="s">
        <v>112</v>
      </c>
      <c r="U8" s="10"/>
      <c r="V8" s="25" t="s">
        <v>17</v>
      </c>
      <c r="W8" s="25" t="s">
        <v>111</v>
      </c>
      <c r="X8" s="25" t="s">
        <v>112</v>
      </c>
      <c r="Z8" s="28" t="str">
        <f>B7</f>
        <v>Receita Bruta Operacional</v>
      </c>
      <c r="AB8" s="29" t="str">
        <f>B7</f>
        <v>Receita Bruta Operacional</v>
      </c>
      <c r="AC8" s="29" t="str">
        <f>F7</f>
        <v>Deduções Receitas</v>
      </c>
      <c r="AD8" s="29" t="str">
        <f>J7</f>
        <v>Custo Mercadoria Vendida</v>
      </c>
      <c r="AE8" s="29" t="str">
        <f>N7</f>
        <v>Despesas Fixas</v>
      </c>
      <c r="AF8" s="29" t="str">
        <f>R7</f>
        <v>Outras Despesas</v>
      </c>
      <c r="AG8" s="29" t="str">
        <f>V7</f>
        <v>Receita Não Operacional</v>
      </c>
      <c r="AH8" s="29" t="str">
        <f>Z14</f>
        <v>Transferência</v>
      </c>
      <c r="AJ8" s="29" t="s">
        <v>11</v>
      </c>
      <c r="AK8" s="29" t="s">
        <v>12</v>
      </c>
    </row>
    <row r="9" spans="1:37" s="2" customFormat="1" ht="20.100000000000001" customHeight="1" x14ac:dyDescent="0.25">
      <c r="B9" s="27" t="s">
        <v>20</v>
      </c>
      <c r="C9" s="27" t="s">
        <v>113</v>
      </c>
      <c r="D9" s="27" t="s">
        <v>113</v>
      </c>
      <c r="E9" s="10"/>
      <c r="F9" s="27" t="s">
        <v>23</v>
      </c>
      <c r="G9" s="27" t="s">
        <v>113</v>
      </c>
      <c r="H9" s="27" t="s">
        <v>113</v>
      </c>
      <c r="I9" s="10"/>
      <c r="J9" s="27" t="s">
        <v>26</v>
      </c>
      <c r="K9" s="27" t="s">
        <v>113</v>
      </c>
      <c r="L9" s="27" t="s">
        <v>113</v>
      </c>
      <c r="M9" s="17"/>
      <c r="N9" s="27" t="s">
        <v>82</v>
      </c>
      <c r="O9" s="27" t="s">
        <v>32</v>
      </c>
      <c r="P9" s="27" t="s">
        <v>80</v>
      </c>
      <c r="Q9" s="10"/>
      <c r="R9" s="27" t="s">
        <v>37</v>
      </c>
      <c r="S9" s="27" t="s">
        <v>39</v>
      </c>
      <c r="T9" s="27" t="s">
        <v>113</v>
      </c>
      <c r="U9" s="10"/>
      <c r="V9" s="27" t="s">
        <v>14</v>
      </c>
      <c r="W9" s="27" t="s">
        <v>113</v>
      </c>
      <c r="X9" s="27" t="s">
        <v>113</v>
      </c>
      <c r="Z9" s="28" t="str">
        <f>V7</f>
        <v>Receita Não Operacional</v>
      </c>
      <c r="AB9" s="28" t="str">
        <f>B8</f>
        <v>Venda de Mercadoria</v>
      </c>
      <c r="AC9" s="28" t="str">
        <f>F8</f>
        <v>Deduções</v>
      </c>
      <c r="AD9" s="28" t="str">
        <f>J8</f>
        <v>Produto/Serviço</v>
      </c>
      <c r="AE9" s="28" t="str">
        <f>N8</f>
        <v>Administrativas</v>
      </c>
      <c r="AF9" s="28" t="str">
        <f>R8</f>
        <v>Investimentos</v>
      </c>
      <c r="AG9" s="28" t="str">
        <f>V8</f>
        <v>Financeiras</v>
      </c>
      <c r="AH9" s="28" t="s">
        <v>11</v>
      </c>
      <c r="AJ9" s="30" t="s">
        <v>1</v>
      </c>
      <c r="AK9" s="30" t="s">
        <v>1</v>
      </c>
    </row>
    <row r="10" spans="1:37" s="2" customFormat="1" ht="20.100000000000001" customHeight="1" x14ac:dyDescent="0.25">
      <c r="B10" s="27" t="s">
        <v>92</v>
      </c>
      <c r="C10" s="27" t="s">
        <v>114</v>
      </c>
      <c r="D10" s="27" t="s">
        <v>114</v>
      </c>
      <c r="E10" s="10"/>
      <c r="F10" s="27" t="s">
        <v>24</v>
      </c>
      <c r="G10" s="27" t="s">
        <v>114</v>
      </c>
      <c r="H10" s="27" t="s">
        <v>114</v>
      </c>
      <c r="I10" s="10"/>
      <c r="J10" s="27" t="s">
        <v>74</v>
      </c>
      <c r="K10" s="27" t="s">
        <v>114</v>
      </c>
      <c r="L10" s="27" t="s">
        <v>114</v>
      </c>
      <c r="M10" s="17"/>
      <c r="N10" s="27" t="s">
        <v>67</v>
      </c>
      <c r="O10" s="27" t="s">
        <v>35</v>
      </c>
      <c r="P10" s="27" t="s">
        <v>81</v>
      </c>
      <c r="Q10" s="10"/>
      <c r="R10" s="27"/>
      <c r="S10" s="27" t="s">
        <v>38</v>
      </c>
      <c r="T10" s="27" t="s">
        <v>114</v>
      </c>
      <c r="U10" s="10"/>
      <c r="V10" s="27" t="s">
        <v>13</v>
      </c>
      <c r="W10" s="27" t="s">
        <v>114</v>
      </c>
      <c r="X10" s="27" t="s">
        <v>114</v>
      </c>
      <c r="Z10" s="28" t="str">
        <f>F7</f>
        <v>Deduções Receitas</v>
      </c>
      <c r="AB10" s="28" t="str">
        <f>C8</f>
        <v>Grupo Extra 2</v>
      </c>
      <c r="AC10" s="28" t="str">
        <f>G8</f>
        <v>Grupo Extra 2</v>
      </c>
      <c r="AD10" s="28" t="str">
        <f>K8</f>
        <v>Grupo Extra 2</v>
      </c>
      <c r="AE10" s="28" t="str">
        <f>O8</f>
        <v>Pessoal</v>
      </c>
      <c r="AF10" s="28" t="str">
        <f>S8</f>
        <v>Dívidas e Dividendos</v>
      </c>
      <c r="AG10" s="28" t="str">
        <f>W8</f>
        <v>Grupo Extra 2</v>
      </c>
      <c r="AH10" s="28" t="s">
        <v>12</v>
      </c>
      <c r="AJ10" s="30" t="s">
        <v>8</v>
      </c>
      <c r="AK10" s="30" t="s">
        <v>8</v>
      </c>
    </row>
    <row r="11" spans="1:37" s="2" customFormat="1" ht="20.100000000000001" customHeight="1" x14ac:dyDescent="0.25">
      <c r="B11" s="27" t="s">
        <v>69</v>
      </c>
      <c r="C11" s="27" t="s">
        <v>115</v>
      </c>
      <c r="D11" s="27" t="s">
        <v>115</v>
      </c>
      <c r="E11" s="10"/>
      <c r="F11" s="27" t="s">
        <v>22</v>
      </c>
      <c r="G11" s="27" t="s">
        <v>115</v>
      </c>
      <c r="H11" s="27" t="s">
        <v>115</v>
      </c>
      <c r="I11" s="10"/>
      <c r="J11" s="27" t="s">
        <v>78</v>
      </c>
      <c r="K11" s="27" t="s">
        <v>115</v>
      </c>
      <c r="L11" s="27" t="s">
        <v>115</v>
      </c>
      <c r="M11" s="17"/>
      <c r="N11" s="27" t="s">
        <v>85</v>
      </c>
      <c r="O11" s="27" t="s">
        <v>33</v>
      </c>
      <c r="P11" s="27" t="s">
        <v>89</v>
      </c>
      <c r="Q11" s="10"/>
      <c r="R11" s="27"/>
      <c r="S11" s="27" t="s">
        <v>90</v>
      </c>
      <c r="T11" s="27" t="s">
        <v>115</v>
      </c>
      <c r="U11" s="10"/>
      <c r="V11" s="27"/>
      <c r="W11" s="27" t="s">
        <v>115</v>
      </c>
      <c r="X11" s="27" t="s">
        <v>115</v>
      </c>
      <c r="Z11" s="28" t="str">
        <f>J7</f>
        <v>Custo Mercadoria Vendida</v>
      </c>
      <c r="AB11" s="28" t="str">
        <f>D8</f>
        <v>Grupo Extra 3</v>
      </c>
      <c r="AC11" s="28" t="str">
        <f>H8</f>
        <v>Grupo Extra 3</v>
      </c>
      <c r="AD11" s="28" t="str">
        <f>L8</f>
        <v>Grupo Extra 3</v>
      </c>
      <c r="AE11" s="28" t="str">
        <f>P8</f>
        <v>Gastos financeiros</v>
      </c>
      <c r="AF11" s="28" t="str">
        <f>T8</f>
        <v>Grupo Extra 3</v>
      </c>
      <c r="AG11" s="28" t="str">
        <f>X8</f>
        <v>Grupo Extra 3</v>
      </c>
      <c r="AH11" s="28"/>
      <c r="AJ11" s="30"/>
      <c r="AK11" s="30"/>
    </row>
    <row r="12" spans="1:37" s="2" customFormat="1" ht="20.100000000000001" customHeight="1" x14ac:dyDescent="0.25">
      <c r="B12" s="27"/>
      <c r="C12" s="27"/>
      <c r="D12" s="27"/>
      <c r="E12" s="10"/>
      <c r="F12" s="27" t="s">
        <v>93</v>
      </c>
      <c r="G12" s="27"/>
      <c r="H12" s="27"/>
      <c r="I12" s="10"/>
      <c r="J12" s="27" t="s">
        <v>94</v>
      </c>
      <c r="K12" s="27"/>
      <c r="L12" s="27"/>
      <c r="M12" s="17"/>
      <c r="N12" s="27" t="s">
        <v>27</v>
      </c>
      <c r="O12" s="27" t="s">
        <v>34</v>
      </c>
      <c r="P12" s="27"/>
      <c r="Q12" s="10"/>
      <c r="R12" s="27"/>
      <c r="S12" s="27" t="s">
        <v>91</v>
      </c>
      <c r="T12" s="27"/>
      <c r="U12" s="10"/>
      <c r="V12" s="27"/>
      <c r="W12" s="27"/>
      <c r="X12" s="27"/>
      <c r="Z12" s="28" t="str">
        <f>N7</f>
        <v>Despesas Fixas</v>
      </c>
      <c r="AB12" s="28"/>
      <c r="AC12" s="28"/>
      <c r="AD12" s="28"/>
      <c r="AE12" s="28"/>
      <c r="AF12" s="28"/>
      <c r="AG12" s="28"/>
      <c r="AH12" s="28"/>
      <c r="AJ12" s="30"/>
      <c r="AK12" s="30"/>
    </row>
    <row r="13" spans="1:37" s="2" customFormat="1" ht="20.100000000000001" customHeight="1" x14ac:dyDescent="0.25">
      <c r="B13" s="27"/>
      <c r="C13" s="27"/>
      <c r="D13" s="27"/>
      <c r="E13" s="10"/>
      <c r="F13" s="27" t="s">
        <v>97</v>
      </c>
      <c r="G13" s="27"/>
      <c r="H13" s="27"/>
      <c r="I13" s="10"/>
      <c r="J13" s="27"/>
      <c r="K13" s="27"/>
      <c r="L13" s="27"/>
      <c r="M13" s="17"/>
      <c r="N13" s="27" t="s">
        <v>83</v>
      </c>
      <c r="O13" s="27" t="s">
        <v>70</v>
      </c>
      <c r="P13" s="27"/>
      <c r="Q13" s="10"/>
      <c r="R13" s="27"/>
      <c r="S13" s="27"/>
      <c r="T13" s="27"/>
      <c r="U13" s="10"/>
      <c r="V13" s="27"/>
      <c r="W13" s="27"/>
      <c r="X13" s="27"/>
      <c r="Z13" s="28" t="str">
        <f>R7</f>
        <v>Outras Despesas</v>
      </c>
      <c r="AB13" s="28"/>
      <c r="AC13" s="28"/>
      <c r="AD13" s="28"/>
      <c r="AE13" s="28"/>
      <c r="AF13" s="28"/>
      <c r="AG13" s="28"/>
      <c r="AH13" s="28"/>
      <c r="AJ13" s="30"/>
      <c r="AK13" s="30"/>
    </row>
    <row r="14" spans="1:37" s="2" customFormat="1" ht="20.100000000000001" customHeight="1" x14ac:dyDescent="0.25">
      <c r="B14" s="27"/>
      <c r="C14" s="27"/>
      <c r="D14" s="27"/>
      <c r="E14" s="10"/>
      <c r="F14" s="27"/>
      <c r="G14" s="27"/>
      <c r="H14" s="27"/>
      <c r="I14" s="10"/>
      <c r="J14" s="27"/>
      <c r="K14" s="27"/>
      <c r="L14" s="27"/>
      <c r="M14" s="17"/>
      <c r="N14" s="27" t="s">
        <v>86</v>
      </c>
      <c r="O14" s="27" t="s">
        <v>88</v>
      </c>
      <c r="P14" s="27"/>
      <c r="Q14" s="10"/>
      <c r="R14" s="27"/>
      <c r="S14" s="27"/>
      <c r="T14" s="27"/>
      <c r="U14" s="10"/>
      <c r="V14" s="27"/>
      <c r="W14" s="27"/>
      <c r="X14" s="27"/>
      <c r="Z14" s="28" t="s">
        <v>5</v>
      </c>
      <c r="AB14" s="6"/>
      <c r="AC14" s="6"/>
      <c r="AD14" s="6"/>
      <c r="AE14" s="6"/>
      <c r="AF14" s="6"/>
      <c r="AG14" s="6"/>
      <c r="AH14" s="6"/>
    </row>
    <row r="15" spans="1:37" s="2" customFormat="1" ht="20.100000000000001" customHeight="1" x14ac:dyDescent="0.25">
      <c r="B15" s="27"/>
      <c r="C15" s="27"/>
      <c r="D15" s="27"/>
      <c r="E15" s="10"/>
      <c r="F15" s="27"/>
      <c r="G15" s="27"/>
      <c r="H15" s="27"/>
      <c r="I15" s="10"/>
      <c r="J15" s="27"/>
      <c r="K15" s="27"/>
      <c r="L15" s="27"/>
      <c r="M15" s="17"/>
      <c r="N15" s="27" t="s">
        <v>28</v>
      </c>
      <c r="O15" s="27" t="s">
        <v>72</v>
      </c>
      <c r="P15" s="27"/>
      <c r="Q15" s="10"/>
      <c r="R15" s="27"/>
      <c r="S15" s="27"/>
      <c r="T15" s="27"/>
      <c r="U15" s="10"/>
      <c r="V15" s="27"/>
      <c r="W15" s="27"/>
      <c r="X15" s="27"/>
      <c r="AB15" s="6"/>
      <c r="AC15" s="6"/>
      <c r="AD15" s="6"/>
      <c r="AE15" s="6"/>
      <c r="AF15" s="6"/>
      <c r="AG15" s="6"/>
      <c r="AH15" s="6"/>
    </row>
    <row r="16" spans="1:37" s="2" customFormat="1" ht="20.100000000000001" customHeight="1" x14ac:dyDescent="0.25">
      <c r="B16" s="27"/>
      <c r="C16" s="27"/>
      <c r="D16" s="27"/>
      <c r="E16" s="10"/>
      <c r="F16" s="27"/>
      <c r="G16" s="27"/>
      <c r="H16" s="27"/>
      <c r="I16" s="10"/>
      <c r="J16" s="27"/>
      <c r="K16" s="27"/>
      <c r="L16" s="27"/>
      <c r="M16" s="17"/>
      <c r="N16" s="27" t="s">
        <v>68</v>
      </c>
      <c r="O16" s="27" t="s">
        <v>87</v>
      </c>
      <c r="P16" s="27"/>
      <c r="Q16" s="10"/>
      <c r="R16" s="27"/>
      <c r="S16" s="27"/>
      <c r="T16" s="27"/>
      <c r="U16" s="10"/>
      <c r="V16" s="27"/>
      <c r="W16" s="27"/>
      <c r="X16" s="27"/>
      <c r="AB16" s="6"/>
      <c r="AC16" s="6"/>
      <c r="AD16" s="6"/>
      <c r="AE16" s="6"/>
      <c r="AF16" s="6"/>
      <c r="AG16" s="6"/>
      <c r="AH16" s="6"/>
    </row>
    <row r="17" spans="2:34" s="2" customFormat="1" ht="20.100000000000001" customHeight="1" x14ac:dyDescent="0.25">
      <c r="B17" s="27"/>
      <c r="C17" s="27"/>
      <c r="D17" s="27"/>
      <c r="E17" s="10"/>
      <c r="F17" s="27"/>
      <c r="G17" s="27"/>
      <c r="H17" s="27"/>
      <c r="I17" s="10"/>
      <c r="J17" s="27"/>
      <c r="K17" s="27"/>
      <c r="L17" s="27"/>
      <c r="M17" s="17"/>
      <c r="N17" s="27" t="s">
        <v>30</v>
      </c>
      <c r="O17" s="27"/>
      <c r="P17" s="27"/>
      <c r="Q17" s="10"/>
      <c r="R17" s="27"/>
      <c r="S17" s="27"/>
      <c r="T17" s="27"/>
      <c r="U17" s="10"/>
      <c r="V17" s="27"/>
      <c r="W17" s="27"/>
      <c r="X17" s="27"/>
      <c r="AB17" s="6"/>
      <c r="AC17" s="6"/>
      <c r="AD17" s="6"/>
      <c r="AE17" s="6"/>
      <c r="AF17" s="6"/>
      <c r="AG17" s="6"/>
      <c r="AH17" s="6"/>
    </row>
    <row r="18" spans="2:34" s="2" customFormat="1" ht="20.100000000000001" customHeight="1" x14ac:dyDescent="0.25">
      <c r="B18" s="27"/>
      <c r="C18" s="27"/>
      <c r="D18" s="27"/>
      <c r="E18" s="10"/>
      <c r="F18" s="27"/>
      <c r="G18" s="27"/>
      <c r="H18" s="27"/>
      <c r="I18" s="10"/>
      <c r="J18" s="27"/>
      <c r="K18" s="27"/>
      <c r="L18" s="27"/>
      <c r="M18" s="17"/>
      <c r="N18" s="27" t="s">
        <v>29</v>
      </c>
      <c r="O18" s="27"/>
      <c r="P18" s="27"/>
      <c r="Q18" s="10"/>
      <c r="R18" s="27"/>
      <c r="S18" s="27"/>
      <c r="T18" s="27"/>
      <c r="U18" s="10"/>
      <c r="V18" s="27"/>
      <c r="W18" s="27"/>
      <c r="X18" s="27"/>
      <c r="AB18" s="6"/>
      <c r="AC18" s="6"/>
      <c r="AD18" s="6"/>
      <c r="AE18" s="6"/>
      <c r="AF18" s="6"/>
      <c r="AG18" s="6"/>
      <c r="AH18" s="6"/>
    </row>
    <row r="19" spans="2:34" s="2" customFormat="1" ht="20.100000000000001" customHeight="1" x14ac:dyDescent="0.25">
      <c r="B19" s="27"/>
      <c r="C19" s="27"/>
      <c r="D19" s="27"/>
      <c r="E19" s="6"/>
      <c r="F19" s="27"/>
      <c r="G19" s="27"/>
      <c r="H19" s="27"/>
      <c r="I19" s="6"/>
      <c r="J19" s="27"/>
      <c r="K19" s="27"/>
      <c r="L19" s="27"/>
      <c r="M19" s="18"/>
      <c r="N19" s="27" t="s">
        <v>71</v>
      </c>
      <c r="O19" s="27"/>
      <c r="P19" s="27"/>
      <c r="Q19" s="6"/>
      <c r="R19" s="27"/>
      <c r="S19" s="27"/>
      <c r="T19" s="27"/>
      <c r="U19" s="6"/>
      <c r="V19" s="27"/>
      <c r="W19" s="27"/>
      <c r="X19" s="27"/>
      <c r="AB19" s="6"/>
      <c r="AC19" s="6"/>
      <c r="AD19" s="6"/>
      <c r="AE19" s="6"/>
      <c r="AF19" s="6"/>
      <c r="AG19" s="6"/>
      <c r="AH19" s="6"/>
    </row>
    <row r="20" spans="2:34" s="2" customFormat="1" ht="20.100000000000001" customHeight="1" x14ac:dyDescent="0.25">
      <c r="B20" s="27"/>
      <c r="C20" s="27"/>
      <c r="D20" s="27"/>
      <c r="E20" s="6"/>
      <c r="F20" s="27"/>
      <c r="G20" s="27"/>
      <c r="H20" s="27"/>
      <c r="I20" s="6"/>
      <c r="J20" s="27"/>
      <c r="K20" s="27"/>
      <c r="L20" s="27"/>
      <c r="M20" s="18"/>
      <c r="N20" s="27" t="s">
        <v>73</v>
      </c>
      <c r="O20" s="27"/>
      <c r="P20" s="27"/>
      <c r="Q20" s="6"/>
      <c r="R20" s="27"/>
      <c r="S20" s="27"/>
      <c r="T20" s="27"/>
      <c r="U20" s="6"/>
      <c r="V20" s="27"/>
      <c r="W20" s="27"/>
      <c r="X20" s="27"/>
      <c r="AB20" s="6"/>
      <c r="AC20" s="6"/>
      <c r="AD20" s="6"/>
      <c r="AE20" s="6"/>
      <c r="AF20" s="6"/>
      <c r="AG20" s="6"/>
      <c r="AH20" s="6"/>
    </row>
    <row r="21" spans="2:34" s="2" customFormat="1" ht="20.100000000000001" customHeight="1" x14ac:dyDescent="0.25">
      <c r="B21" s="27"/>
      <c r="C21" s="27"/>
      <c r="D21" s="27"/>
      <c r="E21" s="6"/>
      <c r="F21" s="27"/>
      <c r="G21" s="27"/>
      <c r="H21" s="27"/>
      <c r="I21" s="6"/>
      <c r="J21" s="27"/>
      <c r="K21" s="27"/>
      <c r="L21" s="27"/>
      <c r="M21" s="18"/>
      <c r="N21" s="27" t="s">
        <v>95</v>
      </c>
      <c r="O21" s="27"/>
      <c r="P21" s="27"/>
      <c r="Q21" s="6"/>
      <c r="R21" s="27"/>
      <c r="S21" s="27"/>
      <c r="T21" s="27"/>
      <c r="U21" s="6"/>
      <c r="V21" s="27"/>
      <c r="W21" s="27"/>
      <c r="X21" s="27"/>
      <c r="AB21" s="6"/>
      <c r="AC21" s="6"/>
      <c r="AD21" s="6"/>
      <c r="AE21" s="6"/>
      <c r="AF21" s="6"/>
      <c r="AG21" s="6"/>
      <c r="AH21" s="6"/>
    </row>
    <row r="22" spans="2:34" s="2" customFormat="1" ht="20.100000000000001" customHeight="1" x14ac:dyDescent="0.25">
      <c r="B22" s="27"/>
      <c r="C22" s="27"/>
      <c r="D22" s="27"/>
      <c r="E22" s="6"/>
      <c r="F22" s="27"/>
      <c r="G22" s="27"/>
      <c r="H22" s="27"/>
      <c r="I22" s="6"/>
      <c r="J22" s="27"/>
      <c r="K22" s="27"/>
      <c r="L22" s="27"/>
      <c r="M22" s="18"/>
      <c r="N22" s="27" t="s">
        <v>74</v>
      </c>
      <c r="O22" s="27"/>
      <c r="P22" s="27"/>
      <c r="Q22" s="6"/>
      <c r="R22" s="27"/>
      <c r="S22" s="27"/>
      <c r="T22" s="27"/>
      <c r="U22" s="6"/>
      <c r="V22" s="27"/>
      <c r="W22" s="27"/>
      <c r="X22" s="27"/>
      <c r="AB22" s="6"/>
      <c r="AC22" s="6"/>
      <c r="AD22" s="6"/>
      <c r="AE22" s="6"/>
      <c r="AF22" s="6"/>
      <c r="AG22" s="6"/>
      <c r="AH22" s="6"/>
    </row>
    <row r="23" spans="2:34" s="2" customFormat="1" ht="20.100000000000001" customHeight="1" x14ac:dyDescent="0.25">
      <c r="B23" s="27"/>
      <c r="C23" s="27"/>
      <c r="D23" s="27"/>
      <c r="E23" s="6"/>
      <c r="F23" s="27"/>
      <c r="G23" s="27"/>
      <c r="H23" s="27"/>
      <c r="I23" s="6"/>
      <c r="J23" s="27"/>
      <c r="K23" s="27"/>
      <c r="L23" s="27"/>
      <c r="M23" s="18"/>
      <c r="N23" s="27"/>
      <c r="O23" s="27"/>
      <c r="P23" s="27"/>
      <c r="Q23" s="6"/>
      <c r="R23" s="27"/>
      <c r="S23" s="27"/>
      <c r="T23" s="27"/>
      <c r="U23" s="6"/>
      <c r="V23" s="27"/>
      <c r="W23" s="27"/>
      <c r="X23" s="27"/>
      <c r="AB23" s="6"/>
      <c r="AC23" s="6"/>
      <c r="AD23" s="6"/>
      <c r="AE23" s="6"/>
      <c r="AF23" s="6"/>
      <c r="AG23" s="6"/>
      <c r="AH23" s="6"/>
    </row>
    <row r="24" spans="2:34" s="2" customFormat="1" ht="20.100000000000001" customHeight="1" x14ac:dyDescent="0.25">
      <c r="B24" s="27"/>
      <c r="C24" s="27"/>
      <c r="D24" s="27"/>
      <c r="E24" s="6"/>
      <c r="F24" s="27"/>
      <c r="G24" s="27"/>
      <c r="H24" s="27"/>
      <c r="I24" s="6"/>
      <c r="J24" s="27"/>
      <c r="K24" s="27"/>
      <c r="L24" s="27"/>
      <c r="M24" s="18"/>
      <c r="N24" s="27"/>
      <c r="O24" s="27"/>
      <c r="P24" s="27"/>
      <c r="Q24" s="6"/>
      <c r="R24" s="27"/>
      <c r="S24" s="27"/>
      <c r="T24" s="27"/>
      <c r="U24" s="6"/>
      <c r="V24" s="27"/>
      <c r="W24" s="27"/>
      <c r="X24" s="27"/>
      <c r="AB24" s="6"/>
      <c r="AC24" s="6"/>
      <c r="AD24" s="6"/>
      <c r="AE24" s="6"/>
      <c r="AF24" s="6"/>
      <c r="AG24" s="6"/>
      <c r="AH24" s="6"/>
    </row>
    <row r="25" spans="2:34" s="6" customFormat="1" ht="20.100000000000001" customHeight="1" x14ac:dyDescent="0.25">
      <c r="B25" s="27"/>
      <c r="C25" s="27"/>
      <c r="D25" s="27"/>
      <c r="F25" s="27"/>
      <c r="G25" s="27"/>
      <c r="H25" s="27"/>
      <c r="J25" s="27"/>
      <c r="K25" s="27"/>
      <c r="L25" s="27"/>
      <c r="M25" s="18"/>
      <c r="N25" s="27"/>
      <c r="O25" s="27"/>
      <c r="P25" s="27"/>
      <c r="R25" s="27"/>
      <c r="S25" s="27"/>
      <c r="T25" s="27"/>
      <c r="V25" s="27"/>
      <c r="W25" s="27"/>
      <c r="X25" s="27"/>
    </row>
    <row r="26" spans="2:34" s="6" customFormat="1" ht="20.100000000000001" customHeight="1" x14ac:dyDescent="0.25">
      <c r="B26" s="27"/>
      <c r="C26" s="27"/>
      <c r="D26" s="27"/>
      <c r="F26" s="27"/>
      <c r="G26" s="27"/>
      <c r="H26" s="27"/>
      <c r="J26" s="27"/>
      <c r="K26" s="27"/>
      <c r="L26" s="27"/>
      <c r="M26" s="18"/>
      <c r="N26" s="27"/>
      <c r="O26" s="27"/>
      <c r="P26" s="27"/>
      <c r="R26" s="27"/>
      <c r="S26" s="27"/>
      <c r="T26" s="27"/>
      <c r="V26" s="27"/>
      <c r="W26" s="27"/>
      <c r="X26" s="27"/>
    </row>
    <row r="27" spans="2:34" s="6" customFormat="1" ht="20.100000000000001" customHeight="1" x14ac:dyDescent="0.25">
      <c r="B27" s="27"/>
      <c r="C27" s="27"/>
      <c r="D27" s="27"/>
      <c r="F27" s="27"/>
      <c r="G27" s="27"/>
      <c r="H27" s="27"/>
      <c r="J27" s="27"/>
      <c r="K27" s="27"/>
      <c r="L27" s="27"/>
      <c r="M27" s="18"/>
      <c r="N27" s="27"/>
      <c r="O27" s="27"/>
      <c r="P27" s="27"/>
      <c r="R27" s="27"/>
      <c r="S27" s="27"/>
      <c r="T27" s="27"/>
      <c r="V27" s="27"/>
      <c r="W27" s="27"/>
      <c r="X27" s="27"/>
    </row>
    <row r="28" spans="2:34" s="6" customFormat="1" ht="20.100000000000001" customHeight="1" x14ac:dyDescent="0.25">
      <c r="B28" s="27"/>
      <c r="C28" s="27"/>
      <c r="D28" s="27"/>
      <c r="F28" s="27"/>
      <c r="G28" s="27"/>
      <c r="H28" s="27"/>
      <c r="J28" s="27"/>
      <c r="K28" s="27"/>
      <c r="L28" s="27"/>
      <c r="M28" s="18"/>
      <c r="N28" s="27"/>
      <c r="O28" s="27"/>
      <c r="P28" s="27"/>
      <c r="R28" s="27"/>
      <c r="S28" s="27"/>
      <c r="T28" s="27"/>
      <c r="V28" s="27"/>
      <c r="W28" s="27"/>
      <c r="X28" s="27"/>
    </row>
    <row r="29" spans="2:34" s="6" customFormat="1" ht="20.100000000000001" customHeight="1" x14ac:dyDescent="0.25"/>
    <row r="30" spans="2:34" s="6" customFormat="1" ht="20.100000000000001" customHeight="1" x14ac:dyDescent="0.25"/>
  </sheetData>
  <sheetProtection sort="0" autoFilter="0"/>
  <mergeCells count="9">
    <mergeCell ref="B2:F3"/>
    <mergeCell ref="B7:D7"/>
    <mergeCell ref="F7:H7"/>
    <mergeCell ref="AJ7:AK7"/>
    <mergeCell ref="J7:L7"/>
    <mergeCell ref="N7:P7"/>
    <mergeCell ref="R7:T7"/>
    <mergeCell ref="V7:X7"/>
    <mergeCell ref="AB7:AH7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5">
    <tabColor theme="0" tint="-0.249977111117893"/>
  </sheetPr>
  <dimension ref="A1:I26"/>
  <sheetViews>
    <sheetView showGridLines="0" zoomScaleNormal="100" workbookViewId="0">
      <pane ySplit="4" topLeftCell="A5" activePane="bottomLeft" state="frozen"/>
      <selection activeCell="B11" sqref="B11:E11"/>
      <selection pane="bottomLeft" activeCell="D7" sqref="D7"/>
    </sheetView>
  </sheetViews>
  <sheetFormatPr defaultColWidth="9.140625" defaultRowHeight="20.100000000000001" customHeight="1" x14ac:dyDescent="0.25"/>
  <cols>
    <col min="1" max="1" width="1.7109375" style="77" customWidth="1"/>
    <col min="2" max="2" width="25.7109375" style="77" customWidth="1"/>
    <col min="3" max="3" width="1.7109375" style="77" customWidth="1"/>
    <col min="4" max="4" width="25.7109375" style="77" customWidth="1"/>
    <col min="5" max="5" width="1.7109375" style="77" customWidth="1"/>
    <col min="6" max="16384" width="9.140625" style="77"/>
  </cols>
  <sheetData>
    <row r="1" spans="1:9" s="2" customFormat="1" ht="9.9499999999999993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20.100000000000001" customHeight="1" x14ac:dyDescent="0.25">
      <c r="A2" s="1"/>
      <c r="B2" s="96" t="s">
        <v>98</v>
      </c>
      <c r="C2" s="96"/>
      <c r="D2" s="96"/>
      <c r="E2" s="96"/>
      <c r="F2" s="1"/>
      <c r="G2" s="1"/>
      <c r="H2" s="1"/>
      <c r="I2" s="1"/>
    </row>
    <row r="3" spans="1:9" s="2" customFormat="1" ht="20.100000000000001" customHeight="1" x14ac:dyDescent="0.25">
      <c r="A3" s="1"/>
      <c r="B3" s="96"/>
      <c r="C3" s="96"/>
      <c r="D3" s="96"/>
      <c r="E3" s="96"/>
      <c r="F3" s="1"/>
      <c r="G3" s="1"/>
      <c r="H3" s="1"/>
      <c r="I3" s="1"/>
    </row>
    <row r="4" spans="1:9" s="2" customFormat="1" ht="15" customHeight="1" x14ac:dyDescent="0.25">
      <c r="A4" s="4"/>
      <c r="B4" s="4"/>
      <c r="C4" s="4"/>
      <c r="D4" s="4"/>
      <c r="E4" s="4"/>
      <c r="F4" s="1"/>
      <c r="G4" s="1"/>
      <c r="H4" s="1"/>
      <c r="I4" s="1"/>
    </row>
    <row r="5" spans="1:9" s="2" customFormat="1" ht="14.25" x14ac:dyDescent="0.25">
      <c r="D5" s="5"/>
    </row>
    <row r="6" spans="1:9" s="2" customFormat="1" ht="25.5" customHeight="1" x14ac:dyDescent="0.25">
      <c r="B6" s="89" t="s">
        <v>41</v>
      </c>
      <c r="D6" s="89" t="s">
        <v>108</v>
      </c>
    </row>
    <row r="7" spans="1:9" s="5" customFormat="1" ht="20.100000000000001" customHeight="1" x14ac:dyDescent="0.25">
      <c r="B7" s="83" t="s">
        <v>110</v>
      </c>
      <c r="D7" s="83" t="s">
        <v>61</v>
      </c>
    </row>
    <row r="8" spans="1:9" s="5" customFormat="1" ht="20.100000000000001" customHeight="1" x14ac:dyDescent="0.25">
      <c r="B8" s="83" t="s">
        <v>101</v>
      </c>
      <c r="D8" s="83" t="s">
        <v>109</v>
      </c>
    </row>
    <row r="9" spans="1:9" s="5" customFormat="1" ht="20.100000000000001" customHeight="1" x14ac:dyDescent="0.25">
      <c r="B9" s="83" t="s">
        <v>102</v>
      </c>
      <c r="D9" s="83"/>
    </row>
    <row r="10" spans="1:9" s="5" customFormat="1" ht="20.100000000000001" customHeight="1" x14ac:dyDescent="0.25">
      <c r="B10" s="83" t="s">
        <v>103</v>
      </c>
      <c r="D10"/>
    </row>
    <row r="11" spans="1:9" s="5" customFormat="1" ht="20.100000000000001" customHeight="1" x14ac:dyDescent="0.25">
      <c r="B11" s="83"/>
      <c r="D11"/>
    </row>
    <row r="12" spans="1:9" s="5" customFormat="1" ht="20.100000000000001" customHeight="1" x14ac:dyDescent="0.25">
      <c r="B12" s="83"/>
      <c r="D12"/>
    </row>
    <row r="13" spans="1:9" s="5" customFormat="1" ht="20.100000000000001" customHeight="1" x14ac:dyDescent="0.25">
      <c r="B13" s="83"/>
      <c r="D13" s="77"/>
    </row>
    <row r="14" spans="1:9" s="5" customFormat="1" ht="20.100000000000001" customHeight="1" x14ac:dyDescent="0.25">
      <c r="B14" s="83"/>
      <c r="D14" s="77"/>
    </row>
    <row r="15" spans="1:9" s="5" customFormat="1" ht="20.100000000000001" customHeight="1" x14ac:dyDescent="0.25">
      <c r="B15" s="83"/>
      <c r="D15" s="77"/>
    </row>
    <row r="16" spans="1:9" s="5" customFormat="1" ht="20.100000000000001" customHeight="1" x14ac:dyDescent="0.25">
      <c r="B16"/>
      <c r="D16" s="77"/>
    </row>
    <row r="17" spans="2:4" s="5" customFormat="1" ht="20.100000000000001" customHeight="1" x14ac:dyDescent="0.25">
      <c r="B17"/>
      <c r="D17" s="77"/>
    </row>
    <row r="18" spans="2:4" s="5" customFormat="1" ht="20.100000000000001" customHeight="1" x14ac:dyDescent="0.25">
      <c r="B18"/>
      <c r="D18" s="77"/>
    </row>
    <row r="19" spans="2:4" s="5" customFormat="1" ht="20.100000000000001" customHeight="1" x14ac:dyDescent="0.25">
      <c r="B19"/>
      <c r="D19" s="77"/>
    </row>
    <row r="20" spans="2:4" s="5" customFormat="1" ht="20.100000000000001" customHeight="1" x14ac:dyDescent="0.25">
      <c r="B20"/>
      <c r="D20" s="77"/>
    </row>
    <row r="21" spans="2:4" s="5" customFormat="1" ht="20.100000000000001" customHeight="1" x14ac:dyDescent="0.25">
      <c r="B21"/>
      <c r="D21" s="77"/>
    </row>
    <row r="22" spans="2:4" s="5" customFormat="1" ht="20.100000000000001" customHeight="1" x14ac:dyDescent="0.25">
      <c r="B22"/>
      <c r="D22" s="77"/>
    </row>
    <row r="23" spans="2:4" s="5" customFormat="1" ht="20.100000000000001" customHeight="1" x14ac:dyDescent="0.25">
      <c r="B23"/>
      <c r="D23" s="77"/>
    </row>
    <row r="24" spans="2:4" s="5" customFormat="1" ht="20.100000000000001" customHeight="1" x14ac:dyDescent="0.25">
      <c r="B24"/>
      <c r="D24" s="77"/>
    </row>
    <row r="25" spans="2:4" s="5" customFormat="1" ht="20.100000000000001" customHeight="1" x14ac:dyDescent="0.25">
      <c r="D25" s="77"/>
    </row>
    <row r="26" spans="2:4" s="5" customFormat="1" ht="20.100000000000001" customHeight="1" x14ac:dyDescent="0.25">
      <c r="D26" s="77"/>
    </row>
  </sheetData>
  <sheetProtection sort="0" autoFilter="0"/>
  <mergeCells count="1">
    <mergeCell ref="B2:E3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Lançamentos</vt:lpstr>
      <vt:lpstr>DRE Financeira</vt:lpstr>
      <vt:lpstr>Plano Contas</vt:lpstr>
      <vt:lpstr>Configurações</vt:lpstr>
      <vt:lpstr>Grupo</vt:lpstr>
      <vt:lpstr>Regime</vt:lpstr>
    </vt:vector>
  </TitlesOfParts>
  <Company>Terra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cp:lastPrinted>2020-02-28T17:26:20Z</cp:lastPrinted>
  <dcterms:created xsi:type="dcterms:W3CDTF">2018-07-30T16:44:14Z</dcterms:created>
  <dcterms:modified xsi:type="dcterms:W3CDTF">2021-06-09T23:12:07Z</dcterms:modified>
</cp:coreProperties>
</file>