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D:\DATAB Dropbox\Estúdio\Cursos\10. Excel\Aula 179 - Gráfico Boxplot\"/>
    </mc:Choice>
  </mc:AlternateContent>
  <xr:revisionPtr revIDLastSave="0" documentId="13_ncr:1_{B6702B79-EE5E-4A30-B194-F104E8C20850}" xr6:coauthVersionLast="47" xr6:coauthVersionMax="47" xr10:uidLastSave="{00000000-0000-0000-0000-000000000000}"/>
  <bookViews>
    <workbookView xWindow="-108" yWindow="-108" windowWidth="23256" windowHeight="13176" activeTab="1" xr2:uid="{00000000-000D-0000-FFFF-FFFF00000000}"/>
  </bookViews>
  <sheets>
    <sheet name="Exemplo" sheetId="1" r:id="rId1"/>
    <sheet name="Passo a Passo" sheetId="2" r:id="rId2"/>
  </sheets>
  <externalReferences>
    <externalReference r:id="rId3"/>
  </externalReferences>
  <definedNames>
    <definedName name="DadosRelacionamentos">[1]Ex10!$Q$5:$Z$14</definedName>
    <definedName name="DadosRelacionamentosEspelho">[1]Ex10!$AD$5:$AM$14</definedName>
    <definedName name="FotoPresidente">INDEX('[1]fotos presidentes'!$A$1:$A$3,[1]Ex7!$R$1)</definedName>
    <definedName name="lstFuncoes">Exemplo!$P$11:$P$19</definedName>
    <definedName name="lstPontos">[1]Ex10!$AS$5:$AT$14</definedName>
    <definedName name="lstProdutos">[1]Ex1!$L$5:$L$9</definedName>
    <definedName name="optBorracha">[1]Ex2!$K$34</definedName>
    <definedName name="optCaderno">[1]Ex2!$M$34</definedName>
    <definedName name="optCaneta">[1]Ex2!$L$34</definedName>
    <definedName name="optFuncao1">Exemplo!$O$23</definedName>
    <definedName name="optFuncao2">Exemplo!$O$24</definedName>
    <definedName name="optLapis">[1]Ex2!$J$34</definedName>
    <definedName name="optProduto">[1]Ex1!$Q$4</definedName>
    <definedName name="optRegua">[1]Ex2!$N$34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2" l="1" a="1"/>
  <c r="F19" i="2" s="1"/>
  <c r="G19" i="2" a="1"/>
  <c r="G19" i="2" s="1"/>
  <c r="H19" i="2" a="1"/>
  <c r="H19" i="2" s="1"/>
  <c r="I19" i="2" a="1"/>
  <c r="I19" i="2" s="1"/>
  <c r="J19" i="2" a="1"/>
  <c r="J19" i="2" s="1"/>
  <c r="K19" i="2" a="1"/>
  <c r="K19" i="2" s="1"/>
  <c r="L19" i="2" a="1"/>
  <c r="L19" i="2" s="1"/>
  <c r="M19" i="2" a="1"/>
  <c r="M19" i="2"/>
  <c r="N19" i="2" a="1"/>
  <c r="N19" i="2" s="1"/>
  <c r="O19" i="2" a="1"/>
  <c r="O19" i="2" s="1"/>
  <c r="P19" i="2" a="1"/>
  <c r="P19" i="2" s="1"/>
  <c r="Q19" i="2" a="1"/>
  <c r="Q19" i="2" s="1"/>
  <c r="F20" i="2" a="1"/>
  <c r="F20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L20" i="2" a="1"/>
  <c r="L20" i="2" s="1"/>
  <c r="M20" i="2" a="1"/>
  <c r="M20" i="2"/>
  <c r="N20" i="2" a="1"/>
  <c r="N20" i="2" s="1"/>
  <c r="O20" i="2" a="1"/>
  <c r="O20" i="2" s="1"/>
  <c r="P20" i="2" a="1"/>
  <c r="P20" i="2" s="1"/>
  <c r="Q20" i="2" a="1"/>
  <c r="Q20" i="2" s="1"/>
  <c r="E20" i="2" a="1"/>
  <c r="E20" i="2" s="1"/>
  <c r="E19" i="2" a="1"/>
  <c r="E19" i="2" s="1"/>
  <c r="Q8" i="2"/>
  <c r="Q9" i="2"/>
  <c r="Q10" i="2"/>
  <c r="Q11" i="2"/>
  <c r="Q12" i="2"/>
  <c r="Q13" i="2"/>
  <c r="Q14" i="2"/>
  <c r="Q15" i="2"/>
  <c r="Q7" i="2"/>
  <c r="P8" i="2"/>
  <c r="P9" i="2"/>
  <c r="P10" i="2"/>
  <c r="P11" i="2"/>
  <c r="P12" i="2"/>
  <c r="P13" i="2"/>
  <c r="P14" i="2"/>
  <c r="P15" i="2"/>
  <c r="P7" i="2"/>
  <c r="O8" i="2"/>
  <c r="O9" i="2"/>
  <c r="O10" i="2"/>
  <c r="O11" i="2"/>
  <c r="O12" i="2"/>
  <c r="O13" i="2"/>
  <c r="O14" i="2"/>
  <c r="O15" i="2"/>
  <c r="O7" i="2"/>
  <c r="N8" i="2" a="1"/>
  <c r="N8" i="2" s="1"/>
  <c r="N9" i="2" a="1"/>
  <c r="N9" i="2" s="1"/>
  <c r="N10" i="2" a="1"/>
  <c r="N10" i="2" s="1"/>
  <c r="N11" i="2" a="1"/>
  <c r="N11" i="2" s="1"/>
  <c r="N12" i="2" a="1"/>
  <c r="N12" i="2" s="1"/>
  <c r="N13" i="2" a="1"/>
  <c r="N13" i="2" s="1"/>
  <c r="N14" i="2" a="1"/>
  <c r="N14" i="2" s="1"/>
  <c r="N15" i="2" a="1"/>
  <c r="N15" i="2" s="1"/>
  <c r="N7" i="2" a="1"/>
  <c r="N7" i="2" s="1"/>
  <c r="M8" i="2" a="1"/>
  <c r="M8" i="2" s="1"/>
  <c r="M9" i="2" a="1"/>
  <c r="M9" i="2" s="1"/>
  <c r="M10" i="2" a="1"/>
  <c r="M10" i="2" s="1"/>
  <c r="M11" i="2" a="1"/>
  <c r="M11" i="2" s="1"/>
  <c r="M12" i="2" a="1"/>
  <c r="M12" i="2" s="1"/>
  <c r="M13" i="2" a="1"/>
  <c r="M13" i="2" s="1"/>
  <c r="M14" i="2" a="1"/>
  <c r="M14" i="2" s="1"/>
  <c r="M15" i="2" a="1"/>
  <c r="M15" i="2" s="1"/>
  <c r="M7" i="2" a="1"/>
  <c r="M7" i="2" s="1"/>
  <c r="L8" i="2"/>
  <c r="L9" i="2"/>
  <c r="L10" i="2"/>
  <c r="L11" i="2"/>
  <c r="L12" i="2"/>
  <c r="L13" i="2"/>
  <c r="L14" i="2"/>
  <c r="L15" i="2"/>
  <c r="L7" i="2"/>
  <c r="K8" i="2"/>
  <c r="K9" i="2"/>
  <c r="K10" i="2"/>
  <c r="K11" i="2"/>
  <c r="K12" i="2"/>
  <c r="K13" i="2"/>
  <c r="K14" i="2"/>
  <c r="K15" i="2"/>
  <c r="K7" i="2"/>
  <c r="J8" i="2"/>
  <c r="J9" i="2"/>
  <c r="J10" i="2"/>
  <c r="J11" i="2"/>
  <c r="J12" i="2"/>
  <c r="J13" i="2"/>
  <c r="J14" i="2"/>
  <c r="J15" i="2"/>
  <c r="J7" i="2"/>
  <c r="I8" i="2" a="1"/>
  <c r="I8" i="2" s="1"/>
  <c r="I9" i="2" a="1"/>
  <c r="I9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7" i="2" a="1"/>
  <c r="I7" i="2" s="1"/>
  <c r="H8" i="2" a="1"/>
  <c r="H8" i="2" s="1"/>
  <c r="H9" i="2" a="1"/>
  <c r="H9" i="2" s="1"/>
  <c r="H10" i="2" a="1"/>
  <c r="H10" i="2" s="1"/>
  <c r="H11" i="2" a="1"/>
  <c r="H11" i="2"/>
  <c r="H12" i="2" a="1"/>
  <c r="H12" i="2" s="1"/>
  <c r="H13" i="2" a="1"/>
  <c r="H13" i="2" s="1"/>
  <c r="H14" i="2" a="1"/>
  <c r="H14" i="2" s="1"/>
  <c r="H15" i="2" a="1"/>
  <c r="H15" i="2" s="1"/>
  <c r="H7" i="2" a="1"/>
  <c r="H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7" i="2" a="1"/>
  <c r="G7" i="2" s="1"/>
  <c r="F8" i="2"/>
  <c r="F9" i="2"/>
  <c r="F10" i="2"/>
  <c r="F11" i="2"/>
  <c r="F12" i="2"/>
  <c r="F13" i="2"/>
  <c r="F14" i="2"/>
  <c r="F15" i="2"/>
  <c r="F7" i="2"/>
  <c r="P3" i="2"/>
  <c r="O3" i="2"/>
  <c r="Q3" i="2"/>
  <c r="N3" i="2" a="1"/>
  <c r="N3" i="2" s="1"/>
  <c r="M3" i="2" a="1"/>
  <c r="M3" i="2" s="1"/>
  <c r="I3" i="2"/>
  <c r="H3" i="2"/>
  <c r="G3" i="2"/>
  <c r="F3" i="2"/>
  <c r="K3" i="2" l="1"/>
  <c r="J3" i="2"/>
  <c r="L3" i="2" s="1"/>
  <c r="AD10" i="1"/>
  <c r="P24" i="1"/>
  <c r="P23" i="1"/>
  <c r="T19" i="1" a="1"/>
  <c r="T19" i="1" s="1"/>
  <c r="S19" i="1" a="1"/>
  <c r="S19" i="1" s="1"/>
  <c r="R19" i="1" a="1"/>
  <c r="R19" i="1" s="1"/>
  <c r="Q19" i="1"/>
  <c r="T18" i="1" a="1"/>
  <c r="T18" i="1" s="1"/>
  <c r="S18" i="1" a="1"/>
  <c r="S18" i="1" s="1"/>
  <c r="R18" i="1" a="1"/>
  <c r="R18" i="1" s="1"/>
  <c r="Q18" i="1"/>
  <c r="T17" i="1" a="1"/>
  <c r="T17" i="1" s="1"/>
  <c r="S17" i="1" a="1"/>
  <c r="S17" i="1" s="1"/>
  <c r="R17" i="1" a="1"/>
  <c r="R17" i="1" s="1"/>
  <c r="Q17" i="1"/>
  <c r="T16" i="1" a="1"/>
  <c r="T16" i="1" s="1"/>
  <c r="S16" i="1" a="1"/>
  <c r="S16" i="1" s="1"/>
  <c r="R16" i="1" a="1"/>
  <c r="R16" i="1" s="1"/>
  <c r="Q16" i="1"/>
  <c r="T15" i="1" a="1"/>
  <c r="T15" i="1" s="1"/>
  <c r="S15" i="1" a="1"/>
  <c r="S15" i="1" s="1"/>
  <c r="R15" i="1" a="1"/>
  <c r="R15" i="1" s="1"/>
  <c r="Q15" i="1"/>
  <c r="T14" i="1" a="1"/>
  <c r="T14" i="1" s="1"/>
  <c r="S14" i="1" a="1"/>
  <c r="S14" i="1" s="1"/>
  <c r="R14" i="1" a="1"/>
  <c r="R14" i="1" s="1"/>
  <c r="Q14" i="1"/>
  <c r="T13" i="1" a="1"/>
  <c r="T13" i="1" s="1"/>
  <c r="S13" i="1" a="1"/>
  <c r="S13" i="1" s="1"/>
  <c r="R13" i="1" a="1"/>
  <c r="R13" i="1" s="1"/>
  <c r="Q13" i="1"/>
  <c r="T12" i="1" a="1"/>
  <c r="T12" i="1" s="1"/>
  <c r="S12" i="1" a="1"/>
  <c r="S12" i="1" s="1"/>
  <c r="R12" i="1" a="1"/>
  <c r="R12" i="1" s="1"/>
  <c r="Q12" i="1"/>
  <c r="T11" i="1" a="1"/>
  <c r="T11" i="1" s="1"/>
  <c r="S11" i="1" a="1"/>
  <c r="S11" i="1" s="1"/>
  <c r="R11" i="1" a="1"/>
  <c r="R11" i="1" s="1"/>
  <c r="Q11" i="1"/>
  <c r="Q23" i="1" s="1"/>
  <c r="T7" i="1"/>
  <c r="S7" i="1"/>
  <c r="R7" i="1"/>
  <c r="Q7" i="1"/>
  <c r="S23" i="1" l="1"/>
  <c r="T23" i="1"/>
  <c r="R23" i="1"/>
  <c r="Q24" i="1"/>
  <c r="S24" i="1"/>
  <c r="R24" i="1"/>
  <c r="T24" i="1"/>
  <c r="U13" i="1"/>
  <c r="V13" i="1" s="1"/>
  <c r="U15" i="1"/>
  <c r="W15" i="1" s="1"/>
  <c r="Y15" i="1" s="1" a="1"/>
  <c r="Y15" i="1" s="1"/>
  <c r="AA15" i="1" s="1"/>
  <c r="U17" i="1"/>
  <c r="W17" i="1" s="1"/>
  <c r="Y17" i="1" s="1" a="1"/>
  <c r="Y17" i="1" s="1"/>
  <c r="AA17" i="1" s="1"/>
  <c r="U11" i="1"/>
  <c r="U18" i="1"/>
  <c r="V18" i="1" s="1"/>
  <c r="U16" i="1"/>
  <c r="V16" i="1" s="1"/>
  <c r="U14" i="1"/>
  <c r="V14" i="1" s="1"/>
  <c r="U12" i="1"/>
  <c r="V12" i="1" s="1"/>
  <c r="W13" i="1"/>
  <c r="Y13" i="1" s="1" a="1"/>
  <c r="Y13" i="1" s="1"/>
  <c r="AA13" i="1" s="1"/>
  <c r="U19" i="1"/>
  <c r="V19" i="1" s="1"/>
  <c r="U7" i="1"/>
  <c r="V7" i="1" s="1"/>
  <c r="U23" i="1" l="1"/>
  <c r="W7" i="1"/>
  <c r="W11" i="1"/>
  <c r="Y11" i="1" s="1" a="1"/>
  <c r="Y11" i="1" s="1"/>
  <c r="X12" i="1" a="1"/>
  <c r="X12" i="1" s="1"/>
  <c r="Z12" i="1" s="1"/>
  <c r="X16" i="1" a="1"/>
  <c r="X16" i="1" s="1"/>
  <c r="Z16" i="1" s="1"/>
  <c r="AB7" i="1" a="1"/>
  <c r="AB7" i="1" s="1"/>
  <c r="X14" i="1" a="1"/>
  <c r="X14" i="1" s="1"/>
  <c r="Z14" i="1" s="1"/>
  <c r="X18" i="1" a="1"/>
  <c r="X18" i="1" s="1"/>
  <c r="Z18" i="1" s="1"/>
  <c r="X13" i="1" a="1"/>
  <c r="X13" i="1" s="1"/>
  <c r="Z13" i="1" s="1"/>
  <c r="AB13" i="1" a="1"/>
  <c r="AB13" i="1" s="1"/>
  <c r="V17" i="1"/>
  <c r="V15" i="1"/>
  <c r="X7" i="1" a="1"/>
  <c r="X7" i="1" s="1"/>
  <c r="Z7" i="1" s="1"/>
  <c r="X19" i="1" a="1"/>
  <c r="X19" i="1" s="1"/>
  <c r="V11" i="1"/>
  <c r="AB11" i="1" s="1" a="1"/>
  <c r="AB11" i="1" s="1"/>
  <c r="W18" i="1"/>
  <c r="Y18" i="1" s="1" a="1"/>
  <c r="Y18" i="1" s="1"/>
  <c r="AA18" i="1" s="1"/>
  <c r="W16" i="1"/>
  <c r="Y16" i="1" s="1" a="1"/>
  <c r="Y16" i="1" s="1"/>
  <c r="AA16" i="1" s="1"/>
  <c r="W14" i="1"/>
  <c r="Y14" i="1" s="1" a="1"/>
  <c r="Y14" i="1" s="1"/>
  <c r="AA14" i="1" s="1"/>
  <c r="W12" i="1"/>
  <c r="Y12" i="1" s="1" a="1"/>
  <c r="Y12" i="1" s="1"/>
  <c r="AA12" i="1" s="1"/>
  <c r="Y7" i="1" a="1"/>
  <c r="Y7" i="1" s="1"/>
  <c r="AA7" i="1" s="1"/>
  <c r="W19" i="1"/>
  <c r="AB19" i="1" s="1" a="1"/>
  <c r="AB19" i="1" s="1"/>
  <c r="U24" i="1"/>
  <c r="V24" i="1" l="1"/>
  <c r="AB18" i="1" a="1"/>
  <c r="AB18" i="1" s="1"/>
  <c r="AB24" i="1" s="1"/>
  <c r="AB14" i="1" a="1"/>
  <c r="AB14" i="1" s="1"/>
  <c r="W23" i="1"/>
  <c r="X15" i="1" a="1"/>
  <c r="X15" i="1" s="1"/>
  <c r="Z15" i="1" s="1"/>
  <c r="AB15" i="1" a="1"/>
  <c r="AB15" i="1" s="1"/>
  <c r="AB16" i="1" a="1"/>
  <c r="AB16" i="1" s="1"/>
  <c r="AB12" i="1" a="1"/>
  <c r="AB12" i="1" s="1"/>
  <c r="AA11" i="1"/>
  <c r="AA23" i="1" s="1"/>
  <c r="Y23" i="1"/>
  <c r="W24" i="1"/>
  <c r="Y19" i="1" a="1"/>
  <c r="Y19" i="1" s="1"/>
  <c r="X17" i="1" a="1"/>
  <c r="X17" i="1" s="1"/>
  <c r="Z17" i="1" s="1"/>
  <c r="AB17" i="1" a="1"/>
  <c r="AB17" i="1" s="1"/>
  <c r="Z19" i="1"/>
  <c r="X11" i="1" a="1"/>
  <c r="X11" i="1" s="1"/>
  <c r="X24" i="1" s="1"/>
  <c r="V23" i="1"/>
  <c r="AB23" i="1" l="1"/>
  <c r="Y24" i="1"/>
  <c r="AA19" i="1"/>
  <c r="AA24" i="1" s="1"/>
  <c r="X23" i="1"/>
  <c r="Z11" i="1"/>
  <c r="Z23" i="1" s="1"/>
  <c r="Z2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tc={B7F9EBF6-3A36-4E7F-BD04-AAB06EE30862}</author>
    <author>tc={5895CFDB-3969-4633-AFEE-C9FB37CE6311}</author>
    <author>tc={485DE000-CC51-4127-A7D1-DBB4B61DB526}</author>
    <author>tc={C4650BCB-14C8-4292-861A-66C0FBBA47FA}</author>
    <author>tc={5E4C08B7-75F8-48E9-9E54-8AEF5B9CCD59}</author>
    <author>tc={F291E0B0-9DE4-4556-91CB-9EF9207D3BA6}</author>
    <author>tc={58ACAC96-4E37-49D8-9167-758FB726B02D}</author>
    <author>tc={AD69EE37-0C0C-4AAC-99E1-7679C17033AA}</author>
    <author>tc={BE7A1BEF-9194-42EB-8D8B-34F9A79F8029}</author>
    <author>tc={17CA6FC3-B627-49CD-8138-C16D925DE65A}</author>
    <author>tc={E73BC1F7-99EC-42C6-B32E-B55C8E2DA4FD}</author>
    <author>tc={20DC85BD-8C0D-4D1B-BB3A-8D53319C0250}</author>
  </authors>
  <commentList>
    <comment ref="F2" authorId="0" shapeId="0" xr:uid="{B7F9EBF6-3A36-4E7F-BD04-AAB06EE30862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Total de valores na amostra</t>
      </text>
    </comment>
    <comment ref="G2" authorId="1" shapeId="0" xr:uid="{5895CFDB-3969-4633-AFEE-C9FB37CE6311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Quartil 1</t>
      </text>
    </comment>
    <comment ref="H2" authorId="2" shapeId="0" xr:uid="{485DE000-CC51-4127-A7D1-DBB4B61DB526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Quartil 2</t>
      </text>
    </comment>
    <comment ref="I2" authorId="3" shapeId="0" xr:uid="{C4650BCB-14C8-4292-861A-66C0FBBA47FA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Quartil 3</t>
      </text>
    </comment>
    <comment ref="J2" authorId="4" shapeId="0" xr:uid="{5E4C08B7-75F8-48E9-9E54-8AEF5B9CCD59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Amplitude Interquartil</t>
      </text>
    </comment>
    <comment ref="K2" authorId="5" shapeId="0" xr:uid="{F291E0B0-9DE4-4556-91CB-9EF9207D3BA6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Limite Inferior</t>
      </text>
    </comment>
    <comment ref="L2" authorId="6" shapeId="0" xr:uid="{58ACAC96-4E37-49D8-9167-758FB726B02D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Limite Superior</t>
      </text>
    </comment>
    <comment ref="O2" authorId="7" shapeId="0" xr:uid="{AD69EE37-0C0C-4AAC-99E1-7679C17033AA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Barra de erro</t>
      </text>
    </comment>
    <comment ref="P2" authorId="8" shapeId="0" xr:uid="{BE7A1BEF-9194-42EB-8D8B-34F9A79F8029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Barra de erro</t>
      </text>
    </comment>
    <comment ref="Q2" authorId="9" shapeId="0" xr:uid="{17CA6FC3-B627-49CD-8138-C16D925DE65A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Estão fora do limite inferior e superior</t>
      </text>
    </comment>
    <comment ref="O6" authorId="10" shapeId="0" xr:uid="{E73BC1F7-99EC-42C6-B32E-B55C8E2DA4FD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Barra de erro</t>
      </text>
    </comment>
    <comment ref="P6" authorId="11" shapeId="0" xr:uid="{20DC85BD-8C0D-4D1B-BB3A-8D53319C025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Barra de erro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<sst xmlns="http://schemas.openxmlformats.org/spreadsheetml/2006/main" count="1344" uniqueCount="30">
  <si>
    <t>TABELA DE DADOS</t>
  </si>
  <si>
    <t>CÁLCULOS GRÁFICO GERAL</t>
  </si>
  <si>
    <t>Função</t>
  </si>
  <si>
    <t>Salário</t>
  </si>
  <si>
    <t>n</t>
  </si>
  <si>
    <t>Min</t>
  </si>
  <si>
    <t>Q1</t>
  </si>
  <si>
    <t>Q2</t>
  </si>
  <si>
    <t>Q3</t>
  </si>
  <si>
    <t>Max</t>
  </si>
  <si>
    <t>Erro 1</t>
  </si>
  <si>
    <t>Erro 2</t>
  </si>
  <si>
    <t>Analista</t>
  </si>
  <si>
    <t>Geral</t>
  </si>
  <si>
    <t>Engenheiro</t>
  </si>
  <si>
    <t>CÁLCULOS POR FUNÇÃO</t>
  </si>
  <si>
    <t>CEO</t>
  </si>
  <si>
    <t>Consultor</t>
  </si>
  <si>
    <t>Gerente</t>
  </si>
  <si>
    <t>Contador</t>
  </si>
  <si>
    <t>Especialista</t>
  </si>
  <si>
    <t>Fiscal</t>
  </si>
  <si>
    <t>Supervisor</t>
  </si>
  <si>
    <t>CÁLCULOS GRÁFICO INTERATIVO</t>
  </si>
  <si>
    <t>AIQ</t>
  </si>
  <si>
    <t>LI</t>
  </si>
  <si>
    <t>LS</t>
  </si>
  <si>
    <t>Atípicos</t>
  </si>
  <si>
    <t>Início</t>
  </si>
  <si>
    <t>Fim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</si>
</sst>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Segoe UI"/>
      <charset val="1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3"/>
        <bgColor theme="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2" fillId="4" borderId="0" xfId="0" applyFont="1" applyFill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left"/>
    </xf>
    <xf numFmtId="0" fontId="0" fillId="5" borderId="4" xfId="2" applyNumberFormat="1" applyFont="1" applyFill="1" applyBorder="1" applyAlignment="1">
      <alignment horizontal="center"/>
    </xf>
    <xf numFmtId="0" fontId="0" fillId="0" borderId="4" xfId="2" applyNumberFormat="1" applyFont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44" fontId="0" fillId="6" borderId="4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0" fillId="6" borderId="9" xfId="2" applyNumberFormat="1" applyFont="1" applyFill="1" applyBorder="1" applyAlignment="1">
      <alignment horizontal="left"/>
    </xf>
    <xf numFmtId="44" fontId="0" fillId="6" borderId="6" xfId="1" applyFont="1" applyFill="1" applyBorder="1" applyAlignment="1">
      <alignment horizontal="center"/>
    </xf>
    <xf numFmtId="0" fontId="0" fillId="0" borderId="9" xfId="2" applyNumberFormat="1" applyFont="1" applyBorder="1" applyAlignment="1">
      <alignment horizontal="left"/>
    </xf>
    <xf numFmtId="44" fontId="0" fillId="0" borderId="6" xfId="1" applyFont="1" applyBorder="1" applyAlignment="1">
      <alignment horizontal="center"/>
    </xf>
    <xf numFmtId="0" fontId="0" fillId="6" borderId="10" xfId="2" applyNumberFormat="1" applyFont="1" applyFill="1" applyBorder="1" applyAlignment="1">
      <alignment horizontal="left"/>
    </xf>
    <xf numFmtId="1" fontId="0" fillId="0" borderId="4" xfId="2" applyNumberFormat="1" applyFont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0" fillId="0" borderId="9" xfId="2" applyNumberFormat="1" applyFont="1" applyFill="1" applyBorder="1" applyAlignment="1">
      <alignment horizontal="left"/>
    </xf>
    <xf numFmtId="44" fontId="0" fillId="0" borderId="6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" fontId="0" fillId="5" borderId="4" xfId="2" applyNumberFormat="1" applyFont="1" applyFill="1" applyBorder="1" applyAlignment="1">
      <alignment horizontal="center"/>
    </xf>
  </cellXfs>
  <cellStyles count="3">
    <cellStyle name="Moeda" xfId="1" builtinId="4"/>
    <cellStyle name="Normal" xfId="0" builtinId="0"/>
    <cellStyle name="Porcentagem" xfId="2" builtinId="5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R$&quot;\ * #,##0.00_-;\-&quot;R$&quot;\ * #,##0.00_-;_-&quot;R$&quot;\ * &quot;-&quot;??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border outline="0">
        <top style="thin">
          <color theme="4" tint="0.39997558519241921"/>
        </top>
        <bottom style="thin">
          <color theme="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1246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833333333333336E-2"/>
          <c:y val="4.6901930549386697E-2"/>
          <c:w val="0.6926935007249968"/>
          <c:h val="0.57361451557685728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Exemplo!$T$6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Exemplo!$AA$7</c:f>
                <c:numCache>
                  <c:formatCode>General</c:formatCode>
                  <c:ptCount val="1"/>
                  <c:pt idx="0">
                    <c:v>5800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Exemplo!$T$7</c:f>
              <c:numCache>
                <c:formatCode>General</c:formatCode>
                <c:ptCount val="1"/>
                <c:pt idx="0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78-4D41-A1DE-90A5782F92A6}"/>
            </c:ext>
          </c:extLst>
        </c:ser>
        <c:ser>
          <c:idx val="1"/>
          <c:order val="1"/>
          <c:tx>
            <c:strRef>
              <c:f>Exemplo!$S$6</c:f>
              <c:strCache>
                <c:ptCount val="1"/>
                <c:pt idx="0">
                  <c:v>Q2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Exemplo!$S$7</c:f>
              <c:numCache>
                <c:formatCode>General</c:formatCode>
                <c:ptCount val="1"/>
                <c:pt idx="0">
                  <c:v>4563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78-4D41-A1DE-90A5782F92A6}"/>
            </c:ext>
          </c:extLst>
        </c:ser>
        <c:ser>
          <c:idx val="0"/>
          <c:order val="2"/>
          <c:tx>
            <c:strRef>
              <c:f>Exemplo!$R$6</c:f>
              <c:strCache>
                <c:ptCount val="1"/>
                <c:pt idx="0">
                  <c:v>Q1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Ref>
                <c:f>Exemplo!$Z$7</c:f>
                <c:numCache>
                  <c:formatCode>General</c:formatCode>
                  <c:ptCount val="1"/>
                  <c:pt idx="0">
                    <c:v>2642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Exemplo!$R$7</c:f>
              <c:numCache>
                <c:formatCode>General</c:formatCode>
                <c:ptCount val="1"/>
                <c:pt idx="0">
                  <c:v>3042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78-4D41-A1DE-90A5782F9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90837312"/>
        <c:axId val="190838096"/>
      </c:barChart>
      <c:catAx>
        <c:axId val="1908373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0838096"/>
        <c:crosses val="autoZero"/>
        <c:auto val="1"/>
        <c:lblAlgn val="ctr"/>
        <c:lblOffset val="100"/>
        <c:noMultiLvlLbl val="0"/>
      </c:catAx>
      <c:valAx>
        <c:axId val="190838096"/>
        <c:scaling>
          <c:orientation val="minMax"/>
          <c:min val="0"/>
        </c:scaling>
        <c:delete val="0"/>
        <c:axPos val="b"/>
        <c:numFmt formatCode="&quot;R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837312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2.6224693941229379E-2"/>
                <c:y val="0.788927079767203"/>
              </c:manualLayout>
            </c:layout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2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pt-BR">
                      <a:solidFill>
                        <a:schemeClr val="bg2">
                          <a:lumMod val="75000"/>
                        </a:schemeClr>
                      </a:solidFill>
                    </a:rPr>
                    <a:t>escala</a:t>
                  </a:r>
                  <a:r>
                    <a:rPr lang="pt-BR" baseline="0">
                      <a:solidFill>
                        <a:schemeClr val="bg2">
                          <a:lumMod val="75000"/>
                        </a:schemeClr>
                      </a:solidFill>
                    </a:rPr>
                    <a:t> em mil reais</a:t>
                  </a:r>
                  <a:endParaRPr lang="pt-BR">
                    <a:solidFill>
                      <a:schemeClr val="bg2">
                        <a:lumMod val="75000"/>
                      </a:schemeClr>
                    </a:solidFill>
                  </a:endParaRP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374925356552654"/>
          <c:y val="8.943089430894309E-2"/>
          <c:w val="0.76359936489420299"/>
          <c:h val="0.64066449010946802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Exemplo!$T$22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5C6-48C3-8676-518ED182E00E}"/>
              </c:ext>
            </c:extLst>
          </c:dPt>
          <c:errBars>
            <c:errBarType val="plus"/>
            <c:errValType val="cust"/>
            <c:noEndCap val="0"/>
            <c:plus>
              <c:numRef>
                <c:f>Exemplo!$AA$23:$AA$24</c:f>
                <c:numCache>
                  <c:formatCode>General</c:formatCode>
                  <c:ptCount val="2"/>
                  <c:pt idx="0">
                    <c:v>2084</c:v>
                  </c:pt>
                  <c:pt idx="1">
                    <c:v>2909.5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Exemplo!$P$23:$P$24</c:f>
              <c:strCache>
                <c:ptCount val="2"/>
                <c:pt idx="0">
                  <c:v>Engenheiro</c:v>
                </c:pt>
                <c:pt idx="1">
                  <c:v>Consultor</c:v>
                </c:pt>
              </c:strCache>
            </c:strRef>
          </c:cat>
          <c:val>
            <c:numRef>
              <c:f>Exemplo!$T$23:$T$24</c:f>
              <c:numCache>
                <c:formatCode>General</c:formatCode>
                <c:ptCount val="2"/>
                <c:pt idx="0">
                  <c:v>7083</c:v>
                </c:pt>
                <c:pt idx="1">
                  <c:v>8965.5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C6-48C3-8676-518ED182E00E}"/>
            </c:ext>
          </c:extLst>
        </c:ser>
        <c:ser>
          <c:idx val="1"/>
          <c:order val="1"/>
          <c:tx>
            <c:strRef>
              <c:f>Exemplo!$S$22</c:f>
              <c:strCache>
                <c:ptCount val="1"/>
                <c:pt idx="0">
                  <c:v>Q2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5C6-48C3-8676-518ED182E00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E5C6-48C3-8676-518ED182E00E}"/>
              </c:ext>
            </c:extLst>
          </c:dPt>
          <c:cat>
            <c:strRef>
              <c:f>Exemplo!$P$23:$P$24</c:f>
              <c:strCache>
                <c:ptCount val="2"/>
                <c:pt idx="0">
                  <c:v>Engenheiro</c:v>
                </c:pt>
                <c:pt idx="1">
                  <c:v>Consultor</c:v>
                </c:pt>
              </c:strCache>
            </c:strRef>
          </c:cat>
          <c:val>
            <c:numRef>
              <c:f>Exemplo!$S$23:$S$24</c:f>
              <c:numCache>
                <c:formatCode>General</c:formatCode>
                <c:ptCount val="2"/>
                <c:pt idx="0">
                  <c:v>6104.5</c:v>
                </c:pt>
                <c:pt idx="1">
                  <c:v>6927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5C6-48C3-8676-518ED182E00E}"/>
            </c:ext>
          </c:extLst>
        </c:ser>
        <c:ser>
          <c:idx val="0"/>
          <c:order val="2"/>
          <c:tx>
            <c:strRef>
              <c:f>Exemplo!$R$22</c:f>
              <c:strCache>
                <c:ptCount val="1"/>
                <c:pt idx="0">
                  <c:v>Q1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0</c:v>
                </c:pt>
              </c:numLit>
            </c:plus>
            <c:minus>
              <c:numRef>
                <c:f>Exemplo!$Z$23:$Z$24</c:f>
                <c:numCache>
                  <c:formatCode>General</c:formatCode>
                  <c:ptCount val="2"/>
                  <c:pt idx="0">
                    <c:v>2812.5</c:v>
                  </c:pt>
                  <c:pt idx="1">
                    <c:v>4572.25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Exemplo!$P$23:$P$24</c:f>
              <c:strCache>
                <c:ptCount val="2"/>
                <c:pt idx="0">
                  <c:v>Engenheiro</c:v>
                </c:pt>
                <c:pt idx="1">
                  <c:v>Consultor</c:v>
                </c:pt>
              </c:strCache>
            </c:strRef>
          </c:cat>
          <c:val>
            <c:numRef>
              <c:f>Exemplo!$R$23:$R$24</c:f>
              <c:numCache>
                <c:formatCode>General</c:formatCode>
                <c:ptCount val="2"/>
                <c:pt idx="0">
                  <c:v>4812.5</c:v>
                </c:pt>
                <c:pt idx="1">
                  <c:v>5522.25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5C6-48C3-8676-518ED182E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90839272"/>
        <c:axId val="260583392"/>
      </c:barChart>
      <c:catAx>
        <c:axId val="1908392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60583392"/>
        <c:crosses val="autoZero"/>
        <c:auto val="1"/>
        <c:lblAlgn val="ctr"/>
        <c:lblOffset val="100"/>
        <c:noMultiLvlLbl val="0"/>
      </c:catAx>
      <c:valAx>
        <c:axId val="260583392"/>
        <c:scaling>
          <c:orientation val="minMax"/>
          <c:min val="0"/>
        </c:scaling>
        <c:delete val="0"/>
        <c:axPos val="b"/>
        <c:numFmt formatCode="&quot;R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pt-BR" sz="800" b="0" i="0" u="none" strike="noStrike" kern="1200" baseline="0">
                <a:solidFill>
                  <a:schemeClr val="bg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839272"/>
        <c:crosses val="max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0.13187536743092299"/>
                <c:y val="0.85482491517828563"/>
              </c:manualLayout>
            </c:layout>
            <c:tx>
              <c:rich>
                <a:bodyPr rot="0" spcFirstLastPara="1" vertOverflow="ellipsis" vert="horz" wrap="square" anchor="ctr" anchorCtr="1"/>
                <a:lstStyle/>
                <a:p>
                  <a:pPr algn="ctr" rtl="0">
                    <a:defRPr lang="pt-BR" sz="1000" b="0" i="0" u="none" strike="noStrike" kern="1200" baseline="0">
                      <a:solidFill>
                        <a:schemeClr val="bg2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pt-BR" sz="1000" b="0" i="0" u="none" strike="noStrike" kern="1200" baseline="0">
                      <a:solidFill>
                        <a:schemeClr val="bg2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rPr>
                    <a:t>escala em mil reais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 rtl="0">
                  <a:defRPr lang="pt-BR" sz="1000" b="0" i="0" u="none" strike="noStrike" kern="1200" baseline="0">
                    <a:solidFill>
                      <a:schemeClr val="bg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2"/>
          <c:order val="0"/>
          <c:tx>
            <c:strRef>
              <c:f>'Passo a Passo'!$I$2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2FF-427B-9FE8-E527F90BD4B1}"/>
              </c:ext>
            </c:extLst>
          </c:dPt>
          <c:errBars>
            <c:errBarType val="plus"/>
            <c:errValType val="cust"/>
            <c:noEndCap val="0"/>
            <c:plus>
              <c:numRef>
                <c:f>'Passo a Passo'!$P$3</c:f>
                <c:numCache>
                  <c:formatCode>General</c:formatCode>
                  <c:ptCount val="1"/>
                  <c:pt idx="0">
                    <c:v>5800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'Passo a Passo'!$I$3</c:f>
              <c:numCache>
                <c:formatCode>General</c:formatCode>
                <c:ptCount val="1"/>
                <c:pt idx="0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FF-427B-9FE8-E527F90BD4B1}"/>
            </c:ext>
          </c:extLst>
        </c:ser>
        <c:ser>
          <c:idx val="1"/>
          <c:order val="1"/>
          <c:tx>
            <c:strRef>
              <c:f>'Passo a Passo'!$H$2</c:f>
              <c:strCache>
                <c:ptCount val="1"/>
                <c:pt idx="0">
                  <c:v>Q2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82FF-427B-9FE8-E527F90BD4B1}"/>
              </c:ext>
            </c:extLst>
          </c:dPt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'Passo a Passo'!$H$3</c:f>
              <c:numCache>
                <c:formatCode>General</c:formatCode>
                <c:ptCount val="1"/>
                <c:pt idx="0">
                  <c:v>4563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FF-427B-9FE8-E527F90BD4B1}"/>
            </c:ext>
          </c:extLst>
        </c:ser>
        <c:ser>
          <c:idx val="0"/>
          <c:order val="2"/>
          <c:tx>
            <c:strRef>
              <c:f>'Passo a Passo'!$G$2</c:f>
              <c:strCache>
                <c:ptCount val="1"/>
                <c:pt idx="0">
                  <c:v>Q1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2FF-427B-9FE8-E527F90BD4B1}"/>
              </c:ext>
            </c:extLst>
          </c:dPt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'Passo a Passo'!$O$3</c:f>
                <c:numCache>
                  <c:formatCode>General</c:formatCode>
                  <c:ptCount val="1"/>
                  <c:pt idx="0">
                    <c:v>2642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'Passo a Passo'!$G$3</c:f>
              <c:numCache>
                <c:formatCode>0</c:formatCode>
                <c:ptCount val="1"/>
                <c:pt idx="0">
                  <c:v>3042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FF-427B-9FE8-E527F90BD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381783920"/>
        <c:axId val="381782672"/>
      </c:barChart>
      <c:catAx>
        <c:axId val="381783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1782672"/>
        <c:crosses val="autoZero"/>
        <c:auto val="1"/>
        <c:lblAlgn val="ctr"/>
        <c:lblOffset val="100"/>
        <c:noMultiLvlLbl val="0"/>
      </c:catAx>
      <c:valAx>
        <c:axId val="381782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178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2"/>
          <c:order val="0"/>
          <c:tx>
            <c:strRef>
              <c:f>'Passo a Passo'!$I$18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754-4DD5-BB36-C3CDC6A1447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D754-4DD5-BB36-C3CDC6A14473}"/>
              </c:ext>
            </c:extLst>
          </c:dPt>
          <c:errBars>
            <c:errBarType val="plus"/>
            <c:errValType val="cust"/>
            <c:noEndCap val="0"/>
            <c:plus>
              <c:numRef>
                <c:f>'Passo a Passo'!$P$19:$P$20</c:f>
                <c:numCache>
                  <c:formatCode>General</c:formatCode>
                  <c:ptCount val="2"/>
                  <c:pt idx="0">
                    <c:v>5000</c:v>
                  </c:pt>
                  <c:pt idx="1">
                    <c:v>3324.75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'Passo a Passo'!$E$19:$E$20</c:f>
              <c:strCache>
                <c:ptCount val="2"/>
                <c:pt idx="0">
                  <c:v>Gerente</c:v>
                </c:pt>
                <c:pt idx="1">
                  <c:v>Supervisor</c:v>
                </c:pt>
              </c:strCache>
            </c:strRef>
          </c:cat>
          <c:val>
            <c:numRef>
              <c:f>'Passo a Passo'!$I$19:$I$20</c:f>
              <c:numCache>
                <c:formatCode>General</c:formatCode>
                <c:ptCount val="2"/>
                <c:pt idx="0">
                  <c:v>9000</c:v>
                </c:pt>
                <c:pt idx="1">
                  <c:v>8008.25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54-4DD5-BB36-C3CDC6A14473}"/>
            </c:ext>
          </c:extLst>
        </c:ser>
        <c:ser>
          <c:idx val="1"/>
          <c:order val="1"/>
          <c:tx>
            <c:strRef>
              <c:f>'Passo a Passo'!$H$18</c:f>
              <c:strCache>
                <c:ptCount val="1"/>
                <c:pt idx="0">
                  <c:v>Q2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D754-4DD5-BB36-C3CDC6A1447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754-4DD5-BB36-C3CDC6A14473}"/>
              </c:ext>
            </c:extLst>
          </c:dPt>
          <c:cat>
            <c:strRef>
              <c:f>'Passo a Passo'!$E$19:$E$20</c:f>
              <c:strCache>
                <c:ptCount val="2"/>
                <c:pt idx="0">
                  <c:v>Gerente</c:v>
                </c:pt>
                <c:pt idx="1">
                  <c:v>Supervisor</c:v>
                </c:pt>
              </c:strCache>
            </c:strRef>
          </c:cat>
          <c:val>
            <c:numRef>
              <c:f>'Passo a Passo'!$H$19:$H$20</c:f>
              <c:numCache>
                <c:formatCode>General</c:formatCode>
                <c:ptCount val="2"/>
                <c:pt idx="0">
                  <c:v>7000</c:v>
                </c:pt>
                <c:pt idx="1">
                  <c:v>6335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54-4DD5-BB36-C3CDC6A14473}"/>
            </c:ext>
          </c:extLst>
        </c:ser>
        <c:ser>
          <c:idx val="0"/>
          <c:order val="2"/>
          <c:tx>
            <c:strRef>
              <c:f>'Passo a Passo'!$G$18</c:f>
              <c:strCache>
                <c:ptCount val="1"/>
                <c:pt idx="0">
                  <c:v>Q1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754-4DD5-BB36-C3CDC6A14473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754-4DD5-BB36-C3CDC6A14473}"/>
              </c:ext>
            </c:extLst>
          </c:dPt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'Passo a Passo'!$O$19:$O$20</c:f>
                <c:numCache>
                  <c:formatCode>General</c:formatCode>
                  <c:ptCount val="2"/>
                  <c:pt idx="0">
                    <c:v>3750</c:v>
                  </c:pt>
                  <c:pt idx="1">
                    <c:v>1248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'Passo a Passo'!$E$19:$E$20</c:f>
              <c:strCache>
                <c:ptCount val="2"/>
                <c:pt idx="0">
                  <c:v>Gerente</c:v>
                </c:pt>
                <c:pt idx="1">
                  <c:v>Supervisor</c:v>
                </c:pt>
              </c:strCache>
            </c:strRef>
          </c:cat>
          <c:val>
            <c:numRef>
              <c:f>'Passo a Passo'!$G$19:$G$20</c:f>
              <c:numCache>
                <c:formatCode>General</c:formatCode>
                <c:ptCount val="2"/>
                <c:pt idx="0">
                  <c:v>5250</c:v>
                </c:pt>
                <c:pt idx="1">
                  <c:v>5515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54-4DD5-BB36-C3CDC6A14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493594400"/>
        <c:axId val="1493597728"/>
      </c:barChart>
      <c:catAx>
        <c:axId val="1493594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93597728"/>
        <c:crosses val="autoZero"/>
        <c:auto val="1"/>
        <c:lblAlgn val="ctr"/>
        <c:lblOffset val="100"/>
        <c:noMultiLvlLbl val="0"/>
      </c:catAx>
      <c:valAx>
        <c:axId val="1493597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9359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9" dropStyle="combo" dx="16" fmlaLink="optFuncao1" fmlaRange="lstFuncoes" noThreeD="1" sel="5" val="0"/>
</file>

<file path=xl/ctrlProps/ctrlProp2.xml><?xml version="1.0" encoding="utf-8"?>
<formControlPr xmlns="http://schemas.microsoft.com/office/spreadsheetml/2009/9/main" objectType="Drop" dropLines="9" dropStyle="combo" dx="16" fmlaLink="optFuncao2" fmlaRange="lstFuncoes" noThreeD="1" sel="3" val="0"/>
</file>

<file path=xl/ctrlProps/ctrlProp3.xml><?xml version="1.0" encoding="utf-8"?>
<formControlPr xmlns="http://schemas.microsoft.com/office/spreadsheetml/2009/9/main" objectType="Drop" dropStyle="combo" dx="26" fmlaLink="$D$19" fmlaRange="$E$7:$E$15" noThreeD="1" sel="8"/>
</file>

<file path=xl/ctrlProps/ctrlProp4.xml><?xml version="1.0" encoding="utf-8"?>
<formControlPr xmlns="http://schemas.microsoft.com/office/spreadsheetml/2009/9/main" objectType="Drop" dropStyle="combo" dx="26" fmlaLink="$D$20" fmlaRange="$E$7:$E$15" noThreeD="1" sel="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4</xdr:row>
      <xdr:rowOff>104774</xdr:rowOff>
    </xdr:from>
    <xdr:to>
      <xdr:col>10</xdr:col>
      <xdr:colOff>9524</xdr:colOff>
      <xdr:row>27</xdr:row>
      <xdr:rowOff>38100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71475" y="295274"/>
          <a:ext cx="5734049" cy="4314826"/>
        </a:xfrm>
        <a:prstGeom prst="rect">
          <a:avLst/>
        </a:prstGeom>
        <a:solidFill>
          <a:schemeClr val="bg1"/>
        </a:solidFill>
        <a:ln w="3175">
          <a:solidFill>
            <a:schemeClr val="bg1">
              <a:lumMod val="8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371474</xdr:colOff>
      <xdr:row>4</xdr:row>
      <xdr:rowOff>0</xdr:rowOff>
    </xdr:from>
    <xdr:to>
      <xdr:col>10</xdr:col>
      <xdr:colOff>14654</xdr:colOff>
      <xdr:row>5</xdr:row>
      <xdr:rowOff>114300</xdr:rowOff>
    </xdr:to>
    <xdr:sp macro="" textlink="">
      <xdr:nvSpPr>
        <xdr:cNvPr id="3" name="Pentágon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71474" y="762000"/>
          <a:ext cx="5724526" cy="304800"/>
        </a:xfrm>
        <a:prstGeom prst="homePlate">
          <a:avLst>
            <a:gd name="adj" fmla="val 0"/>
          </a:avLst>
        </a:prstGeom>
        <a:solidFill>
          <a:srgbClr val="12465A"/>
        </a:solidFill>
        <a:ln>
          <a:noFill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bg1"/>
              </a:solidFill>
              <a:latin typeface="Segoe UI Black" panose="020B0A02040204020203" pitchFamily="34" charset="0"/>
              <a:ea typeface="Segoe UI Black" panose="020B0A02040204020203" pitchFamily="34" charset="0"/>
              <a:cs typeface="Verdana" panose="020B0604030504040204" pitchFamily="34" charset="0"/>
            </a:rPr>
            <a:t>Distribuição</a:t>
          </a:r>
          <a:r>
            <a:rPr lang="en-US" sz="1400" b="1" baseline="0">
              <a:solidFill>
                <a:schemeClr val="bg1"/>
              </a:solidFill>
              <a:latin typeface="Segoe UI Black" panose="020B0A02040204020203" pitchFamily="34" charset="0"/>
              <a:ea typeface="Segoe UI Black" panose="020B0A02040204020203" pitchFamily="34" charset="0"/>
              <a:cs typeface="Verdana" panose="020B0604030504040204" pitchFamily="34" charset="0"/>
            </a:rPr>
            <a:t> de Salários no Brasil</a:t>
          </a:r>
          <a:endParaRPr lang="en-US" sz="1400" b="1">
            <a:solidFill>
              <a:schemeClr val="bg1"/>
            </a:solidFill>
            <a:latin typeface="Segoe UI Black" panose="020B0A02040204020203" pitchFamily="34" charset="0"/>
            <a:ea typeface="Segoe UI Black" panose="020B0A02040204020203" pitchFamily="34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0</xdr:col>
      <xdr:colOff>373673</xdr:colOff>
      <xdr:row>13</xdr:row>
      <xdr:rowOff>142875</xdr:rowOff>
    </xdr:from>
    <xdr:to>
      <xdr:col>10</xdr:col>
      <xdr:colOff>14653</xdr:colOff>
      <xdr:row>15</xdr:row>
      <xdr:rowOff>66675</xdr:rowOff>
    </xdr:to>
    <xdr:sp macro="" textlink="">
      <xdr:nvSpPr>
        <xdr:cNvPr id="8" name="Pentágon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 flipH="1">
          <a:off x="373673" y="2047875"/>
          <a:ext cx="5722326" cy="304800"/>
        </a:xfrm>
        <a:prstGeom prst="homePlate">
          <a:avLst>
            <a:gd name="adj" fmla="val 0"/>
          </a:avLst>
        </a:prstGeom>
        <a:solidFill>
          <a:srgbClr val="12465A"/>
        </a:solidFill>
        <a:ln>
          <a:noFill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>
              <a:solidFill>
                <a:schemeClr val="bg1"/>
              </a:solidFill>
              <a:latin typeface="Segoe UI Black" panose="020B0A02040204020203" pitchFamily="34" charset="0"/>
              <a:ea typeface="Segoe UI Black" panose="020B0A02040204020203" pitchFamily="34" charset="0"/>
              <a:cs typeface="Verdana" panose="020B0604030504040204" pitchFamily="34" charset="0"/>
            </a:rPr>
            <a:t>Comparativo</a:t>
          </a:r>
          <a:r>
            <a:rPr lang="en-US" sz="1400" b="1" baseline="0">
              <a:solidFill>
                <a:schemeClr val="bg1"/>
              </a:solidFill>
              <a:latin typeface="Segoe UI Black" panose="020B0A02040204020203" pitchFamily="34" charset="0"/>
              <a:ea typeface="Segoe UI Black" panose="020B0A02040204020203" pitchFamily="34" charset="0"/>
              <a:cs typeface="Verdana" panose="020B0604030504040204" pitchFamily="34" charset="0"/>
            </a:rPr>
            <a:t> de d</a:t>
          </a:r>
          <a:r>
            <a:rPr lang="en-US" sz="1400" b="1">
              <a:solidFill>
                <a:schemeClr val="bg1"/>
              </a:solidFill>
              <a:latin typeface="Segoe UI Black" panose="020B0A02040204020203" pitchFamily="34" charset="0"/>
              <a:ea typeface="Segoe UI Black" panose="020B0A02040204020203" pitchFamily="34" charset="0"/>
              <a:cs typeface="Verdana" panose="020B0604030504040204" pitchFamily="34" charset="0"/>
            </a:rPr>
            <a:t>istribuição</a:t>
          </a:r>
          <a:r>
            <a:rPr lang="en-US" sz="1400" b="1" baseline="0">
              <a:solidFill>
                <a:schemeClr val="bg1"/>
              </a:solidFill>
              <a:latin typeface="Segoe UI Black" panose="020B0A02040204020203" pitchFamily="34" charset="0"/>
              <a:ea typeface="Segoe UI Black" panose="020B0A02040204020203" pitchFamily="34" charset="0"/>
              <a:cs typeface="Verdana" panose="020B0604030504040204" pitchFamily="34" charset="0"/>
            </a:rPr>
            <a:t> de Salários por Função</a:t>
          </a:r>
          <a:endParaRPr lang="en-US" sz="1400" b="1">
            <a:solidFill>
              <a:schemeClr val="bg1"/>
            </a:solidFill>
            <a:latin typeface="Segoe UI Black" panose="020B0A02040204020203" pitchFamily="34" charset="0"/>
            <a:ea typeface="Segoe UI Black" panose="020B0A02040204020203" pitchFamily="34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0</xdr:col>
      <xdr:colOff>451485</xdr:colOff>
      <xdr:row>5</xdr:row>
      <xdr:rowOff>180975</xdr:rowOff>
    </xdr:from>
    <xdr:to>
      <xdr:col>9</xdr:col>
      <xdr:colOff>413385</xdr:colOff>
      <xdr:row>11</xdr:row>
      <xdr:rowOff>140970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542924</xdr:colOff>
      <xdr:row>17</xdr:row>
      <xdr:rowOff>123825</xdr:rowOff>
    </xdr:from>
    <xdr:to>
      <xdr:col>9</xdr:col>
      <xdr:colOff>457199</xdr:colOff>
      <xdr:row>25</xdr:row>
      <xdr:rowOff>161925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15</xdr:row>
          <xdr:rowOff>114300</xdr:rowOff>
        </xdr:from>
        <xdr:to>
          <xdr:col>5</xdr:col>
          <xdr:colOff>236220</xdr:colOff>
          <xdr:row>17</xdr:row>
          <xdr:rowOff>30480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60960</xdr:colOff>
          <xdr:row>15</xdr:row>
          <xdr:rowOff>137160</xdr:rowOff>
        </xdr:from>
        <xdr:to>
          <xdr:col>9</xdr:col>
          <xdr:colOff>411480</xdr:colOff>
          <xdr:row>17</xdr:row>
          <xdr:rowOff>45720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276225</xdr:colOff>
      <xdr:row>15</xdr:row>
      <xdr:rowOff>152400</xdr:rowOff>
    </xdr:from>
    <xdr:to>
      <xdr:col>5</xdr:col>
      <xdr:colOff>600075</xdr:colOff>
      <xdr:row>17</xdr:row>
      <xdr:rowOff>9525</xdr:rowOff>
    </xdr:to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3324225" y="2438400"/>
          <a:ext cx="323850" cy="238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latin typeface="Segoe Print" panose="02000600000000000000" pitchFamily="2" charset="0"/>
            </a:rPr>
            <a:t>vs</a:t>
          </a:r>
        </a:p>
      </xdr:txBody>
    </xdr:sp>
    <xdr:clientData/>
  </xdr:twoCellAnchor>
  <xdr:twoCellAnchor>
    <xdr:from>
      <xdr:col>8</xdr:col>
      <xdr:colOff>323850</xdr:colOff>
      <xdr:row>7</xdr:row>
      <xdr:rowOff>85725</xdr:rowOff>
    </xdr:from>
    <xdr:to>
      <xdr:col>9</xdr:col>
      <xdr:colOff>190500</xdr:colOff>
      <xdr:row>8</xdr:row>
      <xdr:rowOff>152400</xdr:rowOff>
    </xdr:to>
    <xdr:sp macro="" textlink="$Q$7">
      <xdr:nvSpPr>
        <xdr:cNvPr id="15" name="Retângulo de cantos arredondados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5200650" y="847725"/>
          <a:ext cx="476250" cy="2571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F4928D6A-772C-4A12-9D61-6D4B65A2C7B8}" type="TxLink">
            <a:rPr lang="en-US" sz="1000" b="0" i="0" u="none" strike="noStrike">
              <a:solidFill>
                <a:srgbClr val="000000"/>
              </a:solidFill>
              <a:latin typeface="Calibri"/>
            </a:rPr>
            <a:pPr algn="ctr"/>
            <a:t>617</a:t>
          </a:fld>
          <a:endParaRPr lang="pt-BR" sz="1000"/>
        </a:p>
      </xdr:txBody>
    </xdr:sp>
    <xdr:clientData/>
  </xdr:twoCellAnchor>
  <xdr:twoCellAnchor>
    <xdr:from>
      <xdr:col>7</xdr:col>
      <xdr:colOff>514350</xdr:colOff>
      <xdr:row>7</xdr:row>
      <xdr:rowOff>85725</xdr:rowOff>
    </xdr:from>
    <xdr:to>
      <xdr:col>8</xdr:col>
      <xdr:colOff>361950</xdr:colOff>
      <xdr:row>8</xdr:row>
      <xdr:rowOff>133350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4781550" y="847725"/>
          <a:ext cx="45720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000">
              <a:latin typeface="Segoe Print" panose="02000600000000000000" pitchFamily="2" charset="0"/>
            </a:rPr>
            <a:t>N =</a:t>
          </a:r>
        </a:p>
      </xdr:txBody>
    </xdr:sp>
    <xdr:clientData/>
  </xdr:twoCellAnchor>
  <xdr:twoCellAnchor>
    <xdr:from>
      <xdr:col>8</xdr:col>
      <xdr:colOff>533400</xdr:colOff>
      <xdr:row>18</xdr:row>
      <xdr:rowOff>180975</xdr:rowOff>
    </xdr:from>
    <xdr:to>
      <xdr:col>9</xdr:col>
      <xdr:colOff>400050</xdr:colOff>
      <xdr:row>20</xdr:row>
      <xdr:rowOff>57150</xdr:rowOff>
    </xdr:to>
    <xdr:sp macro="" textlink="$Q$23">
      <xdr:nvSpPr>
        <xdr:cNvPr id="17" name="Retângulo de cantos arredondados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5410200" y="3038475"/>
          <a:ext cx="476250" cy="257175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43F29529-F879-4018-BDF9-A5222EDF7DD3}" type="TxLink">
            <a:rPr lang="en-US" sz="1100" b="0" i="0" u="none" strike="noStrike">
              <a:solidFill>
                <a:srgbClr val="000000"/>
              </a:solidFill>
              <a:latin typeface="Calibri"/>
            </a:rPr>
            <a:pPr algn="ctr"/>
            <a:t>26</a:t>
          </a:fld>
          <a:endParaRPr lang="pt-BR" sz="1000"/>
        </a:p>
      </xdr:txBody>
    </xdr:sp>
    <xdr:clientData/>
  </xdr:twoCellAnchor>
  <xdr:twoCellAnchor>
    <xdr:from>
      <xdr:col>8</xdr:col>
      <xdr:colOff>114300</xdr:colOff>
      <xdr:row>18</xdr:row>
      <xdr:rowOff>180975</xdr:rowOff>
    </xdr:from>
    <xdr:to>
      <xdr:col>8</xdr:col>
      <xdr:colOff>571500</xdr:colOff>
      <xdr:row>20</xdr:row>
      <xdr:rowOff>38100</xdr:rowOff>
    </xdr:to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4991100" y="3038475"/>
          <a:ext cx="45720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000">
              <a:latin typeface="Segoe Print" panose="02000600000000000000" pitchFamily="2" charset="0"/>
            </a:rPr>
            <a:t>N =</a:t>
          </a:r>
        </a:p>
      </xdr:txBody>
    </xdr:sp>
    <xdr:clientData/>
  </xdr:twoCellAnchor>
  <xdr:twoCellAnchor>
    <xdr:from>
      <xdr:col>8</xdr:col>
      <xdr:colOff>533400</xdr:colOff>
      <xdr:row>21</xdr:row>
      <xdr:rowOff>104775</xdr:rowOff>
    </xdr:from>
    <xdr:to>
      <xdr:col>9</xdr:col>
      <xdr:colOff>400050</xdr:colOff>
      <xdr:row>22</xdr:row>
      <xdr:rowOff>171450</xdr:rowOff>
    </xdr:to>
    <xdr:sp macro="" textlink="$Q$24">
      <xdr:nvSpPr>
        <xdr:cNvPr id="19" name="Retângulo de cantos arredondados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5410200" y="3533775"/>
          <a:ext cx="476250" cy="257175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B179BC30-F9BC-4AB8-9AED-90CBC70294BD}" type="TxLink">
            <a:rPr lang="en-US" sz="1100" b="0" i="0" u="none" strike="noStrike">
              <a:solidFill>
                <a:srgbClr val="000000"/>
              </a:solidFill>
              <a:latin typeface="Calibri"/>
            </a:rPr>
            <a:pPr algn="ctr"/>
            <a:t>18</a:t>
          </a:fld>
          <a:endParaRPr lang="pt-BR" sz="1000"/>
        </a:p>
      </xdr:txBody>
    </xdr:sp>
    <xdr:clientData/>
  </xdr:twoCellAnchor>
  <xdr:twoCellAnchor>
    <xdr:from>
      <xdr:col>8</xdr:col>
      <xdr:colOff>114300</xdr:colOff>
      <xdr:row>21</xdr:row>
      <xdr:rowOff>104775</xdr:rowOff>
    </xdr:from>
    <xdr:to>
      <xdr:col>8</xdr:col>
      <xdr:colOff>571500</xdr:colOff>
      <xdr:row>22</xdr:row>
      <xdr:rowOff>152400</xdr:rowOff>
    </xdr:to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4991100" y="3533775"/>
          <a:ext cx="45720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000">
              <a:latin typeface="Segoe Print" panose="02000600000000000000" pitchFamily="2" charset="0"/>
            </a:rPr>
            <a:t>N =</a:t>
          </a:r>
        </a:p>
      </xdr:txBody>
    </xdr:sp>
    <xdr:clientData/>
  </xdr:twoCellAnchor>
  <xdr:oneCellAnchor>
    <xdr:from>
      <xdr:col>7</xdr:col>
      <xdr:colOff>386129</xdr:colOff>
      <xdr:row>0</xdr:row>
      <xdr:rowOff>168519</xdr:rowOff>
    </xdr:from>
    <xdr:ext cx="1503146" cy="398689"/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3071" y="168519"/>
          <a:ext cx="1503146" cy="398689"/>
        </a:xfrm>
        <a:prstGeom prst="rect">
          <a:avLst/>
        </a:prstGeom>
      </xdr:spPr>
    </xdr:pic>
    <xdr:clientData/>
  </xdr:oneCellAnchor>
  <xdr:oneCellAnchor>
    <xdr:from>
      <xdr:col>0</xdr:col>
      <xdr:colOff>315057</xdr:colOff>
      <xdr:row>0</xdr:row>
      <xdr:rowOff>168519</xdr:rowOff>
    </xdr:from>
    <xdr:ext cx="1701107" cy="36522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15057" y="168519"/>
          <a:ext cx="1701107" cy="3652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6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Gráfico</a:t>
          </a:r>
          <a:r>
            <a:rPr lang="pt-BR" sz="16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Boxplot</a:t>
          </a:r>
          <a:endParaRPr lang="pt-BR" sz="16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6022</xdr:colOff>
      <xdr:row>21</xdr:row>
      <xdr:rowOff>28575</xdr:rowOff>
    </xdr:from>
    <xdr:to>
      <xdr:col>16</xdr:col>
      <xdr:colOff>470223</xdr:colOff>
      <xdr:row>56</xdr:row>
      <xdr:rowOff>175260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/>
      </xdr:nvGrpSpPr>
      <xdr:grpSpPr>
        <a:xfrm>
          <a:off x="2543482" y="3869055"/>
          <a:ext cx="7947041" cy="6547485"/>
          <a:chOff x="4095750" y="4286250"/>
          <a:chExt cx="5734049" cy="4419600"/>
        </a:xfrm>
      </xdr:grpSpPr>
      <xdr:sp macro="" textlink="">
        <xdr:nvSpPr>
          <xdr:cNvPr id="2" name="Rectangle 3"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SpPr/>
        </xdr:nvSpPr>
        <xdr:spPr>
          <a:xfrm>
            <a:off x="4095750" y="4391024"/>
            <a:ext cx="5734049" cy="4314826"/>
          </a:xfrm>
          <a:prstGeom prst="rect">
            <a:avLst/>
          </a:prstGeom>
          <a:solidFill>
            <a:schemeClr val="bg1"/>
          </a:solidFill>
          <a:ln w="3175"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" name="Pentágono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>
          <a:xfrm>
            <a:off x="4098284" y="4286250"/>
            <a:ext cx="5728983" cy="304800"/>
          </a:xfrm>
          <a:prstGeom prst="homePlate">
            <a:avLst>
              <a:gd name="adj" fmla="val 0"/>
            </a:avLst>
          </a:prstGeom>
          <a:solidFill>
            <a:srgbClr val="12465A"/>
          </a:solidFill>
          <a:ln>
            <a:noFill/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400" b="1">
                <a:solidFill>
                  <a:schemeClr val="bg1"/>
                </a:solidFill>
                <a:latin typeface="Segoe UI Black" panose="020B0A02040204020203" pitchFamily="34" charset="0"/>
                <a:ea typeface="Segoe UI Black" panose="020B0A02040204020203" pitchFamily="34" charset="0"/>
                <a:cs typeface="Verdana" panose="020B0604030504040204" pitchFamily="34" charset="0"/>
              </a:rPr>
              <a:t>Distribuição</a:t>
            </a:r>
            <a:r>
              <a:rPr lang="en-US" sz="1400" b="1" baseline="0">
                <a:solidFill>
                  <a:schemeClr val="bg1"/>
                </a:solidFill>
                <a:latin typeface="Segoe UI Black" panose="020B0A02040204020203" pitchFamily="34" charset="0"/>
                <a:ea typeface="Segoe UI Black" panose="020B0A02040204020203" pitchFamily="34" charset="0"/>
                <a:cs typeface="Verdana" panose="020B0604030504040204" pitchFamily="34" charset="0"/>
              </a:rPr>
              <a:t> de Salários no Brasil</a:t>
            </a:r>
            <a:endParaRPr lang="en-US" sz="1400" b="1">
              <a:solidFill>
                <a:schemeClr val="bg1"/>
              </a:solidFill>
              <a:latin typeface="Segoe UI Black" panose="020B0A02040204020203" pitchFamily="34" charset="0"/>
              <a:ea typeface="Segoe UI Black" panose="020B0A02040204020203" pitchFamily="34" charset="0"/>
              <a:cs typeface="Verdana" panose="020B0604030504040204" pitchFamily="34" charset="0"/>
            </a:endParaRPr>
          </a:p>
        </xdr:txBody>
      </xdr:sp>
    </xdr:grpSp>
    <xdr:clientData/>
  </xdr:twoCellAnchor>
  <xdr:twoCellAnchor>
    <xdr:from>
      <xdr:col>4</xdr:col>
      <xdr:colOff>175260</xdr:colOff>
      <xdr:row>24</xdr:row>
      <xdr:rowOff>41910</xdr:rowOff>
    </xdr:from>
    <xdr:to>
      <xdr:col>14</xdr:col>
      <xdr:colOff>350520</xdr:colOff>
      <xdr:row>35</xdr:row>
      <xdr:rowOff>30480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34EC0F9-F48B-99EA-70B1-46B9C0932C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259080</xdr:colOff>
      <xdr:row>24</xdr:row>
      <xdr:rowOff>144780</xdr:rowOff>
    </xdr:from>
    <xdr:to>
      <xdr:col>16</xdr:col>
      <xdr:colOff>190500</xdr:colOff>
      <xdr:row>26</xdr:row>
      <xdr:rowOff>91440</xdr:rowOff>
    </xdr:to>
    <xdr:sp macro="" textlink="$F$3">
      <xdr:nvSpPr>
        <xdr:cNvPr id="5" name="Retângulo: Cantos Arredondados 4">
          <a:extLst>
            <a:ext uri="{FF2B5EF4-FFF2-40B4-BE49-F238E27FC236}">
              <a16:creationId xmlns:a16="http://schemas.microsoft.com/office/drawing/2014/main" id="{5CEF1930-3066-B405-A842-FF0B527C5FD6}"/>
            </a:ext>
          </a:extLst>
        </xdr:cNvPr>
        <xdr:cNvSpPr/>
      </xdr:nvSpPr>
      <xdr:spPr>
        <a:xfrm>
          <a:off x="9669780" y="4533900"/>
          <a:ext cx="541020" cy="312420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4FCFBB2E-CCB3-45B8-A060-1E8E53F611C7}" type="TxLink"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617</a:t>
          </a:fld>
          <a:endParaRPr lang="pt-BR" sz="1100"/>
        </a:p>
      </xdr:txBody>
    </xdr:sp>
    <xdr:clientData/>
  </xdr:twoCellAnchor>
  <xdr:twoCellAnchor>
    <xdr:from>
      <xdr:col>14</xdr:col>
      <xdr:colOff>548640</xdr:colOff>
      <xdr:row>24</xdr:row>
      <xdr:rowOff>167640</xdr:rowOff>
    </xdr:from>
    <xdr:to>
      <xdr:col>15</xdr:col>
      <xdr:colOff>358140</xdr:colOff>
      <xdr:row>26</xdr:row>
      <xdr:rowOff>76200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DA7655D2-DEE9-9358-A7DE-30C42B99E559}"/>
            </a:ext>
          </a:extLst>
        </xdr:cNvPr>
        <xdr:cNvSpPr txBox="1"/>
      </xdr:nvSpPr>
      <xdr:spPr>
        <a:xfrm>
          <a:off x="9349740" y="4556760"/>
          <a:ext cx="419100" cy="2743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n:</a:t>
          </a:r>
        </a:p>
      </xdr:txBody>
    </xdr:sp>
    <xdr:clientData/>
  </xdr:twoCellAnchor>
  <xdr:twoCellAnchor>
    <xdr:from>
      <xdr:col>15</xdr:col>
      <xdr:colOff>243840</xdr:colOff>
      <xdr:row>27</xdr:row>
      <xdr:rowOff>53340</xdr:rowOff>
    </xdr:from>
    <xdr:to>
      <xdr:col>16</xdr:col>
      <xdr:colOff>175260</xdr:colOff>
      <xdr:row>29</xdr:row>
      <xdr:rowOff>0</xdr:rowOff>
    </xdr:to>
    <xdr:sp macro="" textlink="$Q$3">
      <xdr:nvSpPr>
        <xdr:cNvPr id="7" name="Retângulo: Cantos Arredondados 6">
          <a:extLst>
            <a:ext uri="{FF2B5EF4-FFF2-40B4-BE49-F238E27FC236}">
              <a16:creationId xmlns:a16="http://schemas.microsoft.com/office/drawing/2014/main" id="{BE0B6555-6A56-4A75-A370-CA3906042AF9}"/>
            </a:ext>
          </a:extLst>
        </xdr:cNvPr>
        <xdr:cNvSpPr/>
      </xdr:nvSpPr>
      <xdr:spPr>
        <a:xfrm>
          <a:off x="9654540" y="4991100"/>
          <a:ext cx="541020" cy="312420"/>
        </a:xfrm>
        <a:prstGeom prst="round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0462A73F-0843-41DE-838F-F342C59E1C7F}" type="TxLink"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t>50</a:t>
          </a:fld>
          <a:endParaRPr lang="pt-BR" sz="1100"/>
        </a:p>
      </xdr:txBody>
    </xdr:sp>
    <xdr:clientData/>
  </xdr:twoCellAnchor>
  <xdr:twoCellAnchor>
    <xdr:from>
      <xdr:col>14</xdr:col>
      <xdr:colOff>533400</xdr:colOff>
      <xdr:row>27</xdr:row>
      <xdr:rowOff>76200</xdr:rowOff>
    </xdr:from>
    <xdr:to>
      <xdr:col>15</xdr:col>
      <xdr:colOff>342900</xdr:colOff>
      <xdr:row>28</xdr:row>
      <xdr:rowOff>167640</xdr:rowOff>
    </xdr:to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8F63E696-9B9B-4974-B1D8-D485F87B7541}"/>
            </a:ext>
          </a:extLst>
        </xdr:cNvPr>
        <xdr:cNvSpPr txBox="1"/>
      </xdr:nvSpPr>
      <xdr:spPr>
        <a:xfrm>
          <a:off x="9334500" y="5013960"/>
          <a:ext cx="419100" cy="2743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a: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106680</xdr:colOff>
          <xdr:row>37</xdr:row>
          <xdr:rowOff>91440</xdr:rowOff>
        </xdr:from>
        <xdr:to>
          <xdr:col>10</xdr:col>
          <xdr:colOff>480060</xdr:colOff>
          <xdr:row>38</xdr:row>
          <xdr:rowOff>167640</xdr:rowOff>
        </xdr:to>
        <xdr:sp macro="" textlink="">
          <xdr:nvSpPr>
            <xdr:cNvPr id="2064" name="Drop Down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1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335280</xdr:colOff>
          <xdr:row>37</xdr:row>
          <xdr:rowOff>91440</xdr:rowOff>
        </xdr:from>
        <xdr:to>
          <xdr:col>6</xdr:col>
          <xdr:colOff>541020</xdr:colOff>
          <xdr:row>38</xdr:row>
          <xdr:rowOff>167640</xdr:rowOff>
        </xdr:to>
        <xdr:sp macro="" textlink="">
          <xdr:nvSpPr>
            <xdr:cNvPr id="2066" name="Drop Down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83A66901-0E6A-875B-A570-58E9D237DD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137160</xdr:colOff>
      <xdr:row>39</xdr:row>
      <xdr:rowOff>179070</xdr:rowOff>
    </xdr:from>
    <xdr:to>
      <xdr:col>14</xdr:col>
      <xdr:colOff>312420</xdr:colOff>
      <xdr:row>54</xdr:row>
      <xdr:rowOff>179070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9A6A9E7A-C48D-8B79-8B5B-0E8C7AD4EA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atabsolucoes.sharepoint.com/DOCUMENTOS/Antes%20x%20Depois%20(Recuperad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1"/>
      <sheetName val="Ex2"/>
      <sheetName val="Ex3"/>
      <sheetName val="Ex4"/>
      <sheetName val="Ex5"/>
      <sheetName val="Ex6"/>
      <sheetName val="Ex7"/>
      <sheetName val="Ex8"/>
      <sheetName val="Ex9"/>
      <sheetName val="Ex10"/>
      <sheetName val="base cartográfica"/>
      <sheetName val="fotos presidentes"/>
    </sheetNames>
    <sheetDataSet>
      <sheetData sheetId="0">
        <row r="4">
          <cell r="Q4">
            <v>1</v>
          </cell>
        </row>
        <row r="5">
          <cell r="L5" t="str">
            <v>Lápis</v>
          </cell>
        </row>
        <row r="6">
          <cell r="L6" t="str">
            <v>Borracha</v>
          </cell>
        </row>
        <row r="7">
          <cell r="L7" t="str">
            <v>Caneta</v>
          </cell>
        </row>
        <row r="8">
          <cell r="L8" t="str">
            <v>Caderno</v>
          </cell>
        </row>
        <row r="9">
          <cell r="L9" t="str">
            <v>Régua</v>
          </cell>
        </row>
      </sheetData>
      <sheetData sheetId="1">
        <row r="34">
          <cell r="J34" t="b">
            <v>0</v>
          </cell>
          <cell r="K34" t="b">
            <v>1</v>
          </cell>
          <cell r="L34" t="b">
            <v>0</v>
          </cell>
          <cell r="M34" t="b">
            <v>0</v>
          </cell>
          <cell r="N34" t="b">
            <v>1</v>
          </cell>
        </row>
      </sheetData>
      <sheetData sheetId="2"/>
      <sheetData sheetId="3">
        <row r="3">
          <cell r="T3" t="str">
            <v>Q1</v>
          </cell>
        </row>
      </sheetData>
      <sheetData sheetId="4"/>
      <sheetData sheetId="5"/>
      <sheetData sheetId="6">
        <row r="1">
          <cell r="R1">
            <v>3</v>
          </cell>
        </row>
      </sheetData>
      <sheetData sheetId="7"/>
      <sheetData sheetId="8"/>
      <sheetData sheetId="9">
        <row r="5">
          <cell r="AD5">
            <v>0</v>
          </cell>
          <cell r="AE5">
            <v>1</v>
          </cell>
          <cell r="AF5">
            <v>0</v>
          </cell>
          <cell r="AG5">
            <v>0</v>
          </cell>
          <cell r="AH5">
            <v>2</v>
          </cell>
          <cell r="AI5">
            <v>1</v>
          </cell>
          <cell r="AJ5">
            <v>0</v>
          </cell>
          <cell r="AK5">
            <v>1</v>
          </cell>
          <cell r="AL5">
            <v>1</v>
          </cell>
          <cell r="AM5">
            <v>2</v>
          </cell>
          <cell r="AS5">
            <v>0.58778525229247314</v>
          </cell>
          <cell r="AT5">
            <v>0.80901699437494745</v>
          </cell>
        </row>
        <row r="6">
          <cell r="Q6">
            <v>1</v>
          </cell>
          <cell r="AD6">
            <v>1</v>
          </cell>
          <cell r="AE6">
            <v>0</v>
          </cell>
          <cell r="AF6">
            <v>2</v>
          </cell>
          <cell r="AG6">
            <v>1</v>
          </cell>
          <cell r="AH6">
            <v>1</v>
          </cell>
          <cell r="AI6">
            <v>0</v>
          </cell>
          <cell r="AJ6">
            <v>0</v>
          </cell>
          <cell r="AK6">
            <v>2</v>
          </cell>
          <cell r="AL6">
            <v>2</v>
          </cell>
          <cell r="AM6">
            <v>0</v>
          </cell>
          <cell r="AS6">
            <v>0.95105651629515353</v>
          </cell>
          <cell r="AT6">
            <v>0.30901699437494745</v>
          </cell>
        </row>
        <row r="7">
          <cell r="Q7">
            <v>0</v>
          </cell>
          <cell r="R7">
            <v>2</v>
          </cell>
          <cell r="AD7">
            <v>0</v>
          </cell>
          <cell r="AE7">
            <v>2</v>
          </cell>
          <cell r="AF7">
            <v>0</v>
          </cell>
          <cell r="AG7">
            <v>1</v>
          </cell>
          <cell r="AH7">
            <v>2</v>
          </cell>
          <cell r="AI7">
            <v>1</v>
          </cell>
          <cell r="AJ7">
            <v>1</v>
          </cell>
          <cell r="AK7">
            <v>1</v>
          </cell>
          <cell r="AL7">
            <v>2</v>
          </cell>
          <cell r="AM7">
            <v>1</v>
          </cell>
          <cell r="AS7">
            <v>0.95105651629515364</v>
          </cell>
          <cell r="AT7">
            <v>-0.30901699437494734</v>
          </cell>
        </row>
        <row r="8">
          <cell r="Q8">
            <v>0</v>
          </cell>
          <cell r="R8">
            <v>1</v>
          </cell>
          <cell r="S8">
            <v>1</v>
          </cell>
          <cell r="AD8">
            <v>0</v>
          </cell>
          <cell r="AE8">
            <v>1</v>
          </cell>
          <cell r="AF8">
            <v>1</v>
          </cell>
          <cell r="AG8">
            <v>0</v>
          </cell>
          <cell r="AH8">
            <v>1</v>
          </cell>
          <cell r="AI8">
            <v>2</v>
          </cell>
          <cell r="AJ8">
            <v>0</v>
          </cell>
          <cell r="AK8">
            <v>1</v>
          </cell>
          <cell r="AL8">
            <v>0</v>
          </cell>
          <cell r="AM8">
            <v>1</v>
          </cell>
          <cell r="AS8">
            <v>0.58778525229247325</v>
          </cell>
          <cell r="AT8">
            <v>-0.80901699437494734</v>
          </cell>
        </row>
        <row r="9">
          <cell r="Q9">
            <v>2</v>
          </cell>
          <cell r="R9">
            <v>1</v>
          </cell>
          <cell r="S9">
            <v>2</v>
          </cell>
          <cell r="T9">
            <v>1</v>
          </cell>
          <cell r="AD9">
            <v>2</v>
          </cell>
          <cell r="AE9">
            <v>1</v>
          </cell>
          <cell r="AF9">
            <v>2</v>
          </cell>
          <cell r="AG9">
            <v>1</v>
          </cell>
          <cell r="AH9">
            <v>0</v>
          </cell>
          <cell r="AI9">
            <v>1</v>
          </cell>
          <cell r="AJ9">
            <v>2</v>
          </cell>
          <cell r="AK9">
            <v>1</v>
          </cell>
          <cell r="AL9">
            <v>2</v>
          </cell>
          <cell r="AM9">
            <v>2</v>
          </cell>
          <cell r="AS9">
            <v>1.22514845490862E-16</v>
          </cell>
          <cell r="AT9">
            <v>-1</v>
          </cell>
        </row>
        <row r="10">
          <cell r="Q10">
            <v>1</v>
          </cell>
          <cell r="R10">
            <v>0</v>
          </cell>
          <cell r="S10">
            <v>1</v>
          </cell>
          <cell r="T10">
            <v>2</v>
          </cell>
          <cell r="U10">
            <v>1</v>
          </cell>
          <cell r="AD10">
            <v>1</v>
          </cell>
          <cell r="AE10">
            <v>0</v>
          </cell>
          <cell r="AF10">
            <v>1</v>
          </cell>
          <cell r="AG10">
            <v>2</v>
          </cell>
          <cell r="AH10">
            <v>1</v>
          </cell>
          <cell r="AI10">
            <v>0</v>
          </cell>
          <cell r="AJ10">
            <v>1</v>
          </cell>
          <cell r="AK10">
            <v>2</v>
          </cell>
          <cell r="AL10">
            <v>2</v>
          </cell>
          <cell r="AM10">
            <v>1</v>
          </cell>
          <cell r="AS10">
            <v>-0.58778525229247303</v>
          </cell>
          <cell r="AT10">
            <v>-0.80901699437494756</v>
          </cell>
        </row>
        <row r="11">
          <cell r="Q11">
            <v>0</v>
          </cell>
          <cell r="R11">
            <v>0</v>
          </cell>
          <cell r="S11">
            <v>1</v>
          </cell>
          <cell r="T11">
            <v>0</v>
          </cell>
          <cell r="U11">
            <v>2</v>
          </cell>
          <cell r="V11">
            <v>1</v>
          </cell>
          <cell r="AD11">
            <v>0</v>
          </cell>
          <cell r="AE11">
            <v>0</v>
          </cell>
          <cell r="AF11">
            <v>1</v>
          </cell>
          <cell r="AG11">
            <v>0</v>
          </cell>
          <cell r="AH11">
            <v>2</v>
          </cell>
          <cell r="AI11">
            <v>1</v>
          </cell>
          <cell r="AJ11">
            <v>0</v>
          </cell>
          <cell r="AK11">
            <v>0</v>
          </cell>
          <cell r="AL11">
            <v>1</v>
          </cell>
          <cell r="AM11">
            <v>0</v>
          </cell>
          <cell r="AS11">
            <v>-0.95105651629515353</v>
          </cell>
          <cell r="AT11">
            <v>-0.30901699437494756</v>
          </cell>
        </row>
        <row r="12">
          <cell r="Q12">
            <v>1</v>
          </cell>
          <cell r="R12">
            <v>2</v>
          </cell>
          <cell r="S12">
            <v>1</v>
          </cell>
          <cell r="T12">
            <v>1</v>
          </cell>
          <cell r="U12">
            <v>1</v>
          </cell>
          <cell r="V12">
            <v>2</v>
          </cell>
          <cell r="W12">
            <v>0</v>
          </cell>
          <cell r="AD12">
            <v>1</v>
          </cell>
          <cell r="AE12">
            <v>2</v>
          </cell>
          <cell r="AF12">
            <v>1</v>
          </cell>
          <cell r="AG12">
            <v>1</v>
          </cell>
          <cell r="AH12">
            <v>1</v>
          </cell>
          <cell r="AI12">
            <v>2</v>
          </cell>
          <cell r="AJ12">
            <v>0</v>
          </cell>
          <cell r="AK12">
            <v>0</v>
          </cell>
          <cell r="AL12">
            <v>2</v>
          </cell>
          <cell r="AM12">
            <v>2</v>
          </cell>
          <cell r="AS12">
            <v>-0.95105651629515364</v>
          </cell>
          <cell r="AT12">
            <v>0.30901699437494723</v>
          </cell>
        </row>
        <row r="13">
          <cell r="Q13">
            <v>1</v>
          </cell>
          <cell r="R13">
            <v>2</v>
          </cell>
          <cell r="S13">
            <v>2</v>
          </cell>
          <cell r="T13">
            <v>0</v>
          </cell>
          <cell r="U13">
            <v>2</v>
          </cell>
          <cell r="V13">
            <v>2</v>
          </cell>
          <cell r="W13">
            <v>1</v>
          </cell>
          <cell r="X13">
            <v>2</v>
          </cell>
          <cell r="AD13">
            <v>1</v>
          </cell>
          <cell r="AE13">
            <v>2</v>
          </cell>
          <cell r="AF13">
            <v>2</v>
          </cell>
          <cell r="AG13">
            <v>0</v>
          </cell>
          <cell r="AH13">
            <v>2</v>
          </cell>
          <cell r="AI13">
            <v>2</v>
          </cell>
          <cell r="AJ13">
            <v>1</v>
          </cell>
          <cell r="AK13">
            <v>2</v>
          </cell>
          <cell r="AL13">
            <v>0</v>
          </cell>
          <cell r="AM13">
            <v>0</v>
          </cell>
          <cell r="AS13">
            <v>-0.58778525229247336</v>
          </cell>
          <cell r="AT13">
            <v>0.80901699437494734</v>
          </cell>
        </row>
        <row r="14">
          <cell r="Q14">
            <v>2</v>
          </cell>
          <cell r="R14">
            <v>0</v>
          </cell>
          <cell r="S14">
            <v>1</v>
          </cell>
          <cell r="T14">
            <v>1</v>
          </cell>
          <cell r="U14">
            <v>2</v>
          </cell>
          <cell r="V14">
            <v>1</v>
          </cell>
          <cell r="W14">
            <v>0</v>
          </cell>
          <cell r="X14">
            <v>2</v>
          </cell>
          <cell r="Y14">
            <v>0</v>
          </cell>
          <cell r="AD14">
            <v>2</v>
          </cell>
          <cell r="AE14">
            <v>0</v>
          </cell>
          <cell r="AF14">
            <v>1</v>
          </cell>
          <cell r="AG14">
            <v>1</v>
          </cell>
          <cell r="AH14">
            <v>2</v>
          </cell>
          <cell r="AI14">
            <v>1</v>
          </cell>
          <cell r="AJ14">
            <v>0</v>
          </cell>
          <cell r="AK14">
            <v>2</v>
          </cell>
          <cell r="AL14">
            <v>0</v>
          </cell>
          <cell r="AM14">
            <v>0</v>
          </cell>
          <cell r="AS14">
            <v>-2.45029690981724E-16</v>
          </cell>
          <cell r="AT14">
            <v>1</v>
          </cell>
        </row>
      </sheetData>
      <sheetData sheetId="10"/>
      <sheetData sheetId="1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Karine Lago" id="{5506E1D5-A549-42B5-9D07-5A36ED18E3D2}" userId="Karine Lago" providerId="Non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Salarios" displayName="tbSalarios" ref="A2:B619" totalsRowShown="0" headerRowDxfId="4" dataDxfId="3" tableBorderDxfId="2">
  <autoFilter ref="A2:B619" xr:uid="{00000000-0009-0000-0100-000001000000}"/>
  <sortState xmlns:xlrd2="http://schemas.microsoft.com/office/spreadsheetml/2017/richdata2" ref="A3:B619">
    <sortCondition ref="B2:B619"/>
  </sortState>
  <tableColumns count="2">
    <tableColumn id="1" xr3:uid="{00000000-0010-0000-0000-000001000000}" name="Função" dataDxfId="1" dataCellStyle="Porcentagem"/>
    <tableColumn id="2" xr3:uid="{00000000-0010-0000-0000-000002000000}" name="Salário" dataDxfId="0" dataCellStyle="Moe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2" dT="2022-10-12T15:35:01.84" personId="{5506E1D5-A549-42B5-9D07-5A36ED18E3D2}" id="{B7F9EBF6-3A36-4E7F-BD04-AAB06EE30862}">
    <text>Total de valores na amostra</text>
  </threadedComment>
  <threadedComment ref="G2" dT="2022-10-12T15:35:12.12" personId="{5506E1D5-A549-42B5-9D07-5A36ED18E3D2}" id="{5895CFDB-3969-4633-AFEE-C9FB37CE6311}">
    <text>Quartil 1</text>
  </threadedComment>
  <threadedComment ref="H2" dT="2022-10-12T15:35:17.79" personId="{5506E1D5-A549-42B5-9D07-5A36ED18E3D2}" id="{485DE000-CC51-4127-A7D1-DBB4B61DB526}">
    <text>Quartil 2</text>
  </threadedComment>
  <threadedComment ref="I2" dT="2022-10-12T15:35:22.66" personId="{5506E1D5-A549-42B5-9D07-5A36ED18E3D2}" id="{C4650BCB-14C8-4292-861A-66C0FBBA47FA}">
    <text>Quartil 3</text>
  </threadedComment>
  <threadedComment ref="J2" dT="2022-10-12T14:58:35.89" personId="{5506E1D5-A549-42B5-9D07-5A36ED18E3D2}" id="{5E4C08B7-75F8-48E9-9E54-8AEF5B9CCD59}">
    <text>Amplitude Interquartil</text>
  </threadedComment>
  <threadedComment ref="K2" dT="2022-10-12T14:58:03.20" personId="{5506E1D5-A549-42B5-9D07-5A36ED18E3D2}" id="{F291E0B0-9DE4-4556-91CB-9EF9207D3BA6}">
    <text>Limite Inferior</text>
  </threadedComment>
  <threadedComment ref="L2" dT="2022-10-12T14:58:26.63" personId="{5506E1D5-A549-42B5-9D07-5A36ED18E3D2}" id="{58ACAC96-4E37-49D8-9167-758FB726B02D}">
    <text>Limite Superior</text>
  </threadedComment>
  <threadedComment ref="O2" dT="2022-10-12T15:34:20.29" personId="{5506E1D5-A549-42B5-9D07-5A36ED18E3D2}" id="{AD69EE37-0C0C-4AAC-99E1-7679C17033AA}">
    <text>Barra de erro</text>
  </threadedComment>
  <threadedComment ref="P2" dT="2022-10-12T15:34:27.51" personId="{5506E1D5-A549-42B5-9D07-5A36ED18E3D2}" id="{BE7A1BEF-9194-42EB-8D8B-34F9A79F8029}">
    <text>Barra de erro</text>
  </threadedComment>
  <threadedComment ref="Q2" dT="2022-10-12T15:34:52.80" personId="{5506E1D5-A549-42B5-9D07-5A36ED18E3D2}" id="{17CA6FC3-B627-49CD-8138-C16D925DE65A}">
    <text>Estão fora do limite inferior e superior</text>
  </threadedComment>
  <threadedComment ref="O6" dT="2022-10-12T15:34:20.29" personId="{5506E1D5-A549-42B5-9D07-5A36ED18E3D2}" id="{E73BC1F7-99EC-42C6-B32E-B55C8E2DA4FD}">
    <text>Barra de erro</text>
  </threadedComment>
  <threadedComment ref="P6" dT="2022-10-12T15:34:27.51" personId="{5506E1D5-A549-42B5-9D07-5A36ED18E3D2}" id="{20DC85BD-8C0D-4D1B-BB3A-8D53319C0250}">
    <text>Barra de erro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2.xml.rels><?xml version="1.0" encoding="UTF-8" standalone="yes"?>
<Relationships xmlns="http://schemas.openxmlformats.org/package/2006/relationships"><Relationship Id="rId8" Type="http://schemas.microsoft.com/office/2017/10/relationships/threadedComment" Target="../threadedComments/threadedComment1.xml"/><Relationship Id="rId3" Type="http://schemas.openxmlformats.org/officeDocument/2006/relationships/vmlDrawing" Target="../drawings/vmlDrawing2.vml"/><Relationship Id="rId7" Type="http://schemas.openxmlformats.org/officeDocument/2006/relationships/comments" Target="../comments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L5:AD623"/>
  <sheetViews>
    <sheetView showGridLines="0" zoomScaleNormal="100" workbookViewId="0">
      <selection activeCell="L18" sqref="L18"/>
    </sheetView>
  </sheetViews>
  <sheetFormatPr defaultRowHeight="14.4" x14ac:dyDescent="0.3"/>
  <cols>
    <col min="12" max="12" width="17" customWidth="1"/>
    <col min="13" max="13" width="13.6640625" bestFit="1" customWidth="1"/>
    <col min="14" max="14" width="5.88671875" customWidth="1"/>
    <col min="15" max="15" width="3.109375" customWidth="1"/>
    <col min="16" max="16" width="11.33203125" customWidth="1"/>
    <col min="17" max="20" width="9.109375" customWidth="1"/>
    <col min="21" max="23" width="7.44140625" customWidth="1"/>
    <col min="24" max="29" width="9.109375" customWidth="1"/>
  </cols>
  <sheetData>
    <row r="5" spans="12:30" x14ac:dyDescent="0.3">
      <c r="L5" s="23" t="s">
        <v>0</v>
      </c>
      <c r="M5" s="23"/>
      <c r="P5" s="23" t="s">
        <v>1</v>
      </c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2:30" x14ac:dyDescent="0.3">
      <c r="L6" s="10" t="s">
        <v>2</v>
      </c>
      <c r="M6" s="11" t="s">
        <v>3</v>
      </c>
      <c r="P6" s="1" t="s">
        <v>2</v>
      </c>
      <c r="Q6" s="2" t="s">
        <v>4</v>
      </c>
      <c r="R6" s="3" t="s">
        <v>6</v>
      </c>
      <c r="S6" s="3" t="s">
        <v>7</v>
      </c>
      <c r="T6" s="3" t="s">
        <v>8</v>
      </c>
      <c r="U6" s="3" t="s">
        <v>24</v>
      </c>
      <c r="V6" s="3" t="s">
        <v>25</v>
      </c>
      <c r="W6" s="3" t="s">
        <v>26</v>
      </c>
      <c r="X6" s="3" t="s">
        <v>5</v>
      </c>
      <c r="Y6" s="3" t="s">
        <v>9</v>
      </c>
      <c r="Z6" s="3" t="s">
        <v>10</v>
      </c>
      <c r="AA6" s="3" t="s">
        <v>11</v>
      </c>
      <c r="AB6" s="3" t="s">
        <v>27</v>
      </c>
    </row>
    <row r="7" spans="12:30" x14ac:dyDescent="0.3">
      <c r="L7" s="12" t="s">
        <v>12</v>
      </c>
      <c r="M7" s="13">
        <v>3528</v>
      </c>
      <c r="P7" s="4" t="s">
        <v>13</v>
      </c>
      <c r="Q7" s="5">
        <f>COUNTA(Exemplo!$L$7:$L$623)</f>
        <v>617</v>
      </c>
      <c r="R7" s="5">
        <f>PERCENTILE(Exemplo!$M$7:$M$623,25%)</f>
        <v>3042</v>
      </c>
      <c r="S7" s="5">
        <f>PERCENTILE(Exemplo!$M$7:$M$623,50%)</f>
        <v>4563</v>
      </c>
      <c r="T7" s="5">
        <f>PERCENTILE(Exemplo!$M$7:$M$623,75%)</f>
        <v>7000</v>
      </c>
      <c r="U7" s="5">
        <f>T7-R7</f>
        <v>3958</v>
      </c>
      <c r="V7" s="5">
        <f>R7-1.5*U7</f>
        <v>-2895</v>
      </c>
      <c r="W7" s="5">
        <f>T7+1.5*U7</f>
        <v>12937</v>
      </c>
      <c r="X7" s="5">
        <f t="array" ref="X7">MIN(IF(Exemplo!$M$7:$M$623&lt;V7,"",Exemplo!$M$7:$M$623))</f>
        <v>400</v>
      </c>
      <c r="Y7" s="5">
        <f t="array" ref="Y7">MAX(IF(Exemplo!$M$7:$M$623&gt;W7,"",Exemplo!$M$7:$M$623))</f>
        <v>12800</v>
      </c>
      <c r="Z7" s="5">
        <f>R7-X7</f>
        <v>2642</v>
      </c>
      <c r="AA7" s="5">
        <f>Y7-T7</f>
        <v>5800</v>
      </c>
      <c r="AB7" s="5">
        <f t="array" ref="AB7">SUM(IF(Exemplo!$M$7:$M$623&lt;V7,1,0))+SUM(IF(Exemplo!$M$7:$M$623&gt;W7,1,0))</f>
        <v>50</v>
      </c>
    </row>
    <row r="8" spans="12:30" x14ac:dyDescent="0.3">
      <c r="L8" s="14" t="s">
        <v>14</v>
      </c>
      <c r="M8" s="15">
        <v>4500</v>
      </c>
    </row>
    <row r="9" spans="12:30" x14ac:dyDescent="0.3">
      <c r="L9" s="12" t="s">
        <v>12</v>
      </c>
      <c r="M9" s="13">
        <v>2981</v>
      </c>
      <c r="P9" s="23" t="s">
        <v>15</v>
      </c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2:30" x14ac:dyDescent="0.3">
      <c r="L10" s="14" t="s">
        <v>14</v>
      </c>
      <c r="M10" s="15">
        <v>7083</v>
      </c>
      <c r="P10" s="1" t="s">
        <v>2</v>
      </c>
      <c r="Q10" s="2" t="s">
        <v>4</v>
      </c>
      <c r="R10" s="3" t="s">
        <v>6</v>
      </c>
      <c r="S10" s="3" t="s">
        <v>7</v>
      </c>
      <c r="T10" s="3" t="s">
        <v>8</v>
      </c>
      <c r="U10" s="3" t="s">
        <v>24</v>
      </c>
      <c r="V10" s="3" t="s">
        <v>25</v>
      </c>
      <c r="W10" s="3" t="s">
        <v>26</v>
      </c>
      <c r="X10" s="3" t="s">
        <v>5</v>
      </c>
      <c r="Y10" s="3" t="s">
        <v>9</v>
      </c>
      <c r="Z10" s="3" t="s">
        <v>10</v>
      </c>
      <c r="AA10" s="3" t="s">
        <v>11</v>
      </c>
      <c r="AB10" s="3" t="s">
        <v>27</v>
      </c>
      <c r="AD10" t="str">
        <f>""</f>
        <v/>
      </c>
    </row>
    <row r="11" spans="12:30" x14ac:dyDescent="0.3">
      <c r="L11" s="12" t="s">
        <v>14</v>
      </c>
      <c r="M11" s="13">
        <v>6250</v>
      </c>
      <c r="P11" s="4" t="s">
        <v>12</v>
      </c>
      <c r="Q11" s="6">
        <f>COUNTIF(Exemplo!$L$7:$L$623,P11)</f>
        <v>297</v>
      </c>
      <c r="R11" s="6">
        <f t="array" ref="R11">PERCENTILE(IF(Exemplo!$L$7:$L$623=P11,Exemplo!$M$7:$M$623),25%)</f>
        <v>2798</v>
      </c>
      <c r="S11" s="6">
        <f t="array" ref="S11">PERCENTILE(IF(Exemplo!$L$7:$L$623=P11,Exemplo!$M$7:$M$623),50%)</f>
        <v>3650</v>
      </c>
      <c r="T11" s="6">
        <f t="array" ref="T11">PERCENTILE(IF(Exemplo!$L$7:$L$623=P11,Exemplo!$M$7:$M$623),75%)</f>
        <v>4563</v>
      </c>
      <c r="U11" s="6">
        <f>T11-R11</f>
        <v>1765</v>
      </c>
      <c r="V11" s="6">
        <f>R11-1.5*U11</f>
        <v>150.5</v>
      </c>
      <c r="W11" s="6">
        <f>T11+1.5*U11</f>
        <v>7210.5</v>
      </c>
      <c r="X11" s="6">
        <f t="array" ref="X11">MIN(IF(Exemplo!$L$7:$L$623&lt;&gt;P11,"",IF(Exemplo!$M$7:$M$623&lt;V11,"",Exemplo!$M$7:$M$623)))</f>
        <v>608</v>
      </c>
      <c r="Y11" s="6">
        <f t="array" ref="Y11">MAX(IF(Exemplo!$L$7:$L$623&lt;&gt;P11,"",IF(Exemplo!$M$7:$M$623&gt;W11,"",Exemplo!$M$7:$M$623)))</f>
        <v>6996</v>
      </c>
      <c r="Z11" s="6">
        <f t="shared" ref="Z11:Z19" si="0">R11-X11</f>
        <v>2190</v>
      </c>
      <c r="AA11" s="6">
        <f t="shared" ref="AA11:AA19" si="1">Y11-T11</f>
        <v>2433</v>
      </c>
      <c r="AB11" s="6">
        <f t="array" ref="AB11">SUM(IF(Exemplo!$L$7:$L$623&lt;&gt;P11,0,IF(Exemplo!$M$7:$M$623&lt;V11,1,0)))+SUM(IF(Exemplo!$L$7:$L$623&lt;&gt;P11,0,IF(Exemplo!$M$7:$M$623&gt;W11,1,0)))</f>
        <v>6</v>
      </c>
    </row>
    <row r="12" spans="12:30" x14ac:dyDescent="0.3">
      <c r="L12" s="14" t="s">
        <v>12</v>
      </c>
      <c r="M12" s="15">
        <v>5840</v>
      </c>
      <c r="P12" s="7" t="s">
        <v>16</v>
      </c>
      <c r="Q12" s="6">
        <f>COUNTIF(Exemplo!$L$7:$L$623,P12)</f>
        <v>39</v>
      </c>
      <c r="R12" s="6">
        <f t="array" ref="R12">PERCENTILE(IF(Exemplo!$L$7:$L$623=P12,Exemplo!$M$7:$M$623),25%)</f>
        <v>15000</v>
      </c>
      <c r="S12" s="6">
        <f t="array" ref="S12">PERCENTILE(IF(Exemplo!$L$7:$L$623=P12,Exemplo!$M$7:$M$623),50%)</f>
        <v>19000</v>
      </c>
      <c r="T12" s="6">
        <f t="array" ref="T12">PERCENTILE(IF(Exemplo!$L$7:$L$623=P12,Exemplo!$M$7:$M$623),75%)</f>
        <v>25000</v>
      </c>
      <c r="U12" s="6">
        <f t="shared" ref="U12:U19" si="2">T12-R12</f>
        <v>10000</v>
      </c>
      <c r="V12" s="6">
        <f t="shared" ref="V12:V19" si="3">R12-1.5*U12</f>
        <v>0</v>
      </c>
      <c r="W12" s="6">
        <f t="shared" ref="W12:W19" si="4">T12+1.5*U12</f>
        <v>40000</v>
      </c>
      <c r="X12" s="6">
        <f t="array" ref="X12">MIN(IF(Exemplo!$L$7:$L$623&lt;&gt;P12,"",IF(Exemplo!$M$7:$M$623&lt;V12,"",Exemplo!$M$7:$M$623)))</f>
        <v>2667</v>
      </c>
      <c r="Y12" s="6">
        <f t="array" ref="Y12">MAX(IF(Exemplo!$L$7:$L$623&lt;&gt;P12,"",IF(Exemplo!$M$7:$M$623&gt;W12,"",Exemplo!$M$7:$M$623)))</f>
        <v>37500</v>
      </c>
      <c r="Z12" s="6">
        <f t="shared" si="0"/>
        <v>12333</v>
      </c>
      <c r="AA12" s="6">
        <f t="shared" si="1"/>
        <v>12500</v>
      </c>
      <c r="AB12" s="6">
        <f t="array" ref="AB12">SUM(IF(Exemplo!$L$7:$L$623&lt;&gt;P12,0,IF(Exemplo!$M$7:$M$623&lt;V12,1,0)))+SUM(IF(Exemplo!$L$7:$L$623&lt;&gt;P12,0,IF(Exemplo!$M$7:$M$623&gt;W12,1,0)))</f>
        <v>2</v>
      </c>
    </row>
    <row r="13" spans="12:30" x14ac:dyDescent="0.3">
      <c r="L13" s="12" t="s">
        <v>16</v>
      </c>
      <c r="M13" s="13">
        <v>12500</v>
      </c>
      <c r="P13" s="7" t="s">
        <v>17</v>
      </c>
      <c r="Q13" s="6">
        <f>COUNTIF(Exemplo!$L$7:$L$623,P13)</f>
        <v>18</v>
      </c>
      <c r="R13" s="6">
        <f t="array" ref="R13">PERCENTILE(IF(Exemplo!$L$7:$L$623=P13,Exemplo!$M$7:$M$623),25%)</f>
        <v>5522.25</v>
      </c>
      <c r="S13" s="6">
        <f t="array" ref="S13">PERCENTILE(IF(Exemplo!$L$7:$L$623=P13,Exemplo!$M$7:$M$623),50%)</f>
        <v>6927</v>
      </c>
      <c r="T13" s="6">
        <f t="array" ref="T13">PERCENTILE(IF(Exemplo!$L$7:$L$623=P13,Exemplo!$M$7:$M$623),75%)</f>
        <v>8965.5</v>
      </c>
      <c r="U13" s="6">
        <f t="shared" si="2"/>
        <v>3443.25</v>
      </c>
      <c r="V13" s="6">
        <f t="shared" si="3"/>
        <v>357.375</v>
      </c>
      <c r="W13" s="6">
        <f t="shared" si="4"/>
        <v>14130.375</v>
      </c>
      <c r="X13" s="6">
        <f t="array" ref="X13">MIN(IF(Exemplo!$L$7:$L$623&lt;&gt;P13,"",IF(Exemplo!$M$7:$M$623&lt;V13,"",Exemplo!$M$7:$M$623)))</f>
        <v>950</v>
      </c>
      <c r="Y13" s="6">
        <f t="array" ref="Y13">MAX(IF(Exemplo!$L$7:$L$623&lt;&gt;P13,"",IF(Exemplo!$M$7:$M$623&gt;W13,"",Exemplo!$M$7:$M$623)))</f>
        <v>11875</v>
      </c>
      <c r="Z13" s="6">
        <f t="shared" si="0"/>
        <v>4572.25</v>
      </c>
      <c r="AA13" s="6">
        <f t="shared" si="1"/>
        <v>2909.5</v>
      </c>
      <c r="AB13" s="6">
        <f t="array" ref="AB13">SUM(IF(Exemplo!$L$7:$L$623&lt;&gt;P13,0,IF(Exemplo!$M$7:$M$623&lt;V13,1,0)))+SUM(IF(Exemplo!$L$7:$L$623&lt;&gt;P13,0,IF(Exemplo!$M$7:$M$623&gt;W13,1,0)))</f>
        <v>2</v>
      </c>
    </row>
    <row r="14" spans="12:30" x14ac:dyDescent="0.3">
      <c r="L14" s="14" t="s">
        <v>18</v>
      </c>
      <c r="M14" s="15">
        <v>4000</v>
      </c>
      <c r="P14" s="7" t="s">
        <v>19</v>
      </c>
      <c r="Q14" s="6">
        <f>COUNTIF(Exemplo!$L$7:$L$623,P14)</f>
        <v>42</v>
      </c>
      <c r="R14" s="6">
        <f t="array" ref="R14">PERCENTILE(IF(Exemplo!$L$7:$L$623=P14,Exemplo!$M$7:$M$623),25%)</f>
        <v>1906.25</v>
      </c>
      <c r="S14" s="6">
        <f t="array" ref="S14">PERCENTILE(IF(Exemplo!$L$7:$L$623=P14,Exemplo!$M$7:$M$623),50%)</f>
        <v>2458.5</v>
      </c>
      <c r="T14" s="6">
        <f t="array" ref="T14">PERCENTILE(IF(Exemplo!$L$7:$L$623=P14,Exemplo!$M$7:$M$623),75%)</f>
        <v>3125</v>
      </c>
      <c r="U14" s="6">
        <f t="shared" si="2"/>
        <v>1218.75</v>
      </c>
      <c r="V14" s="6">
        <f t="shared" si="3"/>
        <v>78.125</v>
      </c>
      <c r="W14" s="6">
        <f t="shared" si="4"/>
        <v>4953.125</v>
      </c>
      <c r="X14" s="6">
        <f t="array" ref="X14">MIN(IF(Exemplo!$L$7:$L$623&lt;&gt;P14,"",IF(Exemplo!$M$7:$M$623&lt;V14,"",Exemplo!$M$7:$M$623)))</f>
        <v>953</v>
      </c>
      <c r="Y14" s="6">
        <f t="array" ref="Y14">MAX(IF(Exemplo!$L$7:$L$623&lt;&gt;P14,"",IF(Exemplo!$M$7:$M$623&gt;W14,"",Exemplo!$M$7:$M$623)))</f>
        <v>4458</v>
      </c>
      <c r="Z14" s="6">
        <f t="shared" si="0"/>
        <v>953.25</v>
      </c>
      <c r="AA14" s="6">
        <f t="shared" si="1"/>
        <v>1333</v>
      </c>
      <c r="AB14" s="6">
        <f t="array" ref="AB14">SUM(IF(Exemplo!$L$7:$L$623&lt;&gt;P14,0,IF(Exemplo!$M$7:$M$623&lt;V14,1,0)))+SUM(IF(Exemplo!$L$7:$L$623&lt;&gt;P14,0,IF(Exemplo!$M$7:$M$623&gt;W14,1,0)))</f>
        <v>3</v>
      </c>
    </row>
    <row r="15" spans="12:30" x14ac:dyDescent="0.3">
      <c r="L15" s="12" t="s">
        <v>12</v>
      </c>
      <c r="M15" s="13">
        <v>3650</v>
      </c>
      <c r="P15" s="7" t="s">
        <v>14</v>
      </c>
      <c r="Q15" s="6">
        <f>COUNTIF(Exemplo!$L$7:$L$623,P15)</f>
        <v>26</v>
      </c>
      <c r="R15" s="6">
        <f t="array" ref="R15">PERCENTILE(IF(Exemplo!$L$7:$L$623=P15,Exemplo!$M$7:$M$623),25%)</f>
        <v>4812.5</v>
      </c>
      <c r="S15" s="6">
        <f t="array" ref="S15">PERCENTILE(IF(Exemplo!$L$7:$L$623=P15,Exemplo!$M$7:$M$623),50%)</f>
        <v>6104.5</v>
      </c>
      <c r="T15" s="6">
        <f t="array" ref="T15">PERCENTILE(IF(Exemplo!$L$7:$L$623=P15,Exemplo!$M$7:$M$623),75%)</f>
        <v>7083</v>
      </c>
      <c r="U15" s="6">
        <f t="shared" si="2"/>
        <v>2270.5</v>
      </c>
      <c r="V15" s="6">
        <f t="shared" si="3"/>
        <v>1406.75</v>
      </c>
      <c r="W15" s="6">
        <f t="shared" si="4"/>
        <v>10488.75</v>
      </c>
      <c r="X15" s="6">
        <f t="array" ref="X15">MIN(IF(Exemplo!$L$7:$L$623&lt;&gt;P15,"",IF(Exemplo!$M$7:$M$623&lt;V15,"",Exemplo!$M$7:$M$623)))</f>
        <v>2000</v>
      </c>
      <c r="Y15" s="6">
        <f t="array" ref="Y15">MAX(IF(Exemplo!$L$7:$L$623&lt;&gt;P15,"",IF(Exemplo!$M$7:$M$623&gt;W15,"",Exemplo!$M$7:$M$623)))</f>
        <v>9167</v>
      </c>
      <c r="Z15" s="6">
        <f t="shared" si="0"/>
        <v>2812.5</v>
      </c>
      <c r="AA15" s="6">
        <f t="shared" si="1"/>
        <v>2084</v>
      </c>
      <c r="AB15" s="6">
        <f t="array" ref="AB15">SUM(IF(Exemplo!$L$7:$L$623&lt;&gt;P15,0,IF(Exemplo!$M$7:$M$623&lt;V15,1,0)))+SUM(IF(Exemplo!$L$7:$L$623&lt;&gt;P15,0,IF(Exemplo!$M$7:$M$623&gt;W15,1,0)))</f>
        <v>1</v>
      </c>
    </row>
    <row r="16" spans="12:30" x14ac:dyDescent="0.3">
      <c r="L16" s="14" t="s">
        <v>18</v>
      </c>
      <c r="M16" s="15">
        <v>15000</v>
      </c>
      <c r="P16" s="7" t="s">
        <v>20</v>
      </c>
      <c r="Q16" s="6">
        <f>COUNTIF(Exemplo!$L$7:$L$623,P16)</f>
        <v>25</v>
      </c>
      <c r="R16" s="6">
        <f t="array" ref="R16">PERCENTILE(IF(Exemplo!$L$7:$L$623=P16,Exemplo!$M$7:$M$623),25%)</f>
        <v>7500</v>
      </c>
      <c r="S16" s="6">
        <f t="array" ref="S16">PERCENTILE(IF(Exemplo!$L$7:$L$623=P16,Exemplo!$M$7:$M$623),50%)</f>
        <v>8333</v>
      </c>
      <c r="T16" s="6">
        <f t="array" ref="T16">PERCENTILE(IF(Exemplo!$L$7:$L$623=P16,Exemplo!$M$7:$M$623),75%)</f>
        <v>12167</v>
      </c>
      <c r="U16" s="6">
        <f t="shared" si="2"/>
        <v>4667</v>
      </c>
      <c r="V16" s="6">
        <f t="shared" si="3"/>
        <v>499.5</v>
      </c>
      <c r="W16" s="6">
        <f t="shared" si="4"/>
        <v>19167.5</v>
      </c>
      <c r="X16" s="6">
        <f t="array" ref="X16">MIN(IF(Exemplo!$L$7:$L$623&lt;&gt;P16,"",IF(Exemplo!$M$7:$M$623&lt;V16,"",Exemplo!$M$7:$M$623)))</f>
        <v>5167</v>
      </c>
      <c r="Y16" s="6">
        <f t="array" ref="Y16">MAX(IF(Exemplo!$L$7:$L$623&lt;&gt;P16,"",IF(Exemplo!$M$7:$M$623&gt;W16,"",Exemplo!$M$7:$M$623)))</f>
        <v>16000</v>
      </c>
      <c r="Z16" s="6">
        <f t="shared" si="0"/>
        <v>2333</v>
      </c>
      <c r="AA16" s="6">
        <f t="shared" si="1"/>
        <v>3833</v>
      </c>
      <c r="AB16" s="6">
        <f t="array" ref="AB16">SUM(IF(Exemplo!$L$7:$L$623&lt;&gt;P16,0,IF(Exemplo!$M$7:$M$623&lt;V16,1,0)))+SUM(IF(Exemplo!$L$7:$L$623&lt;&gt;P16,0,IF(Exemplo!$M$7:$M$623&gt;W16,1,0)))</f>
        <v>1</v>
      </c>
    </row>
    <row r="17" spans="12:28" x14ac:dyDescent="0.3">
      <c r="L17" s="12" t="s">
        <v>14</v>
      </c>
      <c r="M17" s="13">
        <v>5750</v>
      </c>
      <c r="P17" s="7" t="s">
        <v>21</v>
      </c>
      <c r="Q17" s="6">
        <f>COUNTIF(Exemplo!$L$7:$L$623,P17)</f>
        <v>17</v>
      </c>
      <c r="R17" s="6">
        <f t="array" ref="R17">PERCENTILE(IF(Exemplo!$L$7:$L$623=P17,Exemplo!$M$7:$M$623),25%)</f>
        <v>1083</v>
      </c>
      <c r="S17" s="6">
        <f t="array" ref="S17">PERCENTILE(IF(Exemplo!$L$7:$L$623=P17,Exemplo!$M$7:$M$623),50%)</f>
        <v>1333</v>
      </c>
      <c r="T17" s="6">
        <f t="array" ref="T17">PERCENTILE(IF(Exemplo!$L$7:$L$623=P17,Exemplo!$M$7:$M$623),75%)</f>
        <v>1650</v>
      </c>
      <c r="U17" s="6">
        <f t="shared" si="2"/>
        <v>567</v>
      </c>
      <c r="V17" s="6">
        <f t="shared" si="3"/>
        <v>232.5</v>
      </c>
      <c r="W17" s="6">
        <f t="shared" si="4"/>
        <v>2500.5</v>
      </c>
      <c r="X17" s="6">
        <f t="array" ref="X17">MIN(IF(Exemplo!$L$7:$L$623&lt;&gt;P17,"",IF(Exemplo!$M$7:$M$623&lt;V17,"",Exemplo!$M$7:$M$623)))</f>
        <v>400</v>
      </c>
      <c r="Y17" s="6">
        <f t="array" ref="Y17">MAX(IF(Exemplo!$L$7:$L$623&lt;&gt;P17,"",IF(Exemplo!$M$7:$M$623&gt;W17,"",Exemplo!$M$7:$M$623)))</f>
        <v>2500</v>
      </c>
      <c r="Z17" s="6">
        <f t="shared" si="0"/>
        <v>683</v>
      </c>
      <c r="AA17" s="6">
        <f t="shared" si="1"/>
        <v>850</v>
      </c>
      <c r="AB17" s="6">
        <f t="array" ref="AB17">SUM(IF(Exemplo!$L$7:$L$623&lt;&gt;P17,0,IF(Exemplo!$M$7:$M$623&lt;V17,1,0)))+SUM(IF(Exemplo!$L$7:$L$623&lt;&gt;P17,0,IF(Exemplo!$M$7:$M$623&gt;W17,1,0)))</f>
        <v>1</v>
      </c>
    </row>
    <row r="18" spans="12:28" x14ac:dyDescent="0.3">
      <c r="L18" s="14" t="s">
        <v>17</v>
      </c>
      <c r="M18" s="15">
        <v>2375</v>
      </c>
      <c r="P18" s="7" t="s">
        <v>18</v>
      </c>
      <c r="Q18" s="6">
        <f>COUNTIF(Exemplo!$L$7:$L$623,P18)</f>
        <v>145</v>
      </c>
      <c r="R18" s="6">
        <f t="array" ref="R18">PERCENTILE(IF(Exemplo!$L$7:$L$623=P18,Exemplo!$M$7:$M$623),25%)</f>
        <v>5250</v>
      </c>
      <c r="S18" s="6">
        <f t="array" ref="S18">PERCENTILE(IF(Exemplo!$L$7:$L$623=P18,Exemplo!$M$7:$M$623),50%)</f>
        <v>7000</v>
      </c>
      <c r="T18" s="6">
        <f t="array" ref="T18">PERCENTILE(IF(Exemplo!$L$7:$L$623=P18,Exemplo!$M$7:$M$623),75%)</f>
        <v>9000</v>
      </c>
      <c r="U18" s="6">
        <f t="shared" si="2"/>
        <v>3750</v>
      </c>
      <c r="V18" s="6">
        <f t="shared" si="3"/>
        <v>-375</v>
      </c>
      <c r="W18" s="6">
        <f t="shared" si="4"/>
        <v>14625</v>
      </c>
      <c r="X18" s="6">
        <f t="array" ref="X18">MIN(IF(Exemplo!$L$7:$L$623&lt;&gt;P18,"",IF(Exemplo!$M$7:$M$623&lt;V18,"",Exemplo!$M$7:$M$623)))</f>
        <v>1500</v>
      </c>
      <c r="Y18" s="6">
        <f t="array" ref="Y18">MAX(IF(Exemplo!$L$7:$L$623&lt;&gt;P18,"",IF(Exemplo!$M$7:$M$623&gt;W18,"",Exemplo!$M$7:$M$623)))</f>
        <v>14000</v>
      </c>
      <c r="Z18" s="6">
        <f t="shared" si="0"/>
        <v>3750</v>
      </c>
      <c r="AA18" s="6">
        <f t="shared" si="1"/>
        <v>5000</v>
      </c>
      <c r="AB18" s="6">
        <f t="array" ref="AB18">SUM(IF(Exemplo!$L$7:$L$623&lt;&gt;P18,0,IF(Exemplo!$M$7:$M$623&lt;V18,1,0)))+SUM(IF(Exemplo!$L$7:$L$623&lt;&gt;P18,0,IF(Exemplo!$M$7:$M$623&gt;W18,1,0)))</f>
        <v>4</v>
      </c>
    </row>
    <row r="19" spans="12:28" x14ac:dyDescent="0.3">
      <c r="L19" s="12" t="s">
        <v>19</v>
      </c>
      <c r="M19" s="13">
        <v>2417</v>
      </c>
      <c r="P19" s="7" t="s">
        <v>22</v>
      </c>
      <c r="Q19" s="6">
        <f>COUNTIF(Exemplo!$L$7:$L$623,P19)</f>
        <v>8</v>
      </c>
      <c r="R19" s="6">
        <f t="array" ref="R19">PERCENTILE(IF(Exemplo!$L$7:$L$623=P19,Exemplo!$M$7:$M$623),25%)</f>
        <v>5515</v>
      </c>
      <c r="S19" s="6">
        <f t="array" ref="S19">PERCENTILE(IF(Exemplo!$L$7:$L$623=P19,Exemplo!$M$7:$M$623),50%)</f>
        <v>6335</v>
      </c>
      <c r="T19" s="6">
        <f t="array" ref="T19">PERCENTILE(IF(Exemplo!$L$7:$L$623=P19,Exemplo!$M$7:$M$623),75%)</f>
        <v>8008.25</v>
      </c>
      <c r="U19" s="6">
        <f t="shared" si="2"/>
        <v>2493.25</v>
      </c>
      <c r="V19" s="6">
        <f t="shared" si="3"/>
        <v>1775.125</v>
      </c>
      <c r="W19" s="6">
        <f t="shared" si="4"/>
        <v>11748.125</v>
      </c>
      <c r="X19" s="6">
        <f t="array" ref="X19">MIN(IF(Exemplo!$L$7:$L$623&lt;&gt;P19,"",IF(Exemplo!$M$7:$M$623&lt;V19,"",Exemplo!$M$7:$M$623)))</f>
        <v>4267</v>
      </c>
      <c r="Y19" s="6">
        <f t="array" ref="Y19">MAX(IF(Exemplo!$L$7:$L$623&lt;&gt;P19,"",IF(Exemplo!$M$7:$M$623&gt;W19,"",Exemplo!$M$7:$M$623)))</f>
        <v>11333</v>
      </c>
      <c r="Z19" s="6">
        <f t="shared" si="0"/>
        <v>1248</v>
      </c>
      <c r="AA19" s="6">
        <f t="shared" si="1"/>
        <v>3324.75</v>
      </c>
      <c r="AB19" s="6">
        <f t="array" ref="AB19">SUM(IF(Exemplo!$L$7:$L$623&lt;&gt;P19,0,IF(Exemplo!$M$7:$M$623&lt;V19,1,0)))+SUM(IF(Exemplo!$L$7:$L$623&lt;&gt;P19,0,IF(Exemplo!$M$7:$M$623&gt;W19,1,0)))</f>
        <v>1</v>
      </c>
    </row>
    <row r="20" spans="12:28" x14ac:dyDescent="0.3">
      <c r="L20" s="14" t="s">
        <v>22</v>
      </c>
      <c r="M20" s="15">
        <v>6900</v>
      </c>
      <c r="AB20" s="9"/>
    </row>
    <row r="21" spans="12:28" x14ac:dyDescent="0.3">
      <c r="L21" s="12" t="s">
        <v>17</v>
      </c>
      <c r="M21" s="13">
        <v>950</v>
      </c>
      <c r="P21" s="22" t="s">
        <v>23</v>
      </c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</row>
    <row r="22" spans="12:28" x14ac:dyDescent="0.3">
      <c r="L22" s="14" t="s">
        <v>19</v>
      </c>
      <c r="M22" s="15">
        <v>2375</v>
      </c>
      <c r="P22" s="3" t="s">
        <v>2</v>
      </c>
      <c r="Q22" s="3" t="s">
        <v>4</v>
      </c>
      <c r="R22" s="3" t="s">
        <v>6</v>
      </c>
      <c r="S22" s="3" t="s">
        <v>7</v>
      </c>
      <c r="T22" s="3" t="s">
        <v>8</v>
      </c>
      <c r="U22" s="3" t="s">
        <v>24</v>
      </c>
      <c r="V22" s="3" t="s">
        <v>25</v>
      </c>
      <c r="W22" s="3" t="s">
        <v>26</v>
      </c>
      <c r="X22" s="3" t="s">
        <v>5</v>
      </c>
      <c r="Y22" s="3" t="s">
        <v>9</v>
      </c>
      <c r="Z22" s="3" t="s">
        <v>10</v>
      </c>
      <c r="AA22" s="3" t="s">
        <v>11</v>
      </c>
      <c r="AB22" s="3" t="s">
        <v>27</v>
      </c>
    </row>
    <row r="23" spans="12:28" x14ac:dyDescent="0.3">
      <c r="L23" s="12" t="s">
        <v>12</v>
      </c>
      <c r="M23" s="13">
        <v>3772</v>
      </c>
      <c r="O23" s="6">
        <v>5</v>
      </c>
      <c r="P23" s="6" t="str">
        <f>INDEX(P$11:P$19,$O23)</f>
        <v>Engenheiro</v>
      </c>
      <c r="Q23" s="6">
        <f t="shared" ref="Q23:W24" si="5">INDEX(Q$11:Q$19,$O23)</f>
        <v>26</v>
      </c>
      <c r="R23" s="6">
        <f t="shared" si="5"/>
        <v>4812.5</v>
      </c>
      <c r="S23" s="6">
        <f t="shared" si="5"/>
        <v>6104.5</v>
      </c>
      <c r="T23" s="6">
        <f t="shared" si="5"/>
        <v>7083</v>
      </c>
      <c r="U23" s="6">
        <f t="shared" si="5"/>
        <v>2270.5</v>
      </c>
      <c r="V23" s="6">
        <f t="shared" si="5"/>
        <v>1406.75</v>
      </c>
      <c r="W23" s="6">
        <f t="shared" si="5"/>
        <v>10488.75</v>
      </c>
      <c r="X23" s="6">
        <f t="shared" ref="X23:AB24" si="6">INDEX(X$11:X$19,$O23)</f>
        <v>2000</v>
      </c>
      <c r="Y23" s="6">
        <f t="shared" si="6"/>
        <v>9167</v>
      </c>
      <c r="Z23" s="6">
        <f t="shared" si="6"/>
        <v>2812.5</v>
      </c>
      <c r="AA23" s="6">
        <f t="shared" si="6"/>
        <v>2084</v>
      </c>
      <c r="AB23" s="6">
        <f t="shared" si="6"/>
        <v>1</v>
      </c>
    </row>
    <row r="24" spans="12:28" x14ac:dyDescent="0.3">
      <c r="L24" s="14" t="s">
        <v>12</v>
      </c>
      <c r="M24" s="15">
        <v>2312</v>
      </c>
      <c r="O24" s="6">
        <v>3</v>
      </c>
      <c r="P24" s="6" t="str">
        <f>INDEX(P$11:P$19,$O24)</f>
        <v>Consultor</v>
      </c>
      <c r="Q24" s="6">
        <f t="shared" si="5"/>
        <v>18</v>
      </c>
      <c r="R24" s="6">
        <f t="shared" si="5"/>
        <v>5522.25</v>
      </c>
      <c r="S24" s="6">
        <f t="shared" si="5"/>
        <v>6927</v>
      </c>
      <c r="T24" s="6">
        <f t="shared" si="5"/>
        <v>8965.5</v>
      </c>
      <c r="U24" s="6">
        <f t="shared" si="5"/>
        <v>3443.25</v>
      </c>
      <c r="V24" s="6">
        <f t="shared" si="5"/>
        <v>357.375</v>
      </c>
      <c r="W24" s="6">
        <f t="shared" si="5"/>
        <v>14130.375</v>
      </c>
      <c r="X24" s="6">
        <f t="shared" si="6"/>
        <v>950</v>
      </c>
      <c r="Y24" s="6">
        <f t="shared" si="6"/>
        <v>11875</v>
      </c>
      <c r="Z24" s="6">
        <f t="shared" si="6"/>
        <v>4572.25</v>
      </c>
      <c r="AA24" s="6">
        <f t="shared" si="6"/>
        <v>2909.5</v>
      </c>
      <c r="AB24" s="6">
        <f t="shared" si="6"/>
        <v>2</v>
      </c>
    </row>
    <row r="25" spans="12:28" x14ac:dyDescent="0.3">
      <c r="L25" s="12" t="s">
        <v>20</v>
      </c>
      <c r="M25" s="13">
        <v>6833</v>
      </c>
    </row>
    <row r="26" spans="12:28" x14ac:dyDescent="0.3">
      <c r="L26" s="14" t="s">
        <v>12</v>
      </c>
      <c r="M26" s="15">
        <v>4137</v>
      </c>
    </row>
    <row r="27" spans="12:28" x14ac:dyDescent="0.3">
      <c r="L27" s="12" t="s">
        <v>18</v>
      </c>
      <c r="M27" s="13">
        <v>8500</v>
      </c>
    </row>
    <row r="28" spans="12:28" x14ac:dyDescent="0.3">
      <c r="L28" s="14" t="s">
        <v>12</v>
      </c>
      <c r="M28" s="15">
        <v>5176</v>
      </c>
    </row>
    <row r="29" spans="12:28" x14ac:dyDescent="0.3">
      <c r="L29" s="12" t="s">
        <v>12</v>
      </c>
      <c r="M29" s="13">
        <v>3042</v>
      </c>
    </row>
    <row r="30" spans="12:28" x14ac:dyDescent="0.3">
      <c r="L30" s="14" t="s">
        <v>12</v>
      </c>
      <c r="M30" s="15">
        <v>3468</v>
      </c>
    </row>
    <row r="31" spans="12:28" x14ac:dyDescent="0.3">
      <c r="L31" s="12" t="s">
        <v>18</v>
      </c>
      <c r="M31" s="13">
        <v>7500</v>
      </c>
    </row>
    <row r="32" spans="12:28" x14ac:dyDescent="0.3">
      <c r="L32" s="14" t="s">
        <v>17</v>
      </c>
      <c r="M32" s="15">
        <v>1188</v>
      </c>
    </row>
    <row r="33" spans="12:13" x14ac:dyDescent="0.3">
      <c r="L33" s="12" t="s">
        <v>18</v>
      </c>
      <c r="M33" s="13">
        <v>5000</v>
      </c>
    </row>
    <row r="34" spans="12:13" x14ac:dyDescent="0.3">
      <c r="L34" s="14" t="s">
        <v>16</v>
      </c>
      <c r="M34" s="15">
        <v>25000</v>
      </c>
    </row>
    <row r="35" spans="12:13" x14ac:dyDescent="0.3">
      <c r="L35" s="12" t="s">
        <v>18</v>
      </c>
      <c r="M35" s="13">
        <v>12000</v>
      </c>
    </row>
    <row r="36" spans="12:13" x14ac:dyDescent="0.3">
      <c r="L36" s="14" t="s">
        <v>14</v>
      </c>
      <c r="M36" s="15">
        <v>9167</v>
      </c>
    </row>
    <row r="37" spans="12:13" x14ac:dyDescent="0.3">
      <c r="L37" s="12" t="s">
        <v>12</v>
      </c>
      <c r="M37" s="13">
        <v>2433</v>
      </c>
    </row>
    <row r="38" spans="12:13" x14ac:dyDescent="0.3">
      <c r="L38" s="14" t="s">
        <v>16</v>
      </c>
      <c r="M38" s="15">
        <v>20833</v>
      </c>
    </row>
    <row r="39" spans="12:13" x14ac:dyDescent="0.3">
      <c r="L39" s="12" t="s">
        <v>18</v>
      </c>
      <c r="M39" s="13">
        <v>3600</v>
      </c>
    </row>
    <row r="40" spans="12:13" x14ac:dyDescent="0.3">
      <c r="L40" s="14" t="s">
        <v>12</v>
      </c>
      <c r="M40" s="15">
        <v>4563</v>
      </c>
    </row>
    <row r="41" spans="12:13" x14ac:dyDescent="0.3">
      <c r="L41" s="12" t="s">
        <v>16</v>
      </c>
      <c r="M41" s="13">
        <v>15833</v>
      </c>
    </row>
    <row r="42" spans="12:13" x14ac:dyDescent="0.3">
      <c r="L42" s="14" t="s">
        <v>18</v>
      </c>
      <c r="M42" s="15">
        <v>2400</v>
      </c>
    </row>
    <row r="43" spans="12:13" x14ac:dyDescent="0.3">
      <c r="L43" s="12" t="s">
        <v>18</v>
      </c>
      <c r="M43" s="13">
        <v>9100</v>
      </c>
    </row>
    <row r="44" spans="12:13" x14ac:dyDescent="0.3">
      <c r="L44" s="14" t="s">
        <v>12</v>
      </c>
      <c r="M44" s="15">
        <v>2433</v>
      </c>
    </row>
    <row r="45" spans="12:13" x14ac:dyDescent="0.3">
      <c r="L45" s="12" t="s">
        <v>18</v>
      </c>
      <c r="M45" s="13">
        <v>5700</v>
      </c>
    </row>
    <row r="46" spans="12:13" x14ac:dyDescent="0.3">
      <c r="L46" s="14" t="s">
        <v>17</v>
      </c>
      <c r="M46" s="15">
        <v>5858</v>
      </c>
    </row>
    <row r="47" spans="12:13" x14ac:dyDescent="0.3">
      <c r="L47" s="12" t="s">
        <v>12</v>
      </c>
      <c r="M47" s="13">
        <v>4867</v>
      </c>
    </row>
    <row r="48" spans="12:13" x14ac:dyDescent="0.3">
      <c r="L48" s="14" t="s">
        <v>20</v>
      </c>
      <c r="M48" s="15">
        <v>15000</v>
      </c>
    </row>
    <row r="49" spans="12:13" x14ac:dyDescent="0.3">
      <c r="L49" s="12" t="s">
        <v>18</v>
      </c>
      <c r="M49" s="13">
        <v>5200</v>
      </c>
    </row>
    <row r="50" spans="12:13" x14ac:dyDescent="0.3">
      <c r="L50" s="14" t="s">
        <v>12</v>
      </c>
      <c r="M50" s="15">
        <v>2190</v>
      </c>
    </row>
    <row r="51" spans="12:13" x14ac:dyDescent="0.3">
      <c r="L51" s="12" t="s">
        <v>12</v>
      </c>
      <c r="M51" s="13">
        <v>3492</v>
      </c>
    </row>
    <row r="52" spans="12:13" x14ac:dyDescent="0.3">
      <c r="L52" s="14" t="s">
        <v>12</v>
      </c>
      <c r="M52" s="15">
        <v>4015</v>
      </c>
    </row>
    <row r="53" spans="12:13" x14ac:dyDescent="0.3">
      <c r="L53" s="12" t="s">
        <v>12</v>
      </c>
      <c r="M53" s="13">
        <v>5171</v>
      </c>
    </row>
    <row r="54" spans="12:13" x14ac:dyDescent="0.3">
      <c r="L54" s="14" t="s">
        <v>20</v>
      </c>
      <c r="M54" s="15">
        <v>8333</v>
      </c>
    </row>
    <row r="55" spans="12:13" x14ac:dyDescent="0.3">
      <c r="L55" s="12" t="s">
        <v>18</v>
      </c>
      <c r="M55" s="13">
        <v>5800</v>
      </c>
    </row>
    <row r="56" spans="12:13" x14ac:dyDescent="0.3">
      <c r="L56" s="14" t="s">
        <v>19</v>
      </c>
      <c r="M56" s="15">
        <v>1579</v>
      </c>
    </row>
    <row r="57" spans="12:13" x14ac:dyDescent="0.3">
      <c r="L57" s="12" t="s">
        <v>12</v>
      </c>
      <c r="M57" s="13">
        <v>4076</v>
      </c>
    </row>
    <row r="58" spans="12:13" x14ac:dyDescent="0.3">
      <c r="L58" s="14" t="s">
        <v>12</v>
      </c>
      <c r="M58" s="15">
        <v>3416</v>
      </c>
    </row>
    <row r="59" spans="12:13" x14ac:dyDescent="0.3">
      <c r="L59" s="12" t="s">
        <v>12</v>
      </c>
      <c r="M59" s="13">
        <v>3163</v>
      </c>
    </row>
    <row r="60" spans="12:13" x14ac:dyDescent="0.3">
      <c r="L60" s="14" t="s">
        <v>19</v>
      </c>
      <c r="M60" s="15">
        <v>2917</v>
      </c>
    </row>
    <row r="61" spans="12:13" x14ac:dyDescent="0.3">
      <c r="L61" s="12" t="s">
        <v>20</v>
      </c>
      <c r="M61" s="13">
        <v>8333</v>
      </c>
    </row>
    <row r="62" spans="12:13" x14ac:dyDescent="0.3">
      <c r="L62" s="14" t="s">
        <v>12</v>
      </c>
      <c r="M62" s="15">
        <v>4867</v>
      </c>
    </row>
    <row r="63" spans="12:13" x14ac:dyDescent="0.3">
      <c r="L63" s="12" t="s">
        <v>18</v>
      </c>
      <c r="M63" s="13">
        <v>12800</v>
      </c>
    </row>
    <row r="64" spans="12:13" x14ac:dyDescent="0.3">
      <c r="L64" s="14" t="s">
        <v>18</v>
      </c>
      <c r="M64" s="15">
        <v>4400</v>
      </c>
    </row>
    <row r="65" spans="12:13" x14ac:dyDescent="0.3">
      <c r="L65" s="12" t="s">
        <v>19</v>
      </c>
      <c r="M65" s="13">
        <v>2708</v>
      </c>
    </row>
    <row r="66" spans="12:13" x14ac:dyDescent="0.3">
      <c r="L66" s="14" t="s">
        <v>12</v>
      </c>
      <c r="M66" s="15">
        <v>2738</v>
      </c>
    </row>
    <row r="67" spans="12:13" x14ac:dyDescent="0.3">
      <c r="L67" s="12" t="s">
        <v>12</v>
      </c>
      <c r="M67" s="13">
        <v>3285</v>
      </c>
    </row>
    <row r="68" spans="12:13" x14ac:dyDescent="0.3">
      <c r="L68" s="14" t="s">
        <v>12</v>
      </c>
      <c r="M68" s="15">
        <v>4319</v>
      </c>
    </row>
    <row r="69" spans="12:13" x14ac:dyDescent="0.3">
      <c r="L69" s="12" t="s">
        <v>12</v>
      </c>
      <c r="M69" s="13">
        <v>2433</v>
      </c>
    </row>
    <row r="70" spans="12:13" x14ac:dyDescent="0.3">
      <c r="L70" s="14" t="s">
        <v>12</v>
      </c>
      <c r="M70" s="15">
        <v>3224</v>
      </c>
    </row>
    <row r="71" spans="12:13" x14ac:dyDescent="0.3">
      <c r="L71" s="12" t="s">
        <v>16</v>
      </c>
      <c r="M71" s="13">
        <v>17333</v>
      </c>
    </row>
    <row r="72" spans="12:13" x14ac:dyDescent="0.3">
      <c r="L72" s="14" t="s">
        <v>14</v>
      </c>
      <c r="M72" s="15">
        <v>4750</v>
      </c>
    </row>
    <row r="73" spans="12:13" x14ac:dyDescent="0.3">
      <c r="L73" s="12" t="s">
        <v>12</v>
      </c>
      <c r="M73" s="13">
        <v>2738</v>
      </c>
    </row>
    <row r="74" spans="12:13" x14ac:dyDescent="0.3">
      <c r="L74" s="14" t="s">
        <v>12</v>
      </c>
      <c r="M74" s="15">
        <v>5597</v>
      </c>
    </row>
    <row r="75" spans="12:13" x14ac:dyDescent="0.3">
      <c r="L75" s="12" t="s">
        <v>18</v>
      </c>
      <c r="M75" s="13">
        <v>8800</v>
      </c>
    </row>
    <row r="76" spans="12:13" x14ac:dyDescent="0.3">
      <c r="L76" s="14" t="s">
        <v>12</v>
      </c>
      <c r="M76" s="15">
        <v>4867</v>
      </c>
    </row>
    <row r="77" spans="12:13" x14ac:dyDescent="0.3">
      <c r="L77" s="12" t="s">
        <v>17</v>
      </c>
      <c r="M77" s="13">
        <v>5463</v>
      </c>
    </row>
    <row r="78" spans="12:13" x14ac:dyDescent="0.3">
      <c r="L78" s="14" t="s">
        <v>18</v>
      </c>
      <c r="M78" s="15">
        <v>3500</v>
      </c>
    </row>
    <row r="79" spans="12:13" x14ac:dyDescent="0.3">
      <c r="L79" s="12" t="s">
        <v>12</v>
      </c>
      <c r="M79" s="13">
        <v>5840</v>
      </c>
    </row>
    <row r="80" spans="12:13" x14ac:dyDescent="0.3">
      <c r="L80" s="14" t="s">
        <v>19</v>
      </c>
      <c r="M80" s="15">
        <v>2708</v>
      </c>
    </row>
    <row r="81" spans="12:13" x14ac:dyDescent="0.3">
      <c r="L81" s="12" t="s">
        <v>12</v>
      </c>
      <c r="M81" s="13">
        <v>2278</v>
      </c>
    </row>
    <row r="82" spans="12:13" x14ac:dyDescent="0.3">
      <c r="L82" s="14" t="s">
        <v>12</v>
      </c>
      <c r="M82" s="15">
        <v>5475</v>
      </c>
    </row>
    <row r="83" spans="12:13" x14ac:dyDescent="0.3">
      <c r="L83" s="12" t="s">
        <v>12</v>
      </c>
      <c r="M83" s="13">
        <v>4045</v>
      </c>
    </row>
    <row r="84" spans="12:13" x14ac:dyDescent="0.3">
      <c r="L84" s="14" t="s">
        <v>19</v>
      </c>
      <c r="M84" s="15">
        <v>4167</v>
      </c>
    </row>
    <row r="85" spans="12:13" x14ac:dyDescent="0.3">
      <c r="L85" s="12" t="s">
        <v>12</v>
      </c>
      <c r="M85" s="13">
        <v>4563</v>
      </c>
    </row>
    <row r="86" spans="12:13" x14ac:dyDescent="0.3">
      <c r="L86" s="14" t="s">
        <v>18</v>
      </c>
      <c r="M86" s="15">
        <v>5500</v>
      </c>
    </row>
    <row r="87" spans="12:13" x14ac:dyDescent="0.3">
      <c r="L87" s="12" t="s">
        <v>12</v>
      </c>
      <c r="M87" s="13">
        <v>3650</v>
      </c>
    </row>
    <row r="88" spans="12:13" x14ac:dyDescent="0.3">
      <c r="L88" s="14" t="s">
        <v>19</v>
      </c>
      <c r="M88" s="15">
        <v>953</v>
      </c>
    </row>
    <row r="89" spans="12:13" x14ac:dyDescent="0.3">
      <c r="L89" s="12" t="s">
        <v>17</v>
      </c>
      <c r="M89" s="13">
        <v>6333</v>
      </c>
    </row>
    <row r="90" spans="12:13" x14ac:dyDescent="0.3">
      <c r="L90" s="14" t="s">
        <v>12</v>
      </c>
      <c r="M90" s="15">
        <v>2834</v>
      </c>
    </row>
    <row r="91" spans="12:13" x14ac:dyDescent="0.3">
      <c r="L91" s="12" t="s">
        <v>12</v>
      </c>
      <c r="M91" s="13">
        <v>4076</v>
      </c>
    </row>
    <row r="92" spans="12:13" x14ac:dyDescent="0.3">
      <c r="L92" s="14" t="s">
        <v>14</v>
      </c>
      <c r="M92" s="15">
        <v>7667</v>
      </c>
    </row>
    <row r="93" spans="12:13" x14ac:dyDescent="0.3">
      <c r="L93" s="12" t="s">
        <v>20</v>
      </c>
      <c r="M93" s="13">
        <v>12500</v>
      </c>
    </row>
    <row r="94" spans="12:13" x14ac:dyDescent="0.3">
      <c r="L94" s="14" t="s">
        <v>12</v>
      </c>
      <c r="M94" s="15">
        <v>2433</v>
      </c>
    </row>
    <row r="95" spans="12:13" x14ac:dyDescent="0.3">
      <c r="L95" s="12" t="s">
        <v>12</v>
      </c>
      <c r="M95" s="13">
        <v>6794</v>
      </c>
    </row>
    <row r="96" spans="12:13" x14ac:dyDescent="0.3">
      <c r="L96" s="14" t="s">
        <v>18</v>
      </c>
      <c r="M96" s="15">
        <v>7000</v>
      </c>
    </row>
    <row r="97" spans="12:13" x14ac:dyDescent="0.3">
      <c r="L97" s="12" t="s">
        <v>12</v>
      </c>
      <c r="M97" s="13">
        <v>2476</v>
      </c>
    </row>
    <row r="98" spans="12:13" x14ac:dyDescent="0.3">
      <c r="L98" s="14" t="s">
        <v>12</v>
      </c>
      <c r="M98" s="15">
        <v>2433</v>
      </c>
    </row>
    <row r="99" spans="12:13" x14ac:dyDescent="0.3">
      <c r="L99" s="12" t="s">
        <v>19</v>
      </c>
      <c r="M99" s="13">
        <v>2500</v>
      </c>
    </row>
    <row r="100" spans="12:13" x14ac:dyDescent="0.3">
      <c r="L100" s="14" t="s">
        <v>18</v>
      </c>
      <c r="M100" s="15">
        <v>8000</v>
      </c>
    </row>
    <row r="101" spans="12:13" x14ac:dyDescent="0.3">
      <c r="L101" s="12" t="s">
        <v>12</v>
      </c>
      <c r="M101" s="13">
        <v>1703</v>
      </c>
    </row>
    <row r="102" spans="12:13" x14ac:dyDescent="0.3">
      <c r="L102" s="14" t="s">
        <v>12</v>
      </c>
      <c r="M102" s="15">
        <v>3650</v>
      </c>
    </row>
    <row r="103" spans="12:13" x14ac:dyDescent="0.3">
      <c r="L103" s="12" t="s">
        <v>20</v>
      </c>
      <c r="M103" s="13">
        <v>16000</v>
      </c>
    </row>
    <row r="104" spans="12:13" x14ac:dyDescent="0.3">
      <c r="L104" s="14" t="s">
        <v>12</v>
      </c>
      <c r="M104" s="15">
        <v>4076</v>
      </c>
    </row>
    <row r="105" spans="12:13" x14ac:dyDescent="0.3">
      <c r="L105" s="12" t="s">
        <v>12</v>
      </c>
      <c r="M105" s="13">
        <v>4258</v>
      </c>
    </row>
    <row r="106" spans="12:13" x14ac:dyDescent="0.3">
      <c r="L106" s="14" t="s">
        <v>21</v>
      </c>
      <c r="M106" s="15">
        <v>1650</v>
      </c>
    </row>
    <row r="107" spans="12:13" x14ac:dyDescent="0.3">
      <c r="L107" s="12" t="s">
        <v>18</v>
      </c>
      <c r="M107" s="13">
        <v>9000</v>
      </c>
    </row>
    <row r="108" spans="12:13" x14ac:dyDescent="0.3">
      <c r="L108" s="14" t="s">
        <v>18</v>
      </c>
      <c r="M108" s="15">
        <v>5100</v>
      </c>
    </row>
    <row r="109" spans="12:13" x14ac:dyDescent="0.3">
      <c r="L109" s="12" t="s">
        <v>18</v>
      </c>
      <c r="M109" s="13">
        <v>10000</v>
      </c>
    </row>
    <row r="110" spans="12:13" x14ac:dyDescent="0.3">
      <c r="L110" s="14" t="s">
        <v>12</v>
      </c>
      <c r="M110" s="15">
        <v>6580</v>
      </c>
    </row>
    <row r="111" spans="12:13" x14ac:dyDescent="0.3">
      <c r="L111" s="12" t="s">
        <v>18</v>
      </c>
      <c r="M111" s="13">
        <v>5000</v>
      </c>
    </row>
    <row r="112" spans="12:13" x14ac:dyDescent="0.3">
      <c r="L112" s="14" t="s">
        <v>18</v>
      </c>
      <c r="M112" s="15">
        <v>40000</v>
      </c>
    </row>
    <row r="113" spans="12:13" x14ac:dyDescent="0.3">
      <c r="L113" s="12" t="s">
        <v>12</v>
      </c>
      <c r="M113" s="13">
        <v>2616</v>
      </c>
    </row>
    <row r="114" spans="12:13" x14ac:dyDescent="0.3">
      <c r="L114" s="14" t="s">
        <v>18</v>
      </c>
      <c r="M114" s="15">
        <v>4100</v>
      </c>
    </row>
    <row r="115" spans="12:13" x14ac:dyDescent="0.3">
      <c r="L115" s="12" t="s">
        <v>16</v>
      </c>
      <c r="M115" s="13">
        <v>16667</v>
      </c>
    </row>
    <row r="116" spans="12:13" x14ac:dyDescent="0.3">
      <c r="L116" s="14" t="s">
        <v>12</v>
      </c>
      <c r="M116" s="15">
        <v>2564</v>
      </c>
    </row>
    <row r="117" spans="12:13" x14ac:dyDescent="0.3">
      <c r="L117" s="12" t="s">
        <v>12</v>
      </c>
      <c r="M117" s="13">
        <v>4867</v>
      </c>
    </row>
    <row r="118" spans="12:13" x14ac:dyDescent="0.3">
      <c r="L118" s="14" t="s">
        <v>18</v>
      </c>
      <c r="M118" s="15">
        <v>4160</v>
      </c>
    </row>
    <row r="119" spans="12:13" x14ac:dyDescent="0.3">
      <c r="L119" s="12" t="s">
        <v>19</v>
      </c>
      <c r="M119" s="13">
        <v>1875</v>
      </c>
    </row>
    <row r="120" spans="12:13" x14ac:dyDescent="0.3">
      <c r="L120" s="14" t="s">
        <v>21</v>
      </c>
      <c r="M120" s="15">
        <v>1208</v>
      </c>
    </row>
    <row r="121" spans="12:13" x14ac:dyDescent="0.3">
      <c r="L121" s="12" t="s">
        <v>12</v>
      </c>
      <c r="M121" s="13">
        <v>4867</v>
      </c>
    </row>
    <row r="122" spans="12:13" x14ac:dyDescent="0.3">
      <c r="L122" s="14" t="s">
        <v>18</v>
      </c>
      <c r="M122" s="15">
        <v>5000</v>
      </c>
    </row>
    <row r="123" spans="12:13" x14ac:dyDescent="0.3">
      <c r="L123" s="12" t="s">
        <v>20</v>
      </c>
      <c r="M123" s="13">
        <v>10833</v>
      </c>
    </row>
    <row r="124" spans="12:13" x14ac:dyDescent="0.3">
      <c r="L124" s="14" t="s">
        <v>16</v>
      </c>
      <c r="M124" s="15">
        <v>19000</v>
      </c>
    </row>
    <row r="125" spans="12:13" x14ac:dyDescent="0.3">
      <c r="L125" s="12" t="s">
        <v>16</v>
      </c>
      <c r="M125" s="13">
        <v>15833</v>
      </c>
    </row>
    <row r="126" spans="12:13" x14ac:dyDescent="0.3">
      <c r="L126" s="14" t="s">
        <v>12</v>
      </c>
      <c r="M126" s="15">
        <v>3194</v>
      </c>
    </row>
    <row r="127" spans="12:13" x14ac:dyDescent="0.3">
      <c r="L127" s="12" t="s">
        <v>12</v>
      </c>
      <c r="M127" s="13">
        <v>3650</v>
      </c>
    </row>
    <row r="128" spans="12:13" x14ac:dyDescent="0.3">
      <c r="L128" s="14" t="s">
        <v>19</v>
      </c>
      <c r="M128" s="15">
        <v>2719</v>
      </c>
    </row>
    <row r="129" spans="12:13" x14ac:dyDescent="0.3">
      <c r="L129" s="12" t="s">
        <v>12</v>
      </c>
      <c r="M129" s="13">
        <v>4441</v>
      </c>
    </row>
    <row r="130" spans="12:13" x14ac:dyDescent="0.3">
      <c r="L130" s="14" t="s">
        <v>12</v>
      </c>
      <c r="M130" s="15">
        <v>3042</v>
      </c>
    </row>
    <row r="131" spans="12:13" x14ac:dyDescent="0.3">
      <c r="L131" s="12" t="s">
        <v>19</v>
      </c>
      <c r="M131" s="13">
        <v>3292</v>
      </c>
    </row>
    <row r="132" spans="12:13" x14ac:dyDescent="0.3">
      <c r="L132" s="14" t="s">
        <v>18</v>
      </c>
      <c r="M132" s="15">
        <v>9000</v>
      </c>
    </row>
    <row r="133" spans="12:13" x14ac:dyDescent="0.3">
      <c r="L133" s="12" t="s">
        <v>18</v>
      </c>
      <c r="M133" s="13">
        <v>7000</v>
      </c>
    </row>
    <row r="134" spans="12:13" x14ac:dyDescent="0.3">
      <c r="L134" s="14" t="s">
        <v>12</v>
      </c>
      <c r="M134" s="15">
        <v>4867</v>
      </c>
    </row>
    <row r="135" spans="12:13" x14ac:dyDescent="0.3">
      <c r="L135" s="12" t="s">
        <v>18</v>
      </c>
      <c r="M135" s="13">
        <v>14000</v>
      </c>
    </row>
    <row r="136" spans="12:13" x14ac:dyDescent="0.3">
      <c r="L136" s="14" t="s">
        <v>12</v>
      </c>
      <c r="M136" s="15">
        <v>2902</v>
      </c>
    </row>
    <row r="137" spans="12:13" x14ac:dyDescent="0.3">
      <c r="L137" s="12" t="s">
        <v>12</v>
      </c>
      <c r="M137" s="13">
        <v>3194</v>
      </c>
    </row>
    <row r="138" spans="12:13" x14ac:dyDescent="0.3">
      <c r="L138" s="14" t="s">
        <v>12</v>
      </c>
      <c r="M138" s="15">
        <v>2433</v>
      </c>
    </row>
    <row r="139" spans="12:13" x14ac:dyDescent="0.3">
      <c r="L139" s="12" t="s">
        <v>12</v>
      </c>
      <c r="M139" s="13">
        <v>1886</v>
      </c>
    </row>
    <row r="140" spans="12:13" x14ac:dyDescent="0.3">
      <c r="L140" s="14" t="s">
        <v>18</v>
      </c>
      <c r="M140" s="15">
        <v>13000</v>
      </c>
    </row>
    <row r="141" spans="12:13" x14ac:dyDescent="0.3">
      <c r="L141" s="12" t="s">
        <v>12</v>
      </c>
      <c r="M141" s="13">
        <v>3103</v>
      </c>
    </row>
    <row r="142" spans="12:13" x14ac:dyDescent="0.3">
      <c r="L142" s="14" t="s">
        <v>20</v>
      </c>
      <c r="M142" s="15">
        <v>12167</v>
      </c>
    </row>
    <row r="143" spans="12:13" x14ac:dyDescent="0.3">
      <c r="L143" s="12" t="s">
        <v>19</v>
      </c>
      <c r="M143" s="13">
        <v>2600</v>
      </c>
    </row>
    <row r="144" spans="12:13" x14ac:dyDescent="0.3">
      <c r="L144" s="14" t="s">
        <v>18</v>
      </c>
      <c r="M144" s="15">
        <v>5400</v>
      </c>
    </row>
    <row r="145" spans="12:13" x14ac:dyDescent="0.3">
      <c r="L145" s="12" t="s">
        <v>19</v>
      </c>
      <c r="M145" s="13">
        <v>3208</v>
      </c>
    </row>
    <row r="146" spans="12:13" x14ac:dyDescent="0.3">
      <c r="L146" s="14" t="s">
        <v>18</v>
      </c>
      <c r="M146" s="15">
        <v>7600</v>
      </c>
    </row>
    <row r="147" spans="12:13" x14ac:dyDescent="0.3">
      <c r="L147" s="12" t="s">
        <v>16</v>
      </c>
      <c r="M147" s="13">
        <v>17167</v>
      </c>
    </row>
    <row r="148" spans="12:13" x14ac:dyDescent="0.3">
      <c r="L148" s="14" t="s">
        <v>12</v>
      </c>
      <c r="M148" s="15">
        <v>2433</v>
      </c>
    </row>
    <row r="149" spans="12:13" x14ac:dyDescent="0.3">
      <c r="L149" s="12" t="s">
        <v>16</v>
      </c>
      <c r="M149" s="13">
        <v>13333</v>
      </c>
    </row>
    <row r="150" spans="12:13" x14ac:dyDescent="0.3">
      <c r="L150" s="14" t="s">
        <v>12</v>
      </c>
      <c r="M150" s="15">
        <v>3346</v>
      </c>
    </row>
    <row r="151" spans="12:13" x14ac:dyDescent="0.3">
      <c r="L151" s="12" t="s">
        <v>12</v>
      </c>
      <c r="M151" s="13">
        <v>6023</v>
      </c>
    </row>
    <row r="152" spans="12:13" x14ac:dyDescent="0.3">
      <c r="L152" s="14" t="s">
        <v>12</v>
      </c>
      <c r="M152" s="15">
        <v>4563</v>
      </c>
    </row>
    <row r="153" spans="12:13" x14ac:dyDescent="0.3">
      <c r="L153" s="12" t="s">
        <v>18</v>
      </c>
      <c r="M153" s="13">
        <v>8000</v>
      </c>
    </row>
    <row r="154" spans="12:13" x14ac:dyDescent="0.3">
      <c r="L154" s="14" t="s">
        <v>12</v>
      </c>
      <c r="M154" s="15">
        <v>2433</v>
      </c>
    </row>
    <row r="155" spans="12:13" x14ac:dyDescent="0.3">
      <c r="L155" s="12" t="s">
        <v>12</v>
      </c>
      <c r="M155" s="13">
        <v>2798</v>
      </c>
    </row>
    <row r="156" spans="12:13" x14ac:dyDescent="0.3">
      <c r="L156" s="14" t="s">
        <v>14</v>
      </c>
      <c r="M156" s="15">
        <v>5833</v>
      </c>
    </row>
    <row r="157" spans="12:13" x14ac:dyDescent="0.3">
      <c r="L157" s="12" t="s">
        <v>18</v>
      </c>
      <c r="M157" s="13">
        <v>1500</v>
      </c>
    </row>
    <row r="158" spans="12:13" x14ac:dyDescent="0.3">
      <c r="L158" s="14" t="s">
        <v>18</v>
      </c>
      <c r="M158" s="15">
        <v>6800</v>
      </c>
    </row>
    <row r="159" spans="12:13" x14ac:dyDescent="0.3">
      <c r="L159" s="12" t="s">
        <v>12</v>
      </c>
      <c r="M159" s="13">
        <v>5901</v>
      </c>
    </row>
    <row r="160" spans="12:13" x14ac:dyDescent="0.3">
      <c r="L160" s="14" t="s">
        <v>12</v>
      </c>
      <c r="M160" s="15">
        <v>3954</v>
      </c>
    </row>
    <row r="161" spans="12:13" x14ac:dyDescent="0.3">
      <c r="L161" s="12" t="s">
        <v>12</v>
      </c>
      <c r="M161" s="13">
        <v>3042</v>
      </c>
    </row>
    <row r="162" spans="12:13" x14ac:dyDescent="0.3">
      <c r="L162" s="14" t="s">
        <v>12</v>
      </c>
      <c r="M162" s="15">
        <v>2738</v>
      </c>
    </row>
    <row r="163" spans="12:13" x14ac:dyDescent="0.3">
      <c r="L163" s="12" t="s">
        <v>18</v>
      </c>
      <c r="M163" s="13">
        <v>6000</v>
      </c>
    </row>
    <row r="164" spans="12:13" x14ac:dyDescent="0.3">
      <c r="L164" s="14" t="s">
        <v>20</v>
      </c>
      <c r="M164" s="15">
        <v>5167</v>
      </c>
    </row>
    <row r="165" spans="12:13" x14ac:dyDescent="0.3">
      <c r="L165" s="12" t="s">
        <v>12</v>
      </c>
      <c r="M165" s="13">
        <v>4563</v>
      </c>
    </row>
    <row r="166" spans="12:13" x14ac:dyDescent="0.3">
      <c r="L166" s="14" t="s">
        <v>16</v>
      </c>
      <c r="M166" s="15">
        <v>2667</v>
      </c>
    </row>
    <row r="167" spans="12:13" x14ac:dyDescent="0.3">
      <c r="L167" s="12" t="s">
        <v>12</v>
      </c>
      <c r="M167" s="13">
        <v>2190</v>
      </c>
    </row>
    <row r="168" spans="12:13" x14ac:dyDescent="0.3">
      <c r="L168" s="14" t="s">
        <v>12</v>
      </c>
      <c r="M168" s="15">
        <v>3224</v>
      </c>
    </row>
    <row r="169" spans="12:13" x14ac:dyDescent="0.3">
      <c r="L169" s="12" t="s">
        <v>12</v>
      </c>
      <c r="M169" s="13">
        <v>4076</v>
      </c>
    </row>
    <row r="170" spans="12:13" x14ac:dyDescent="0.3">
      <c r="L170" s="14" t="s">
        <v>21</v>
      </c>
      <c r="M170" s="15">
        <v>1417</v>
      </c>
    </row>
    <row r="171" spans="12:13" x14ac:dyDescent="0.3">
      <c r="L171" s="12" t="s">
        <v>18</v>
      </c>
      <c r="M171" s="13">
        <v>4000</v>
      </c>
    </row>
    <row r="172" spans="12:13" x14ac:dyDescent="0.3">
      <c r="L172" s="14" t="s">
        <v>12</v>
      </c>
      <c r="M172" s="15">
        <v>2494</v>
      </c>
    </row>
    <row r="173" spans="12:13" x14ac:dyDescent="0.3">
      <c r="L173" s="12" t="s">
        <v>18</v>
      </c>
      <c r="M173" s="13">
        <v>12500</v>
      </c>
    </row>
    <row r="174" spans="12:13" x14ac:dyDescent="0.3">
      <c r="L174" s="14" t="s">
        <v>12</v>
      </c>
      <c r="M174" s="15">
        <v>4258</v>
      </c>
    </row>
    <row r="175" spans="12:13" x14ac:dyDescent="0.3">
      <c r="L175" s="12" t="s">
        <v>20</v>
      </c>
      <c r="M175" s="13">
        <v>21000</v>
      </c>
    </row>
    <row r="176" spans="12:13" x14ac:dyDescent="0.3">
      <c r="L176" s="14" t="s">
        <v>12</v>
      </c>
      <c r="M176" s="15">
        <v>3346</v>
      </c>
    </row>
    <row r="177" spans="12:13" x14ac:dyDescent="0.3">
      <c r="L177" s="12" t="s">
        <v>12</v>
      </c>
      <c r="M177" s="13">
        <v>3650</v>
      </c>
    </row>
    <row r="178" spans="12:13" x14ac:dyDescent="0.3">
      <c r="L178" s="14" t="s">
        <v>12</v>
      </c>
      <c r="M178" s="15">
        <v>8365</v>
      </c>
    </row>
    <row r="179" spans="12:13" x14ac:dyDescent="0.3">
      <c r="L179" s="12" t="s">
        <v>20</v>
      </c>
      <c r="M179" s="13">
        <v>7833</v>
      </c>
    </row>
    <row r="180" spans="12:13" x14ac:dyDescent="0.3">
      <c r="L180" s="14" t="s">
        <v>12</v>
      </c>
      <c r="M180" s="15">
        <v>3954</v>
      </c>
    </row>
    <row r="181" spans="12:13" x14ac:dyDescent="0.3">
      <c r="L181" s="12" t="s">
        <v>18</v>
      </c>
      <c r="M181" s="13">
        <v>9200</v>
      </c>
    </row>
    <row r="182" spans="12:13" x14ac:dyDescent="0.3">
      <c r="L182" s="14" t="s">
        <v>18</v>
      </c>
      <c r="M182" s="15">
        <v>10800</v>
      </c>
    </row>
    <row r="183" spans="12:13" x14ac:dyDescent="0.3">
      <c r="L183" s="12" t="s">
        <v>12</v>
      </c>
      <c r="M183" s="13">
        <v>3711</v>
      </c>
    </row>
    <row r="184" spans="12:13" x14ac:dyDescent="0.3">
      <c r="L184" s="14" t="s">
        <v>12</v>
      </c>
      <c r="M184" s="15">
        <v>3042</v>
      </c>
    </row>
    <row r="185" spans="12:13" x14ac:dyDescent="0.3">
      <c r="L185" s="12" t="s">
        <v>19</v>
      </c>
      <c r="M185" s="13">
        <v>6250</v>
      </c>
    </row>
    <row r="186" spans="12:13" x14ac:dyDescent="0.3">
      <c r="L186" s="14" t="s">
        <v>20</v>
      </c>
      <c r="M186" s="15">
        <v>7500</v>
      </c>
    </row>
    <row r="187" spans="12:13" x14ac:dyDescent="0.3">
      <c r="L187" s="12" t="s">
        <v>18</v>
      </c>
      <c r="M187" s="13">
        <v>13500</v>
      </c>
    </row>
    <row r="188" spans="12:13" x14ac:dyDescent="0.3">
      <c r="L188" s="14" t="s">
        <v>18</v>
      </c>
      <c r="M188" s="15">
        <v>2900</v>
      </c>
    </row>
    <row r="189" spans="12:13" x14ac:dyDescent="0.3">
      <c r="L189" s="12" t="s">
        <v>12</v>
      </c>
      <c r="M189" s="13">
        <v>3833</v>
      </c>
    </row>
    <row r="190" spans="12:13" x14ac:dyDescent="0.3">
      <c r="L190" s="14" t="s">
        <v>12</v>
      </c>
      <c r="M190" s="15">
        <v>5779</v>
      </c>
    </row>
    <row r="191" spans="12:13" x14ac:dyDescent="0.3">
      <c r="L191" s="12" t="s">
        <v>18</v>
      </c>
      <c r="M191" s="13">
        <v>5300</v>
      </c>
    </row>
    <row r="192" spans="12:13" x14ac:dyDescent="0.3">
      <c r="L192" s="14" t="s">
        <v>14</v>
      </c>
      <c r="M192" s="15">
        <v>10833</v>
      </c>
    </row>
    <row r="193" spans="12:13" x14ac:dyDescent="0.3">
      <c r="L193" s="12" t="s">
        <v>12</v>
      </c>
      <c r="M193" s="13">
        <v>2689</v>
      </c>
    </row>
    <row r="194" spans="12:13" x14ac:dyDescent="0.3">
      <c r="L194" s="14" t="s">
        <v>18</v>
      </c>
      <c r="M194" s="15">
        <v>5600</v>
      </c>
    </row>
    <row r="195" spans="12:13" x14ac:dyDescent="0.3">
      <c r="L195" s="12" t="s">
        <v>14</v>
      </c>
      <c r="M195" s="13">
        <v>6042</v>
      </c>
    </row>
    <row r="196" spans="12:13" x14ac:dyDescent="0.3">
      <c r="L196" s="14" t="s">
        <v>18</v>
      </c>
      <c r="M196" s="15">
        <v>6800</v>
      </c>
    </row>
    <row r="197" spans="12:13" x14ac:dyDescent="0.3">
      <c r="L197" s="12" t="s">
        <v>12</v>
      </c>
      <c r="M197" s="13">
        <v>4563</v>
      </c>
    </row>
    <row r="198" spans="12:13" x14ac:dyDescent="0.3">
      <c r="L198" s="14" t="s">
        <v>16</v>
      </c>
      <c r="M198" s="15">
        <v>10417</v>
      </c>
    </row>
    <row r="199" spans="12:13" x14ac:dyDescent="0.3">
      <c r="L199" s="12" t="s">
        <v>12</v>
      </c>
      <c r="M199" s="13">
        <v>5171</v>
      </c>
    </row>
    <row r="200" spans="12:13" x14ac:dyDescent="0.3">
      <c r="L200" s="14" t="s">
        <v>18</v>
      </c>
      <c r="M200" s="15">
        <v>8900</v>
      </c>
    </row>
    <row r="201" spans="12:13" x14ac:dyDescent="0.3">
      <c r="L201" s="12" t="s">
        <v>18</v>
      </c>
      <c r="M201" s="13">
        <v>4750</v>
      </c>
    </row>
    <row r="202" spans="12:13" x14ac:dyDescent="0.3">
      <c r="L202" s="14" t="s">
        <v>18</v>
      </c>
      <c r="M202" s="15">
        <v>13000</v>
      </c>
    </row>
    <row r="203" spans="12:13" x14ac:dyDescent="0.3">
      <c r="L203" s="12" t="s">
        <v>18</v>
      </c>
      <c r="M203" s="13">
        <v>4193</v>
      </c>
    </row>
    <row r="204" spans="12:13" x14ac:dyDescent="0.3">
      <c r="L204" s="14" t="s">
        <v>16</v>
      </c>
      <c r="M204" s="15">
        <v>32333</v>
      </c>
    </row>
    <row r="205" spans="12:13" x14ac:dyDescent="0.3">
      <c r="L205" s="12" t="s">
        <v>12</v>
      </c>
      <c r="M205" s="13">
        <v>5779</v>
      </c>
    </row>
    <row r="206" spans="12:13" x14ac:dyDescent="0.3">
      <c r="L206" s="14" t="s">
        <v>12</v>
      </c>
      <c r="M206" s="15">
        <v>2920</v>
      </c>
    </row>
    <row r="207" spans="12:13" x14ac:dyDescent="0.3">
      <c r="L207" s="12" t="s">
        <v>12</v>
      </c>
      <c r="M207" s="13">
        <v>2798</v>
      </c>
    </row>
    <row r="208" spans="12:13" x14ac:dyDescent="0.3">
      <c r="L208" s="14" t="s">
        <v>18</v>
      </c>
      <c r="M208" s="15">
        <v>4700</v>
      </c>
    </row>
    <row r="209" spans="12:13" x14ac:dyDescent="0.3">
      <c r="L209" s="12" t="s">
        <v>12</v>
      </c>
      <c r="M209" s="13">
        <v>2677</v>
      </c>
    </row>
    <row r="210" spans="12:13" x14ac:dyDescent="0.3">
      <c r="L210" s="14" t="s">
        <v>19</v>
      </c>
      <c r="M210" s="15">
        <v>2292</v>
      </c>
    </row>
    <row r="211" spans="12:13" x14ac:dyDescent="0.3">
      <c r="L211" s="12" t="s">
        <v>18</v>
      </c>
      <c r="M211" s="13">
        <v>5000</v>
      </c>
    </row>
    <row r="212" spans="12:13" x14ac:dyDescent="0.3">
      <c r="L212" s="14" t="s">
        <v>18</v>
      </c>
      <c r="M212" s="15">
        <v>4588</v>
      </c>
    </row>
    <row r="213" spans="12:13" x14ac:dyDescent="0.3">
      <c r="L213" s="12" t="s">
        <v>18</v>
      </c>
      <c r="M213" s="13">
        <v>7000</v>
      </c>
    </row>
    <row r="214" spans="12:13" x14ac:dyDescent="0.3">
      <c r="L214" s="14" t="s">
        <v>12</v>
      </c>
      <c r="M214" s="15">
        <v>6083</v>
      </c>
    </row>
    <row r="215" spans="12:13" x14ac:dyDescent="0.3">
      <c r="L215" s="12" t="s">
        <v>14</v>
      </c>
      <c r="M215" s="13">
        <v>7083</v>
      </c>
    </row>
    <row r="216" spans="12:13" x14ac:dyDescent="0.3">
      <c r="L216" s="14" t="s">
        <v>18</v>
      </c>
      <c r="M216" s="15">
        <v>4700</v>
      </c>
    </row>
    <row r="217" spans="12:13" x14ac:dyDescent="0.3">
      <c r="L217" s="12" t="s">
        <v>18</v>
      </c>
      <c r="M217" s="13">
        <v>4000</v>
      </c>
    </row>
    <row r="218" spans="12:13" x14ac:dyDescent="0.3">
      <c r="L218" s="14" t="s">
        <v>12</v>
      </c>
      <c r="M218" s="15">
        <v>2068</v>
      </c>
    </row>
    <row r="219" spans="12:13" x14ac:dyDescent="0.3">
      <c r="L219" s="12" t="s">
        <v>12</v>
      </c>
      <c r="M219" s="13">
        <v>3163</v>
      </c>
    </row>
    <row r="220" spans="12:13" x14ac:dyDescent="0.3">
      <c r="L220" s="14" t="s">
        <v>12</v>
      </c>
      <c r="M220" s="15">
        <v>3650</v>
      </c>
    </row>
    <row r="221" spans="12:13" x14ac:dyDescent="0.3">
      <c r="L221" s="12" t="s">
        <v>12</v>
      </c>
      <c r="M221" s="13">
        <v>3407</v>
      </c>
    </row>
    <row r="222" spans="12:13" x14ac:dyDescent="0.3">
      <c r="L222" s="14" t="s">
        <v>19</v>
      </c>
      <c r="M222" s="15">
        <v>2167</v>
      </c>
    </row>
    <row r="223" spans="12:13" x14ac:dyDescent="0.3">
      <c r="L223" s="12" t="s">
        <v>12</v>
      </c>
      <c r="M223" s="13">
        <v>3140</v>
      </c>
    </row>
    <row r="224" spans="12:13" x14ac:dyDescent="0.3">
      <c r="L224" s="14" t="s">
        <v>18</v>
      </c>
      <c r="M224" s="15">
        <v>5600</v>
      </c>
    </row>
    <row r="225" spans="12:13" x14ac:dyDescent="0.3">
      <c r="L225" s="12" t="s">
        <v>17</v>
      </c>
      <c r="M225" s="13">
        <v>9104</v>
      </c>
    </row>
    <row r="226" spans="12:13" x14ac:dyDescent="0.3">
      <c r="L226" s="14" t="s">
        <v>16</v>
      </c>
      <c r="M226" s="15">
        <v>12000</v>
      </c>
    </row>
    <row r="227" spans="12:13" x14ac:dyDescent="0.3">
      <c r="L227" s="12" t="s">
        <v>12</v>
      </c>
      <c r="M227" s="13">
        <v>5475</v>
      </c>
    </row>
    <row r="228" spans="12:13" x14ac:dyDescent="0.3">
      <c r="L228" s="14" t="s">
        <v>17</v>
      </c>
      <c r="M228" s="15">
        <v>19792</v>
      </c>
    </row>
    <row r="229" spans="12:13" x14ac:dyDescent="0.3">
      <c r="L229" s="12" t="s">
        <v>18</v>
      </c>
      <c r="M229" s="13">
        <v>3000</v>
      </c>
    </row>
    <row r="230" spans="12:13" x14ac:dyDescent="0.3">
      <c r="L230" s="14" t="s">
        <v>14</v>
      </c>
      <c r="M230" s="15">
        <v>2000</v>
      </c>
    </row>
    <row r="231" spans="12:13" x14ac:dyDescent="0.3">
      <c r="L231" s="12" t="s">
        <v>18</v>
      </c>
      <c r="M231" s="13">
        <v>6000</v>
      </c>
    </row>
    <row r="232" spans="12:13" x14ac:dyDescent="0.3">
      <c r="L232" s="14" t="s">
        <v>12</v>
      </c>
      <c r="M232" s="15">
        <v>4660</v>
      </c>
    </row>
    <row r="233" spans="12:13" x14ac:dyDescent="0.3">
      <c r="L233" s="12" t="s">
        <v>12</v>
      </c>
      <c r="M233" s="13">
        <v>5475</v>
      </c>
    </row>
    <row r="234" spans="12:13" x14ac:dyDescent="0.3">
      <c r="L234" s="14" t="s">
        <v>12</v>
      </c>
      <c r="M234" s="15">
        <v>4563</v>
      </c>
    </row>
    <row r="235" spans="12:13" x14ac:dyDescent="0.3">
      <c r="L235" s="12" t="s">
        <v>12</v>
      </c>
      <c r="M235" s="13">
        <v>4380</v>
      </c>
    </row>
    <row r="236" spans="12:13" x14ac:dyDescent="0.3">
      <c r="L236" s="14" t="s">
        <v>12</v>
      </c>
      <c r="M236" s="15">
        <v>3954</v>
      </c>
    </row>
    <row r="237" spans="12:13" x14ac:dyDescent="0.3">
      <c r="L237" s="12" t="s">
        <v>16</v>
      </c>
      <c r="M237" s="13">
        <v>20000</v>
      </c>
    </row>
    <row r="238" spans="12:13" x14ac:dyDescent="0.3">
      <c r="L238" s="14" t="s">
        <v>12</v>
      </c>
      <c r="M238" s="15">
        <v>4867</v>
      </c>
    </row>
    <row r="239" spans="12:13" x14ac:dyDescent="0.3">
      <c r="L239" s="12" t="s">
        <v>18</v>
      </c>
      <c r="M239" s="13">
        <v>5100</v>
      </c>
    </row>
    <row r="240" spans="12:13" x14ac:dyDescent="0.3">
      <c r="L240" s="14" t="s">
        <v>14</v>
      </c>
      <c r="M240" s="15">
        <v>6167</v>
      </c>
    </row>
    <row r="241" spans="12:13" x14ac:dyDescent="0.3">
      <c r="L241" s="12" t="s">
        <v>12</v>
      </c>
      <c r="M241" s="13">
        <v>3042</v>
      </c>
    </row>
    <row r="242" spans="12:13" x14ac:dyDescent="0.3">
      <c r="L242" s="14" t="s">
        <v>12</v>
      </c>
      <c r="M242" s="15">
        <v>3650</v>
      </c>
    </row>
    <row r="243" spans="12:13" x14ac:dyDescent="0.3">
      <c r="L243" s="12" t="s">
        <v>18</v>
      </c>
      <c r="M243" s="13">
        <v>8000</v>
      </c>
    </row>
    <row r="244" spans="12:13" x14ac:dyDescent="0.3">
      <c r="L244" s="14" t="s">
        <v>18</v>
      </c>
      <c r="M244" s="15">
        <v>12500</v>
      </c>
    </row>
    <row r="245" spans="12:13" x14ac:dyDescent="0.3">
      <c r="L245" s="12" t="s">
        <v>12</v>
      </c>
      <c r="M245" s="13">
        <v>3163</v>
      </c>
    </row>
    <row r="246" spans="12:13" x14ac:dyDescent="0.3">
      <c r="L246" s="14" t="s">
        <v>12</v>
      </c>
      <c r="M246" s="15">
        <v>2738</v>
      </c>
    </row>
    <row r="247" spans="12:13" x14ac:dyDescent="0.3">
      <c r="L247" s="12" t="s">
        <v>18</v>
      </c>
      <c r="M247" s="13">
        <v>6000</v>
      </c>
    </row>
    <row r="248" spans="12:13" x14ac:dyDescent="0.3">
      <c r="L248" s="14" t="s">
        <v>16</v>
      </c>
      <c r="M248" s="15">
        <v>25000</v>
      </c>
    </row>
    <row r="249" spans="12:13" x14ac:dyDescent="0.3">
      <c r="L249" s="12" t="s">
        <v>12</v>
      </c>
      <c r="M249" s="13">
        <v>3042</v>
      </c>
    </row>
    <row r="250" spans="12:13" x14ac:dyDescent="0.3">
      <c r="L250" s="14" t="s">
        <v>12</v>
      </c>
      <c r="M250" s="15">
        <v>4258</v>
      </c>
    </row>
    <row r="251" spans="12:13" x14ac:dyDescent="0.3">
      <c r="L251" s="12" t="s">
        <v>12</v>
      </c>
      <c r="M251" s="13">
        <v>1825</v>
      </c>
    </row>
    <row r="252" spans="12:13" x14ac:dyDescent="0.3">
      <c r="L252" s="14" t="s">
        <v>14</v>
      </c>
      <c r="M252" s="15">
        <v>7667</v>
      </c>
    </row>
    <row r="253" spans="12:13" x14ac:dyDescent="0.3">
      <c r="L253" s="12" t="s">
        <v>12</v>
      </c>
      <c r="M253" s="13">
        <v>3163</v>
      </c>
    </row>
    <row r="254" spans="12:13" x14ac:dyDescent="0.3">
      <c r="L254" s="14" t="s">
        <v>16</v>
      </c>
      <c r="M254" s="15">
        <v>28167</v>
      </c>
    </row>
    <row r="255" spans="12:13" x14ac:dyDescent="0.3">
      <c r="L255" s="12" t="s">
        <v>12</v>
      </c>
      <c r="M255" s="13">
        <v>3042</v>
      </c>
    </row>
    <row r="256" spans="12:13" x14ac:dyDescent="0.3">
      <c r="L256" s="14" t="s">
        <v>12</v>
      </c>
      <c r="M256" s="15">
        <v>3954</v>
      </c>
    </row>
    <row r="257" spans="12:13" x14ac:dyDescent="0.3">
      <c r="L257" s="12" t="s">
        <v>12</v>
      </c>
      <c r="M257" s="13">
        <v>3346</v>
      </c>
    </row>
    <row r="258" spans="12:13" x14ac:dyDescent="0.3">
      <c r="L258" s="14" t="s">
        <v>12</v>
      </c>
      <c r="M258" s="15">
        <v>2433</v>
      </c>
    </row>
    <row r="259" spans="12:13" x14ac:dyDescent="0.3">
      <c r="L259" s="12" t="s">
        <v>12</v>
      </c>
      <c r="M259" s="13">
        <v>5110</v>
      </c>
    </row>
    <row r="260" spans="12:13" x14ac:dyDescent="0.3">
      <c r="L260" s="14" t="s">
        <v>12</v>
      </c>
      <c r="M260" s="15">
        <v>4684</v>
      </c>
    </row>
    <row r="261" spans="12:13" x14ac:dyDescent="0.3">
      <c r="L261" s="12" t="s">
        <v>12</v>
      </c>
      <c r="M261" s="13">
        <v>6083</v>
      </c>
    </row>
    <row r="262" spans="12:13" x14ac:dyDescent="0.3">
      <c r="L262" s="14" t="s">
        <v>18</v>
      </c>
      <c r="M262" s="15">
        <v>6500</v>
      </c>
    </row>
    <row r="263" spans="12:13" x14ac:dyDescent="0.3">
      <c r="L263" s="12" t="s">
        <v>18</v>
      </c>
      <c r="M263" s="13">
        <v>7600</v>
      </c>
    </row>
    <row r="264" spans="12:13" x14ac:dyDescent="0.3">
      <c r="L264" s="14" t="s">
        <v>17</v>
      </c>
      <c r="M264" s="15">
        <v>11875</v>
      </c>
    </row>
    <row r="265" spans="12:13" x14ac:dyDescent="0.3">
      <c r="L265" s="12" t="s">
        <v>12</v>
      </c>
      <c r="M265" s="13">
        <v>3285</v>
      </c>
    </row>
    <row r="266" spans="12:13" x14ac:dyDescent="0.3">
      <c r="L266" s="14" t="s">
        <v>19</v>
      </c>
      <c r="M266" s="15">
        <v>2542</v>
      </c>
    </row>
    <row r="267" spans="12:13" x14ac:dyDescent="0.3">
      <c r="L267" s="12" t="s">
        <v>12</v>
      </c>
      <c r="M267" s="13">
        <v>4258</v>
      </c>
    </row>
    <row r="268" spans="12:13" x14ac:dyDescent="0.3">
      <c r="L268" s="14" t="s">
        <v>18</v>
      </c>
      <c r="M268" s="15">
        <v>7260</v>
      </c>
    </row>
    <row r="269" spans="12:13" x14ac:dyDescent="0.3">
      <c r="L269" s="12" t="s">
        <v>16</v>
      </c>
      <c r="M269" s="13">
        <v>16667</v>
      </c>
    </row>
    <row r="270" spans="12:13" x14ac:dyDescent="0.3">
      <c r="L270" s="14" t="s">
        <v>12</v>
      </c>
      <c r="M270" s="15">
        <v>6327</v>
      </c>
    </row>
    <row r="271" spans="12:13" x14ac:dyDescent="0.3">
      <c r="L271" s="12" t="s">
        <v>16</v>
      </c>
      <c r="M271" s="13">
        <v>33333</v>
      </c>
    </row>
    <row r="272" spans="12:13" x14ac:dyDescent="0.3">
      <c r="L272" s="14" t="s">
        <v>18</v>
      </c>
      <c r="M272" s="15">
        <v>8230</v>
      </c>
    </row>
    <row r="273" spans="12:13" x14ac:dyDescent="0.3">
      <c r="L273" s="12" t="s">
        <v>17</v>
      </c>
      <c r="M273" s="13">
        <v>7521</v>
      </c>
    </row>
    <row r="274" spans="12:13" x14ac:dyDescent="0.3">
      <c r="L274" s="14" t="s">
        <v>12</v>
      </c>
      <c r="M274" s="15">
        <v>3042</v>
      </c>
    </row>
    <row r="275" spans="12:13" x14ac:dyDescent="0.3">
      <c r="L275" s="12" t="s">
        <v>12</v>
      </c>
      <c r="M275" s="13">
        <v>2798</v>
      </c>
    </row>
    <row r="276" spans="12:13" x14ac:dyDescent="0.3">
      <c r="L276" s="14" t="s">
        <v>19</v>
      </c>
      <c r="M276" s="15">
        <v>1792</v>
      </c>
    </row>
    <row r="277" spans="12:13" x14ac:dyDescent="0.3">
      <c r="L277" s="12" t="s">
        <v>12</v>
      </c>
      <c r="M277" s="13">
        <v>3346</v>
      </c>
    </row>
    <row r="278" spans="12:13" x14ac:dyDescent="0.3">
      <c r="L278" s="14" t="s">
        <v>22</v>
      </c>
      <c r="M278" s="15">
        <v>6000</v>
      </c>
    </row>
    <row r="279" spans="12:13" x14ac:dyDescent="0.3">
      <c r="L279" s="12" t="s">
        <v>18</v>
      </c>
      <c r="M279" s="13">
        <v>5000</v>
      </c>
    </row>
    <row r="280" spans="12:13" x14ac:dyDescent="0.3">
      <c r="L280" s="14" t="s">
        <v>12</v>
      </c>
      <c r="M280" s="15">
        <v>4867</v>
      </c>
    </row>
    <row r="281" spans="12:13" x14ac:dyDescent="0.3">
      <c r="L281" s="12" t="s">
        <v>12</v>
      </c>
      <c r="M281" s="13">
        <v>4076</v>
      </c>
    </row>
    <row r="282" spans="12:13" x14ac:dyDescent="0.3">
      <c r="L282" s="14" t="s">
        <v>16</v>
      </c>
      <c r="M282" s="15">
        <v>20000</v>
      </c>
    </row>
    <row r="283" spans="12:13" x14ac:dyDescent="0.3">
      <c r="L283" s="12" t="s">
        <v>20</v>
      </c>
      <c r="M283" s="13">
        <v>10000</v>
      </c>
    </row>
    <row r="284" spans="12:13" x14ac:dyDescent="0.3">
      <c r="L284" s="14" t="s">
        <v>12</v>
      </c>
      <c r="M284" s="15">
        <v>2129</v>
      </c>
    </row>
    <row r="285" spans="12:13" x14ac:dyDescent="0.3">
      <c r="L285" s="12" t="s">
        <v>20</v>
      </c>
      <c r="M285" s="13">
        <v>9000</v>
      </c>
    </row>
    <row r="286" spans="12:13" x14ac:dyDescent="0.3">
      <c r="L286" s="14" t="s">
        <v>12</v>
      </c>
      <c r="M286" s="15">
        <v>2129</v>
      </c>
    </row>
    <row r="287" spans="12:13" x14ac:dyDescent="0.3">
      <c r="L287" s="12" t="s">
        <v>16</v>
      </c>
      <c r="M287" s="13">
        <v>31333</v>
      </c>
    </row>
    <row r="288" spans="12:13" x14ac:dyDescent="0.3">
      <c r="L288" s="14" t="s">
        <v>12</v>
      </c>
      <c r="M288" s="15">
        <v>1673</v>
      </c>
    </row>
    <row r="289" spans="12:13" x14ac:dyDescent="0.3">
      <c r="L289" s="12" t="s">
        <v>21</v>
      </c>
      <c r="M289" s="13">
        <v>2333</v>
      </c>
    </row>
    <row r="290" spans="12:13" x14ac:dyDescent="0.3">
      <c r="L290" s="14" t="s">
        <v>12</v>
      </c>
      <c r="M290" s="15">
        <v>2738</v>
      </c>
    </row>
    <row r="291" spans="12:13" x14ac:dyDescent="0.3">
      <c r="L291" s="12" t="s">
        <v>12</v>
      </c>
      <c r="M291" s="13">
        <v>2312</v>
      </c>
    </row>
    <row r="292" spans="12:13" x14ac:dyDescent="0.3">
      <c r="L292" s="14" t="s">
        <v>18</v>
      </c>
      <c r="M292" s="15">
        <v>9000</v>
      </c>
    </row>
    <row r="293" spans="12:13" x14ac:dyDescent="0.3">
      <c r="L293" s="12" t="s">
        <v>18</v>
      </c>
      <c r="M293" s="13">
        <v>9000</v>
      </c>
    </row>
    <row r="294" spans="12:13" x14ac:dyDescent="0.3">
      <c r="L294" s="14" t="s">
        <v>16</v>
      </c>
      <c r="M294" s="15">
        <v>25000</v>
      </c>
    </row>
    <row r="295" spans="12:13" x14ac:dyDescent="0.3">
      <c r="L295" s="12" t="s">
        <v>12</v>
      </c>
      <c r="M295" s="13">
        <v>2738</v>
      </c>
    </row>
    <row r="296" spans="12:13" x14ac:dyDescent="0.3">
      <c r="L296" s="14" t="s">
        <v>20</v>
      </c>
      <c r="M296" s="15">
        <v>8333</v>
      </c>
    </row>
    <row r="297" spans="12:13" x14ac:dyDescent="0.3">
      <c r="L297" s="12" t="s">
        <v>16</v>
      </c>
      <c r="M297" s="13">
        <v>50000</v>
      </c>
    </row>
    <row r="298" spans="12:13" x14ac:dyDescent="0.3">
      <c r="L298" s="14" t="s">
        <v>18</v>
      </c>
      <c r="M298" s="15">
        <v>11500</v>
      </c>
    </row>
    <row r="299" spans="12:13" x14ac:dyDescent="0.3">
      <c r="L299" s="12" t="s">
        <v>12</v>
      </c>
      <c r="M299" s="13">
        <v>4258</v>
      </c>
    </row>
    <row r="300" spans="12:13" x14ac:dyDescent="0.3">
      <c r="L300" s="14" t="s">
        <v>12</v>
      </c>
      <c r="M300" s="15">
        <v>4563</v>
      </c>
    </row>
    <row r="301" spans="12:13" x14ac:dyDescent="0.3">
      <c r="L301" s="12" t="s">
        <v>12</v>
      </c>
      <c r="M301" s="13">
        <v>2459</v>
      </c>
    </row>
    <row r="302" spans="12:13" x14ac:dyDescent="0.3">
      <c r="L302" s="14" t="s">
        <v>12</v>
      </c>
      <c r="M302" s="15">
        <v>3954</v>
      </c>
    </row>
    <row r="303" spans="12:13" x14ac:dyDescent="0.3">
      <c r="L303" s="12" t="s">
        <v>12</v>
      </c>
      <c r="M303" s="13">
        <v>7300</v>
      </c>
    </row>
    <row r="304" spans="12:13" x14ac:dyDescent="0.3">
      <c r="L304" s="14" t="s">
        <v>17</v>
      </c>
      <c r="M304" s="15">
        <v>8550</v>
      </c>
    </row>
    <row r="305" spans="12:13" x14ac:dyDescent="0.3">
      <c r="L305" s="12" t="s">
        <v>12</v>
      </c>
      <c r="M305" s="13">
        <v>4563</v>
      </c>
    </row>
    <row r="306" spans="12:13" x14ac:dyDescent="0.3">
      <c r="L306" s="14" t="s">
        <v>12</v>
      </c>
      <c r="M306" s="15">
        <v>2738</v>
      </c>
    </row>
    <row r="307" spans="12:13" x14ac:dyDescent="0.3">
      <c r="L307" s="12" t="s">
        <v>19</v>
      </c>
      <c r="M307" s="13">
        <v>1875</v>
      </c>
    </row>
    <row r="308" spans="12:13" x14ac:dyDescent="0.3">
      <c r="L308" s="14" t="s">
        <v>18</v>
      </c>
      <c r="M308" s="15">
        <v>9000</v>
      </c>
    </row>
    <row r="309" spans="12:13" x14ac:dyDescent="0.3">
      <c r="L309" s="12" t="s">
        <v>12</v>
      </c>
      <c r="M309" s="13">
        <v>3954</v>
      </c>
    </row>
    <row r="310" spans="12:13" x14ac:dyDescent="0.3">
      <c r="L310" s="14" t="s">
        <v>12</v>
      </c>
      <c r="M310" s="15">
        <v>4258</v>
      </c>
    </row>
    <row r="311" spans="12:13" x14ac:dyDescent="0.3">
      <c r="L311" s="12" t="s">
        <v>12</v>
      </c>
      <c r="M311" s="13">
        <v>9733</v>
      </c>
    </row>
    <row r="312" spans="12:13" x14ac:dyDescent="0.3">
      <c r="L312" s="14" t="s">
        <v>12</v>
      </c>
      <c r="M312" s="15">
        <v>1825</v>
      </c>
    </row>
    <row r="313" spans="12:13" x14ac:dyDescent="0.3">
      <c r="L313" s="12" t="s">
        <v>18</v>
      </c>
      <c r="M313" s="13">
        <v>6100</v>
      </c>
    </row>
    <row r="314" spans="12:13" x14ac:dyDescent="0.3">
      <c r="L314" s="14" t="s">
        <v>21</v>
      </c>
      <c r="M314" s="15">
        <v>1333</v>
      </c>
    </row>
    <row r="315" spans="12:13" x14ac:dyDescent="0.3">
      <c r="L315" s="12" t="s">
        <v>18</v>
      </c>
      <c r="M315" s="13">
        <v>5000</v>
      </c>
    </row>
    <row r="316" spans="12:13" x14ac:dyDescent="0.3">
      <c r="L316" s="14" t="s">
        <v>18</v>
      </c>
      <c r="M316" s="15">
        <v>9500</v>
      </c>
    </row>
    <row r="317" spans="12:13" x14ac:dyDescent="0.3">
      <c r="L317" s="12" t="s">
        <v>12</v>
      </c>
      <c r="M317" s="13">
        <v>2373</v>
      </c>
    </row>
    <row r="318" spans="12:13" x14ac:dyDescent="0.3">
      <c r="L318" s="14" t="s">
        <v>12</v>
      </c>
      <c r="M318" s="15">
        <v>3650</v>
      </c>
    </row>
    <row r="319" spans="12:13" x14ac:dyDescent="0.3">
      <c r="L319" s="12" t="s">
        <v>12</v>
      </c>
      <c r="M319" s="13">
        <v>7604</v>
      </c>
    </row>
    <row r="320" spans="12:13" x14ac:dyDescent="0.3">
      <c r="L320" s="14" t="s">
        <v>18</v>
      </c>
      <c r="M320" s="15">
        <v>8000</v>
      </c>
    </row>
    <row r="321" spans="12:13" x14ac:dyDescent="0.3">
      <c r="L321" s="12" t="s">
        <v>12</v>
      </c>
      <c r="M321" s="13">
        <v>3224</v>
      </c>
    </row>
    <row r="322" spans="12:13" x14ac:dyDescent="0.3">
      <c r="L322" s="14" t="s">
        <v>17</v>
      </c>
      <c r="M322" s="15">
        <v>8313</v>
      </c>
    </row>
    <row r="323" spans="12:13" x14ac:dyDescent="0.3">
      <c r="L323" s="12" t="s">
        <v>20</v>
      </c>
      <c r="M323" s="13">
        <v>8667</v>
      </c>
    </row>
    <row r="324" spans="12:13" x14ac:dyDescent="0.3">
      <c r="L324" s="14" t="s">
        <v>20</v>
      </c>
      <c r="M324" s="15">
        <v>5833</v>
      </c>
    </row>
    <row r="325" spans="12:13" x14ac:dyDescent="0.3">
      <c r="L325" s="12" t="s">
        <v>12</v>
      </c>
      <c r="M325" s="13">
        <v>3772</v>
      </c>
    </row>
    <row r="326" spans="12:13" x14ac:dyDescent="0.3">
      <c r="L326" s="14" t="s">
        <v>19</v>
      </c>
      <c r="M326" s="15">
        <v>1260</v>
      </c>
    </row>
    <row r="327" spans="12:13" x14ac:dyDescent="0.3">
      <c r="L327" s="12" t="s">
        <v>12</v>
      </c>
      <c r="M327" s="13">
        <v>2494</v>
      </c>
    </row>
    <row r="328" spans="12:13" x14ac:dyDescent="0.3">
      <c r="L328" s="14" t="s">
        <v>12</v>
      </c>
      <c r="M328" s="15">
        <v>3954</v>
      </c>
    </row>
    <row r="329" spans="12:13" x14ac:dyDescent="0.3">
      <c r="L329" s="12" t="s">
        <v>18</v>
      </c>
      <c r="M329" s="13">
        <v>4850</v>
      </c>
    </row>
    <row r="330" spans="12:13" x14ac:dyDescent="0.3">
      <c r="L330" s="14" t="s">
        <v>12</v>
      </c>
      <c r="M330" s="15">
        <v>2062</v>
      </c>
    </row>
    <row r="331" spans="12:13" x14ac:dyDescent="0.3">
      <c r="L331" s="12" t="s">
        <v>16</v>
      </c>
      <c r="M331" s="13">
        <v>14167</v>
      </c>
    </row>
    <row r="332" spans="12:13" x14ac:dyDescent="0.3">
      <c r="L332" s="14" t="s">
        <v>18</v>
      </c>
      <c r="M332" s="15">
        <v>4800</v>
      </c>
    </row>
    <row r="333" spans="12:13" x14ac:dyDescent="0.3">
      <c r="L333" s="12" t="s">
        <v>12</v>
      </c>
      <c r="M333" s="13">
        <v>5779</v>
      </c>
    </row>
    <row r="334" spans="12:13" x14ac:dyDescent="0.3">
      <c r="L334" s="14" t="s">
        <v>12</v>
      </c>
      <c r="M334" s="15">
        <v>4563</v>
      </c>
    </row>
    <row r="335" spans="12:13" x14ac:dyDescent="0.3">
      <c r="L335" s="12" t="s">
        <v>16</v>
      </c>
      <c r="M335" s="13">
        <v>16667</v>
      </c>
    </row>
    <row r="336" spans="12:13" x14ac:dyDescent="0.3">
      <c r="L336" s="14" t="s">
        <v>18</v>
      </c>
      <c r="M336" s="15">
        <v>4000</v>
      </c>
    </row>
    <row r="337" spans="12:13" x14ac:dyDescent="0.3">
      <c r="L337" s="12" t="s">
        <v>19</v>
      </c>
      <c r="M337" s="13">
        <v>3542</v>
      </c>
    </row>
    <row r="338" spans="12:13" x14ac:dyDescent="0.3">
      <c r="L338" s="14" t="s">
        <v>12</v>
      </c>
      <c r="M338" s="15">
        <v>5627</v>
      </c>
    </row>
    <row r="339" spans="12:13" x14ac:dyDescent="0.3">
      <c r="L339" s="12" t="s">
        <v>18</v>
      </c>
      <c r="M339" s="13">
        <v>3200</v>
      </c>
    </row>
    <row r="340" spans="12:13" x14ac:dyDescent="0.3">
      <c r="L340" s="14" t="s">
        <v>12</v>
      </c>
      <c r="M340" s="15">
        <v>3346</v>
      </c>
    </row>
    <row r="341" spans="12:13" x14ac:dyDescent="0.3">
      <c r="L341" s="12" t="s">
        <v>12</v>
      </c>
      <c r="M341" s="13">
        <v>2433</v>
      </c>
    </row>
    <row r="342" spans="12:13" x14ac:dyDescent="0.3">
      <c r="L342" s="14" t="s">
        <v>12</v>
      </c>
      <c r="M342" s="15">
        <v>2652</v>
      </c>
    </row>
    <row r="343" spans="12:13" x14ac:dyDescent="0.3">
      <c r="L343" s="12" t="s">
        <v>12</v>
      </c>
      <c r="M343" s="13">
        <v>3954</v>
      </c>
    </row>
    <row r="344" spans="12:13" x14ac:dyDescent="0.3">
      <c r="L344" s="14" t="s">
        <v>12</v>
      </c>
      <c r="M344" s="15">
        <v>2433</v>
      </c>
    </row>
    <row r="345" spans="12:13" x14ac:dyDescent="0.3">
      <c r="L345" s="12" t="s">
        <v>16</v>
      </c>
      <c r="M345" s="13">
        <v>8333</v>
      </c>
    </row>
    <row r="346" spans="12:13" x14ac:dyDescent="0.3">
      <c r="L346" s="14" t="s">
        <v>16</v>
      </c>
      <c r="M346" s="15">
        <v>22500</v>
      </c>
    </row>
    <row r="347" spans="12:13" x14ac:dyDescent="0.3">
      <c r="L347" s="12" t="s">
        <v>12</v>
      </c>
      <c r="M347" s="13">
        <v>6996</v>
      </c>
    </row>
    <row r="348" spans="12:13" x14ac:dyDescent="0.3">
      <c r="L348" s="14" t="s">
        <v>12</v>
      </c>
      <c r="M348" s="15">
        <v>4258</v>
      </c>
    </row>
    <row r="349" spans="12:13" x14ac:dyDescent="0.3">
      <c r="L349" s="12" t="s">
        <v>12</v>
      </c>
      <c r="M349" s="13">
        <v>3650</v>
      </c>
    </row>
    <row r="350" spans="12:13" x14ac:dyDescent="0.3">
      <c r="L350" s="14" t="s">
        <v>18</v>
      </c>
      <c r="M350" s="15">
        <v>8746</v>
      </c>
    </row>
    <row r="351" spans="12:13" x14ac:dyDescent="0.3">
      <c r="L351" s="12" t="s">
        <v>12</v>
      </c>
      <c r="M351" s="13">
        <v>2616</v>
      </c>
    </row>
    <row r="352" spans="12:13" x14ac:dyDescent="0.3">
      <c r="L352" s="14" t="s">
        <v>12</v>
      </c>
      <c r="M352" s="15">
        <v>4563</v>
      </c>
    </row>
    <row r="353" spans="12:13" x14ac:dyDescent="0.3">
      <c r="L353" s="12" t="s">
        <v>21</v>
      </c>
      <c r="M353" s="13">
        <v>2500</v>
      </c>
    </row>
    <row r="354" spans="12:13" x14ac:dyDescent="0.3">
      <c r="L354" s="14" t="s">
        <v>12</v>
      </c>
      <c r="M354" s="15">
        <v>6388</v>
      </c>
    </row>
    <row r="355" spans="12:13" x14ac:dyDescent="0.3">
      <c r="L355" s="12" t="s">
        <v>18</v>
      </c>
      <c r="M355" s="13">
        <v>7000</v>
      </c>
    </row>
    <row r="356" spans="12:13" x14ac:dyDescent="0.3">
      <c r="L356" s="14" t="s">
        <v>14</v>
      </c>
      <c r="M356" s="15">
        <v>4750</v>
      </c>
    </row>
    <row r="357" spans="12:13" x14ac:dyDescent="0.3">
      <c r="L357" s="12" t="s">
        <v>18</v>
      </c>
      <c r="M357" s="13">
        <v>13500</v>
      </c>
    </row>
    <row r="358" spans="12:13" x14ac:dyDescent="0.3">
      <c r="L358" s="14" t="s">
        <v>18</v>
      </c>
      <c r="M358" s="15">
        <v>6000</v>
      </c>
    </row>
    <row r="359" spans="12:13" x14ac:dyDescent="0.3">
      <c r="L359" s="12" t="s">
        <v>16</v>
      </c>
      <c r="M359" s="13">
        <v>43333</v>
      </c>
    </row>
    <row r="360" spans="12:13" x14ac:dyDescent="0.3">
      <c r="L360" s="14" t="s">
        <v>16</v>
      </c>
      <c r="M360" s="15">
        <v>20833</v>
      </c>
    </row>
    <row r="361" spans="12:13" x14ac:dyDescent="0.3">
      <c r="L361" s="12" t="s">
        <v>19</v>
      </c>
      <c r="M361" s="13">
        <v>1875</v>
      </c>
    </row>
    <row r="362" spans="12:13" x14ac:dyDescent="0.3">
      <c r="L362" s="14" t="s">
        <v>21</v>
      </c>
      <c r="M362" s="15">
        <v>1083</v>
      </c>
    </row>
    <row r="363" spans="12:13" x14ac:dyDescent="0.3">
      <c r="L363" s="12" t="s">
        <v>18</v>
      </c>
      <c r="M363" s="13">
        <v>9000</v>
      </c>
    </row>
    <row r="364" spans="12:13" x14ac:dyDescent="0.3">
      <c r="L364" s="14" t="s">
        <v>12</v>
      </c>
      <c r="M364" s="15">
        <v>3650</v>
      </c>
    </row>
    <row r="365" spans="12:13" x14ac:dyDescent="0.3">
      <c r="L365" s="12" t="s">
        <v>12</v>
      </c>
      <c r="M365" s="13">
        <v>2129</v>
      </c>
    </row>
    <row r="366" spans="12:13" x14ac:dyDescent="0.3">
      <c r="L366" s="14" t="s">
        <v>12</v>
      </c>
      <c r="M366" s="15">
        <v>4198</v>
      </c>
    </row>
    <row r="367" spans="12:13" x14ac:dyDescent="0.3">
      <c r="L367" s="12" t="s">
        <v>21</v>
      </c>
      <c r="M367" s="13">
        <v>1250</v>
      </c>
    </row>
    <row r="368" spans="12:13" x14ac:dyDescent="0.3">
      <c r="L368" s="14" t="s">
        <v>12</v>
      </c>
      <c r="M368" s="15">
        <v>3589</v>
      </c>
    </row>
    <row r="369" spans="12:13" x14ac:dyDescent="0.3">
      <c r="L369" s="12" t="s">
        <v>12</v>
      </c>
      <c r="M369" s="13">
        <v>1694</v>
      </c>
    </row>
    <row r="370" spans="12:13" x14ac:dyDescent="0.3">
      <c r="L370" s="14" t="s">
        <v>12</v>
      </c>
      <c r="M370" s="15">
        <v>4563</v>
      </c>
    </row>
    <row r="371" spans="12:13" x14ac:dyDescent="0.3">
      <c r="L371" s="12" t="s">
        <v>18</v>
      </c>
      <c r="M371" s="13">
        <v>6000</v>
      </c>
    </row>
    <row r="372" spans="12:13" x14ac:dyDescent="0.3">
      <c r="L372" s="14" t="s">
        <v>12</v>
      </c>
      <c r="M372" s="15">
        <v>3407</v>
      </c>
    </row>
    <row r="373" spans="12:13" x14ac:dyDescent="0.3">
      <c r="L373" s="12" t="s">
        <v>18</v>
      </c>
      <c r="M373" s="13">
        <v>8800</v>
      </c>
    </row>
    <row r="374" spans="12:13" x14ac:dyDescent="0.3">
      <c r="L374" s="14" t="s">
        <v>12</v>
      </c>
      <c r="M374" s="15">
        <v>4867</v>
      </c>
    </row>
    <row r="375" spans="12:13" x14ac:dyDescent="0.3">
      <c r="L375" s="12" t="s">
        <v>12</v>
      </c>
      <c r="M375" s="13">
        <v>3711</v>
      </c>
    </row>
    <row r="376" spans="12:13" x14ac:dyDescent="0.3">
      <c r="L376" s="14" t="s">
        <v>14</v>
      </c>
      <c r="M376" s="15">
        <v>5000</v>
      </c>
    </row>
    <row r="377" spans="12:13" x14ac:dyDescent="0.3">
      <c r="L377" s="12" t="s">
        <v>18</v>
      </c>
      <c r="M377" s="13">
        <v>6000</v>
      </c>
    </row>
    <row r="378" spans="12:13" x14ac:dyDescent="0.3">
      <c r="L378" s="14" t="s">
        <v>20</v>
      </c>
      <c r="M378" s="15">
        <v>12333</v>
      </c>
    </row>
    <row r="379" spans="12:13" x14ac:dyDescent="0.3">
      <c r="L379" s="12" t="s">
        <v>12</v>
      </c>
      <c r="M379" s="13">
        <v>5831</v>
      </c>
    </row>
    <row r="380" spans="12:13" x14ac:dyDescent="0.3">
      <c r="L380" s="14" t="s">
        <v>19</v>
      </c>
      <c r="M380" s="15">
        <v>1667</v>
      </c>
    </row>
    <row r="381" spans="12:13" x14ac:dyDescent="0.3">
      <c r="L381" s="12" t="s">
        <v>12</v>
      </c>
      <c r="M381" s="13">
        <v>5475</v>
      </c>
    </row>
    <row r="382" spans="12:13" x14ac:dyDescent="0.3">
      <c r="L382" s="14" t="s">
        <v>18</v>
      </c>
      <c r="M382" s="15">
        <v>10000</v>
      </c>
    </row>
    <row r="383" spans="12:13" x14ac:dyDescent="0.3">
      <c r="L383" s="12" t="s">
        <v>19</v>
      </c>
      <c r="M383" s="13">
        <v>2333</v>
      </c>
    </row>
    <row r="384" spans="12:13" x14ac:dyDescent="0.3">
      <c r="L384" s="14" t="s">
        <v>12</v>
      </c>
      <c r="M384" s="15">
        <v>5171</v>
      </c>
    </row>
    <row r="385" spans="12:13" x14ac:dyDescent="0.3">
      <c r="L385" s="12" t="s">
        <v>12</v>
      </c>
      <c r="M385" s="13">
        <v>3346</v>
      </c>
    </row>
    <row r="386" spans="12:13" x14ac:dyDescent="0.3">
      <c r="L386" s="14" t="s">
        <v>12</v>
      </c>
      <c r="M386" s="15">
        <v>3093</v>
      </c>
    </row>
    <row r="387" spans="12:13" x14ac:dyDescent="0.3">
      <c r="L387" s="12" t="s">
        <v>19</v>
      </c>
      <c r="M387" s="13">
        <v>2625</v>
      </c>
    </row>
    <row r="388" spans="12:13" x14ac:dyDescent="0.3">
      <c r="L388" s="14" t="s">
        <v>12</v>
      </c>
      <c r="M388" s="15">
        <v>4258</v>
      </c>
    </row>
    <row r="389" spans="12:13" x14ac:dyDescent="0.3">
      <c r="L389" s="12" t="s">
        <v>18</v>
      </c>
      <c r="M389" s="13">
        <v>4000</v>
      </c>
    </row>
    <row r="390" spans="12:13" x14ac:dyDescent="0.3">
      <c r="L390" s="14" t="s">
        <v>19</v>
      </c>
      <c r="M390" s="15">
        <v>4458</v>
      </c>
    </row>
    <row r="391" spans="12:13" x14ac:dyDescent="0.3">
      <c r="L391" s="12" t="s">
        <v>18</v>
      </c>
      <c r="M391" s="13">
        <v>8200</v>
      </c>
    </row>
    <row r="392" spans="12:13" x14ac:dyDescent="0.3">
      <c r="L392" s="14" t="s">
        <v>21</v>
      </c>
      <c r="M392" s="15">
        <v>1150</v>
      </c>
    </row>
    <row r="393" spans="12:13" x14ac:dyDescent="0.3">
      <c r="L393" s="12" t="s">
        <v>18</v>
      </c>
      <c r="M393" s="13">
        <v>7000</v>
      </c>
    </row>
    <row r="394" spans="12:13" x14ac:dyDescent="0.3">
      <c r="L394" s="14" t="s">
        <v>12</v>
      </c>
      <c r="M394" s="15">
        <v>2738</v>
      </c>
    </row>
    <row r="395" spans="12:13" x14ac:dyDescent="0.3">
      <c r="L395" s="12" t="s">
        <v>12</v>
      </c>
      <c r="M395" s="13">
        <v>3042</v>
      </c>
    </row>
    <row r="396" spans="12:13" x14ac:dyDescent="0.3">
      <c r="L396" s="14" t="s">
        <v>16</v>
      </c>
      <c r="M396" s="15">
        <v>32000</v>
      </c>
    </row>
    <row r="397" spans="12:13" x14ac:dyDescent="0.3">
      <c r="L397" s="12" t="s">
        <v>12</v>
      </c>
      <c r="M397" s="13">
        <v>3285</v>
      </c>
    </row>
    <row r="398" spans="12:13" x14ac:dyDescent="0.3">
      <c r="L398" s="14" t="s">
        <v>19</v>
      </c>
      <c r="M398" s="15">
        <v>5833</v>
      </c>
    </row>
    <row r="399" spans="12:13" x14ac:dyDescent="0.3">
      <c r="L399" s="12" t="s">
        <v>18</v>
      </c>
      <c r="M399" s="13">
        <v>8000</v>
      </c>
    </row>
    <row r="400" spans="12:13" x14ac:dyDescent="0.3">
      <c r="L400" s="14" t="s">
        <v>12</v>
      </c>
      <c r="M400" s="15">
        <v>3011</v>
      </c>
    </row>
    <row r="401" spans="12:13" x14ac:dyDescent="0.3">
      <c r="L401" s="12" t="s">
        <v>12</v>
      </c>
      <c r="M401" s="13">
        <v>4867</v>
      </c>
    </row>
    <row r="402" spans="12:13" x14ac:dyDescent="0.3">
      <c r="L402" s="14" t="s">
        <v>18</v>
      </c>
      <c r="M402" s="15">
        <v>12500</v>
      </c>
    </row>
    <row r="403" spans="12:13" x14ac:dyDescent="0.3">
      <c r="L403" s="12" t="s">
        <v>16</v>
      </c>
      <c r="M403" s="13">
        <v>17500</v>
      </c>
    </row>
    <row r="404" spans="12:13" x14ac:dyDescent="0.3">
      <c r="L404" s="14" t="s">
        <v>12</v>
      </c>
      <c r="M404" s="15">
        <v>4563</v>
      </c>
    </row>
    <row r="405" spans="12:13" x14ac:dyDescent="0.3">
      <c r="L405" s="12" t="s">
        <v>12</v>
      </c>
      <c r="M405" s="13">
        <v>6692</v>
      </c>
    </row>
    <row r="406" spans="12:13" x14ac:dyDescent="0.3">
      <c r="L406" s="14" t="s">
        <v>18</v>
      </c>
      <c r="M406" s="15">
        <v>12500</v>
      </c>
    </row>
    <row r="407" spans="12:13" x14ac:dyDescent="0.3">
      <c r="L407" s="12" t="s">
        <v>12</v>
      </c>
      <c r="M407" s="13">
        <v>3650</v>
      </c>
    </row>
    <row r="408" spans="12:13" x14ac:dyDescent="0.3">
      <c r="L408" s="14" t="s">
        <v>18</v>
      </c>
      <c r="M408" s="15">
        <v>5750</v>
      </c>
    </row>
    <row r="409" spans="12:13" x14ac:dyDescent="0.3">
      <c r="L409" s="12" t="s">
        <v>18</v>
      </c>
      <c r="M409" s="13">
        <v>8000</v>
      </c>
    </row>
    <row r="410" spans="12:13" x14ac:dyDescent="0.3">
      <c r="L410" s="14" t="s">
        <v>21</v>
      </c>
      <c r="M410" s="15">
        <v>550</v>
      </c>
    </row>
    <row r="411" spans="12:13" x14ac:dyDescent="0.3">
      <c r="L411" s="12" t="s">
        <v>12</v>
      </c>
      <c r="M411" s="13">
        <v>6083</v>
      </c>
    </row>
    <row r="412" spans="12:13" x14ac:dyDescent="0.3">
      <c r="L412" s="14" t="s">
        <v>18</v>
      </c>
      <c r="M412" s="15">
        <v>6000</v>
      </c>
    </row>
    <row r="413" spans="12:13" x14ac:dyDescent="0.3">
      <c r="L413" s="12" t="s">
        <v>12</v>
      </c>
      <c r="M413" s="13">
        <v>5779</v>
      </c>
    </row>
    <row r="414" spans="12:13" x14ac:dyDescent="0.3">
      <c r="L414" s="14" t="s">
        <v>12</v>
      </c>
      <c r="M414" s="15">
        <v>1460</v>
      </c>
    </row>
    <row r="415" spans="12:13" x14ac:dyDescent="0.3">
      <c r="L415" s="12" t="s">
        <v>14</v>
      </c>
      <c r="M415" s="13">
        <v>4167</v>
      </c>
    </row>
    <row r="416" spans="12:13" x14ac:dyDescent="0.3">
      <c r="L416" s="14" t="s">
        <v>21</v>
      </c>
      <c r="M416" s="15">
        <v>1717</v>
      </c>
    </row>
    <row r="417" spans="12:13" x14ac:dyDescent="0.3">
      <c r="L417" s="12" t="s">
        <v>20</v>
      </c>
      <c r="M417" s="13">
        <v>6000</v>
      </c>
    </row>
    <row r="418" spans="12:13" x14ac:dyDescent="0.3">
      <c r="L418" s="14" t="s">
        <v>12</v>
      </c>
      <c r="M418" s="15">
        <v>5171</v>
      </c>
    </row>
    <row r="419" spans="12:13" x14ac:dyDescent="0.3">
      <c r="L419" s="12" t="s">
        <v>14</v>
      </c>
      <c r="M419" s="13">
        <v>7083</v>
      </c>
    </row>
    <row r="420" spans="12:13" x14ac:dyDescent="0.3">
      <c r="L420" s="14" t="s">
        <v>18</v>
      </c>
      <c r="M420" s="15">
        <v>12000</v>
      </c>
    </row>
    <row r="421" spans="12:13" x14ac:dyDescent="0.3">
      <c r="L421" s="12" t="s">
        <v>14</v>
      </c>
      <c r="M421" s="13">
        <v>5830</v>
      </c>
    </row>
    <row r="422" spans="12:13" x14ac:dyDescent="0.3">
      <c r="L422" s="14" t="s">
        <v>18</v>
      </c>
      <c r="M422" s="15">
        <v>9700</v>
      </c>
    </row>
    <row r="423" spans="12:13" x14ac:dyDescent="0.3">
      <c r="L423" s="12" t="s">
        <v>20</v>
      </c>
      <c r="M423" s="13">
        <v>10333</v>
      </c>
    </row>
    <row r="424" spans="12:13" x14ac:dyDescent="0.3">
      <c r="L424" s="14" t="s">
        <v>14</v>
      </c>
      <c r="M424" s="15">
        <v>3667</v>
      </c>
    </row>
    <row r="425" spans="12:13" x14ac:dyDescent="0.3">
      <c r="L425" s="12" t="s">
        <v>18</v>
      </c>
      <c r="M425" s="13">
        <v>15000</v>
      </c>
    </row>
    <row r="426" spans="12:13" x14ac:dyDescent="0.3">
      <c r="L426" s="14" t="s">
        <v>12</v>
      </c>
      <c r="M426" s="15">
        <v>4471</v>
      </c>
    </row>
    <row r="427" spans="12:13" x14ac:dyDescent="0.3">
      <c r="L427" s="12" t="s">
        <v>12</v>
      </c>
      <c r="M427" s="13">
        <v>4715</v>
      </c>
    </row>
    <row r="428" spans="12:13" x14ac:dyDescent="0.3">
      <c r="L428" s="14" t="s">
        <v>12</v>
      </c>
      <c r="M428" s="15">
        <v>3699</v>
      </c>
    </row>
    <row r="429" spans="12:13" x14ac:dyDescent="0.3">
      <c r="L429" s="12" t="s">
        <v>18</v>
      </c>
      <c r="M429" s="13">
        <v>13600</v>
      </c>
    </row>
    <row r="430" spans="12:13" x14ac:dyDescent="0.3">
      <c r="L430" s="14" t="s">
        <v>14</v>
      </c>
      <c r="M430" s="15">
        <v>7917</v>
      </c>
    </row>
    <row r="431" spans="12:13" x14ac:dyDescent="0.3">
      <c r="L431" s="12" t="s">
        <v>18</v>
      </c>
      <c r="M431" s="13">
        <v>13000</v>
      </c>
    </row>
    <row r="432" spans="12:13" x14ac:dyDescent="0.3">
      <c r="L432" s="14" t="s">
        <v>12</v>
      </c>
      <c r="M432" s="15">
        <v>3954</v>
      </c>
    </row>
    <row r="433" spans="12:13" x14ac:dyDescent="0.3">
      <c r="L433" s="12" t="s">
        <v>17</v>
      </c>
      <c r="M433" s="13">
        <v>6333</v>
      </c>
    </row>
    <row r="434" spans="12:13" x14ac:dyDescent="0.3">
      <c r="L434" s="14" t="s">
        <v>22</v>
      </c>
      <c r="M434" s="15">
        <v>4933</v>
      </c>
    </row>
    <row r="435" spans="12:13" x14ac:dyDescent="0.3">
      <c r="L435" s="12" t="s">
        <v>18</v>
      </c>
      <c r="M435" s="13">
        <v>4000</v>
      </c>
    </row>
    <row r="436" spans="12:13" x14ac:dyDescent="0.3">
      <c r="L436" s="14" t="s">
        <v>12</v>
      </c>
      <c r="M436" s="15">
        <v>2981</v>
      </c>
    </row>
    <row r="437" spans="12:13" x14ac:dyDescent="0.3">
      <c r="L437" s="12" t="s">
        <v>12</v>
      </c>
      <c r="M437" s="13">
        <v>3954</v>
      </c>
    </row>
    <row r="438" spans="12:13" x14ac:dyDescent="0.3">
      <c r="L438" s="14" t="s">
        <v>12</v>
      </c>
      <c r="M438" s="15">
        <v>3346</v>
      </c>
    </row>
    <row r="439" spans="12:13" x14ac:dyDescent="0.3">
      <c r="L439" s="12" t="s">
        <v>18</v>
      </c>
      <c r="M439" s="13">
        <v>4000</v>
      </c>
    </row>
    <row r="440" spans="12:13" x14ac:dyDescent="0.3">
      <c r="L440" s="14" t="s">
        <v>12</v>
      </c>
      <c r="M440" s="15">
        <v>3650</v>
      </c>
    </row>
    <row r="441" spans="12:13" x14ac:dyDescent="0.3">
      <c r="L441" s="12" t="s">
        <v>12</v>
      </c>
      <c r="M441" s="13">
        <v>9125</v>
      </c>
    </row>
    <row r="442" spans="12:13" x14ac:dyDescent="0.3">
      <c r="L442" s="14" t="s">
        <v>18</v>
      </c>
      <c r="M442" s="15">
        <v>8800</v>
      </c>
    </row>
    <row r="443" spans="12:13" x14ac:dyDescent="0.3">
      <c r="L443" s="12" t="s">
        <v>12</v>
      </c>
      <c r="M443" s="13">
        <v>3924</v>
      </c>
    </row>
    <row r="444" spans="12:13" x14ac:dyDescent="0.3">
      <c r="L444" s="14" t="s">
        <v>19</v>
      </c>
      <c r="M444" s="15">
        <v>2083</v>
      </c>
    </row>
    <row r="445" spans="12:13" x14ac:dyDescent="0.3">
      <c r="L445" s="12" t="s">
        <v>18</v>
      </c>
      <c r="M445" s="13">
        <v>12000</v>
      </c>
    </row>
    <row r="446" spans="12:13" x14ac:dyDescent="0.3">
      <c r="L446" s="14" t="s">
        <v>18</v>
      </c>
      <c r="M446" s="15">
        <v>10700</v>
      </c>
    </row>
    <row r="447" spans="12:13" x14ac:dyDescent="0.3">
      <c r="L447" s="12" t="s">
        <v>12</v>
      </c>
      <c r="M447" s="13">
        <v>2433</v>
      </c>
    </row>
    <row r="448" spans="12:13" x14ac:dyDescent="0.3">
      <c r="L448" s="14" t="s">
        <v>18</v>
      </c>
      <c r="M448" s="15">
        <v>8100</v>
      </c>
    </row>
    <row r="449" spans="12:13" x14ac:dyDescent="0.3">
      <c r="L449" s="12" t="s">
        <v>20</v>
      </c>
      <c r="M449" s="13">
        <v>7500</v>
      </c>
    </row>
    <row r="450" spans="12:13" x14ac:dyDescent="0.3">
      <c r="L450" s="14" t="s">
        <v>20</v>
      </c>
      <c r="M450" s="15">
        <v>8167</v>
      </c>
    </row>
    <row r="451" spans="12:13" x14ac:dyDescent="0.3">
      <c r="L451" s="12" t="s">
        <v>18</v>
      </c>
      <c r="M451" s="13">
        <v>7200</v>
      </c>
    </row>
    <row r="452" spans="12:13" x14ac:dyDescent="0.3">
      <c r="L452" s="14" t="s">
        <v>12</v>
      </c>
      <c r="M452" s="15">
        <v>3042</v>
      </c>
    </row>
    <row r="453" spans="12:13" x14ac:dyDescent="0.3">
      <c r="L453" s="12" t="s">
        <v>12</v>
      </c>
      <c r="M453" s="13">
        <v>3509</v>
      </c>
    </row>
    <row r="454" spans="12:13" x14ac:dyDescent="0.3">
      <c r="L454" s="14" t="s">
        <v>12</v>
      </c>
      <c r="M454" s="15">
        <v>4894</v>
      </c>
    </row>
    <row r="455" spans="12:13" x14ac:dyDescent="0.3">
      <c r="L455" s="12" t="s">
        <v>18</v>
      </c>
      <c r="M455" s="13">
        <v>7500</v>
      </c>
    </row>
    <row r="456" spans="12:13" x14ac:dyDescent="0.3">
      <c r="L456" s="14" t="s">
        <v>12</v>
      </c>
      <c r="M456" s="15">
        <v>3711</v>
      </c>
    </row>
    <row r="457" spans="12:13" x14ac:dyDescent="0.3">
      <c r="L457" s="12" t="s">
        <v>14</v>
      </c>
      <c r="M457" s="13">
        <v>6417</v>
      </c>
    </row>
    <row r="458" spans="12:13" x14ac:dyDescent="0.3">
      <c r="L458" s="14" t="s">
        <v>21</v>
      </c>
      <c r="M458" s="15">
        <v>1533</v>
      </c>
    </row>
    <row r="459" spans="12:13" x14ac:dyDescent="0.3">
      <c r="L459" s="12" t="s">
        <v>12</v>
      </c>
      <c r="M459" s="13">
        <v>4380</v>
      </c>
    </row>
    <row r="460" spans="12:13" x14ac:dyDescent="0.3">
      <c r="L460" s="14" t="s">
        <v>18</v>
      </c>
      <c r="M460" s="15">
        <v>11100</v>
      </c>
    </row>
    <row r="461" spans="12:13" x14ac:dyDescent="0.3">
      <c r="L461" s="12" t="s">
        <v>12</v>
      </c>
      <c r="M461" s="13">
        <v>4867</v>
      </c>
    </row>
    <row r="462" spans="12:13" x14ac:dyDescent="0.3">
      <c r="L462" s="14" t="s">
        <v>21</v>
      </c>
      <c r="M462" s="15">
        <v>400</v>
      </c>
    </row>
    <row r="463" spans="12:13" x14ac:dyDescent="0.3">
      <c r="L463" s="12" t="s">
        <v>18</v>
      </c>
      <c r="M463" s="13">
        <v>6100</v>
      </c>
    </row>
    <row r="464" spans="12:13" x14ac:dyDescent="0.3">
      <c r="L464" s="14" t="s">
        <v>18</v>
      </c>
      <c r="M464" s="15">
        <v>9623</v>
      </c>
    </row>
    <row r="465" spans="12:13" x14ac:dyDescent="0.3">
      <c r="L465" s="12" t="s">
        <v>12</v>
      </c>
      <c r="M465" s="13">
        <v>4563</v>
      </c>
    </row>
    <row r="466" spans="12:13" x14ac:dyDescent="0.3">
      <c r="L466" s="14" t="s">
        <v>12</v>
      </c>
      <c r="M466" s="15">
        <v>6205</v>
      </c>
    </row>
    <row r="467" spans="12:13" x14ac:dyDescent="0.3">
      <c r="L467" s="12" t="s">
        <v>18</v>
      </c>
      <c r="M467" s="13">
        <v>6700</v>
      </c>
    </row>
    <row r="468" spans="12:13" x14ac:dyDescent="0.3">
      <c r="L468" s="14" t="s">
        <v>18</v>
      </c>
      <c r="M468" s="15">
        <v>6000</v>
      </c>
    </row>
    <row r="469" spans="12:13" x14ac:dyDescent="0.3">
      <c r="L469" s="12" t="s">
        <v>12</v>
      </c>
      <c r="M469" s="13">
        <v>2555</v>
      </c>
    </row>
    <row r="470" spans="12:13" x14ac:dyDescent="0.3">
      <c r="L470" s="14" t="s">
        <v>12</v>
      </c>
      <c r="M470" s="15">
        <v>5171</v>
      </c>
    </row>
    <row r="471" spans="12:13" x14ac:dyDescent="0.3">
      <c r="L471" s="12" t="s">
        <v>18</v>
      </c>
      <c r="M471" s="13">
        <v>10900</v>
      </c>
    </row>
    <row r="472" spans="12:13" x14ac:dyDescent="0.3">
      <c r="L472" s="14" t="s">
        <v>14</v>
      </c>
      <c r="M472" s="15">
        <v>6417</v>
      </c>
    </row>
    <row r="473" spans="12:13" x14ac:dyDescent="0.3">
      <c r="L473" s="12" t="s">
        <v>18</v>
      </c>
      <c r="M473" s="13">
        <v>6400</v>
      </c>
    </row>
    <row r="474" spans="12:13" x14ac:dyDescent="0.3">
      <c r="L474" s="14" t="s">
        <v>12</v>
      </c>
      <c r="M474" s="15">
        <v>4623</v>
      </c>
    </row>
    <row r="475" spans="12:13" x14ac:dyDescent="0.3">
      <c r="L475" s="12" t="s">
        <v>20</v>
      </c>
      <c r="M475" s="13">
        <v>7500</v>
      </c>
    </row>
    <row r="476" spans="12:13" x14ac:dyDescent="0.3">
      <c r="L476" s="14" t="s">
        <v>12</v>
      </c>
      <c r="M476" s="15">
        <v>3711</v>
      </c>
    </row>
    <row r="477" spans="12:13" x14ac:dyDescent="0.3">
      <c r="L477" s="12" t="s">
        <v>12</v>
      </c>
      <c r="M477" s="13">
        <v>4015</v>
      </c>
    </row>
    <row r="478" spans="12:13" x14ac:dyDescent="0.3">
      <c r="L478" s="14" t="s">
        <v>18</v>
      </c>
      <c r="M478" s="15">
        <v>5500</v>
      </c>
    </row>
    <row r="479" spans="12:13" x14ac:dyDescent="0.3">
      <c r="L479" s="12" t="s">
        <v>22</v>
      </c>
      <c r="M479" s="13">
        <v>4267</v>
      </c>
    </row>
    <row r="480" spans="12:13" x14ac:dyDescent="0.3">
      <c r="L480" s="14" t="s">
        <v>12</v>
      </c>
      <c r="M480" s="15">
        <v>4520</v>
      </c>
    </row>
    <row r="481" spans="12:13" x14ac:dyDescent="0.3">
      <c r="L481" s="12" t="s">
        <v>12</v>
      </c>
      <c r="M481" s="13">
        <v>5779</v>
      </c>
    </row>
    <row r="482" spans="12:13" x14ac:dyDescent="0.3">
      <c r="L482" s="14" t="s">
        <v>19</v>
      </c>
      <c r="M482" s="15">
        <v>2679</v>
      </c>
    </row>
    <row r="483" spans="12:13" x14ac:dyDescent="0.3">
      <c r="L483" s="12" t="s">
        <v>17</v>
      </c>
      <c r="M483" s="13">
        <v>19792</v>
      </c>
    </row>
    <row r="484" spans="12:13" x14ac:dyDescent="0.3">
      <c r="L484" s="14" t="s">
        <v>18</v>
      </c>
      <c r="M484" s="15">
        <v>8900</v>
      </c>
    </row>
    <row r="485" spans="12:13" x14ac:dyDescent="0.3">
      <c r="L485" s="12" t="s">
        <v>12</v>
      </c>
      <c r="M485" s="13">
        <v>4563</v>
      </c>
    </row>
    <row r="486" spans="12:13" x14ac:dyDescent="0.3">
      <c r="L486" s="14" t="s">
        <v>12</v>
      </c>
      <c r="M486" s="15">
        <v>2738</v>
      </c>
    </row>
    <row r="487" spans="12:13" x14ac:dyDescent="0.3">
      <c r="L487" s="12" t="s">
        <v>16</v>
      </c>
      <c r="M487" s="13">
        <v>21250</v>
      </c>
    </row>
    <row r="488" spans="12:13" x14ac:dyDescent="0.3">
      <c r="L488" s="14" t="s">
        <v>16</v>
      </c>
      <c r="M488" s="15">
        <v>28333</v>
      </c>
    </row>
    <row r="489" spans="12:13" x14ac:dyDescent="0.3">
      <c r="L489" s="12" t="s">
        <v>12</v>
      </c>
      <c r="M489" s="13">
        <v>3772</v>
      </c>
    </row>
    <row r="490" spans="12:13" x14ac:dyDescent="0.3">
      <c r="L490" s="14" t="s">
        <v>18</v>
      </c>
      <c r="M490" s="15">
        <v>2200</v>
      </c>
    </row>
    <row r="491" spans="12:13" x14ac:dyDescent="0.3">
      <c r="L491" s="12" t="s">
        <v>12</v>
      </c>
      <c r="M491" s="13">
        <v>2738</v>
      </c>
    </row>
    <row r="492" spans="12:13" x14ac:dyDescent="0.3">
      <c r="L492" s="14" t="s">
        <v>12</v>
      </c>
      <c r="M492" s="15">
        <v>8821</v>
      </c>
    </row>
    <row r="493" spans="12:13" x14ac:dyDescent="0.3">
      <c r="L493" s="12" t="s">
        <v>12</v>
      </c>
      <c r="M493" s="13">
        <v>5414</v>
      </c>
    </row>
    <row r="494" spans="12:13" x14ac:dyDescent="0.3">
      <c r="L494" s="14" t="s">
        <v>19</v>
      </c>
      <c r="M494" s="15">
        <v>1583</v>
      </c>
    </row>
    <row r="495" spans="12:13" x14ac:dyDescent="0.3">
      <c r="L495" s="12" t="s">
        <v>18</v>
      </c>
      <c r="M495" s="13">
        <v>10500</v>
      </c>
    </row>
    <row r="496" spans="12:13" x14ac:dyDescent="0.3">
      <c r="L496" s="14" t="s">
        <v>12</v>
      </c>
      <c r="M496" s="15">
        <v>4317</v>
      </c>
    </row>
    <row r="497" spans="12:13" x14ac:dyDescent="0.3">
      <c r="L497" s="12" t="s">
        <v>17</v>
      </c>
      <c r="M497" s="13">
        <v>9896</v>
      </c>
    </row>
    <row r="498" spans="12:13" x14ac:dyDescent="0.3">
      <c r="L498" s="14" t="s">
        <v>18</v>
      </c>
      <c r="M498" s="15">
        <v>5900</v>
      </c>
    </row>
    <row r="499" spans="12:13" x14ac:dyDescent="0.3">
      <c r="L499" s="12" t="s">
        <v>12</v>
      </c>
      <c r="M499" s="13">
        <v>4350</v>
      </c>
    </row>
    <row r="500" spans="12:13" x14ac:dyDescent="0.3">
      <c r="L500" s="14" t="s">
        <v>18</v>
      </c>
      <c r="M500" s="15">
        <v>9000</v>
      </c>
    </row>
    <row r="501" spans="12:13" x14ac:dyDescent="0.3">
      <c r="L501" s="12" t="s">
        <v>12</v>
      </c>
      <c r="M501" s="13">
        <v>2433</v>
      </c>
    </row>
    <row r="502" spans="12:13" x14ac:dyDescent="0.3">
      <c r="L502" s="14" t="s">
        <v>21</v>
      </c>
      <c r="M502" s="15">
        <v>772</v>
      </c>
    </row>
    <row r="503" spans="12:13" x14ac:dyDescent="0.3">
      <c r="L503" s="12" t="s">
        <v>12</v>
      </c>
      <c r="M503" s="13">
        <v>913</v>
      </c>
    </row>
    <row r="504" spans="12:13" x14ac:dyDescent="0.3">
      <c r="L504" s="14" t="s">
        <v>12</v>
      </c>
      <c r="M504" s="15">
        <v>1898</v>
      </c>
    </row>
    <row r="505" spans="12:13" x14ac:dyDescent="0.3">
      <c r="L505" s="12" t="s">
        <v>17</v>
      </c>
      <c r="M505" s="13">
        <v>3246</v>
      </c>
    </row>
    <row r="506" spans="12:13" x14ac:dyDescent="0.3">
      <c r="L506" s="14" t="s">
        <v>19</v>
      </c>
      <c r="M506" s="15">
        <v>2083</v>
      </c>
    </row>
    <row r="507" spans="12:13" x14ac:dyDescent="0.3">
      <c r="L507" s="12" t="s">
        <v>22</v>
      </c>
      <c r="M507" s="13">
        <v>11333</v>
      </c>
    </row>
    <row r="508" spans="12:13" x14ac:dyDescent="0.3">
      <c r="L508" s="14" t="s">
        <v>12</v>
      </c>
      <c r="M508" s="15">
        <v>2677</v>
      </c>
    </row>
    <row r="509" spans="12:13" x14ac:dyDescent="0.3">
      <c r="L509" s="12" t="s">
        <v>12</v>
      </c>
      <c r="M509" s="13">
        <v>3163</v>
      </c>
    </row>
    <row r="510" spans="12:13" x14ac:dyDescent="0.3">
      <c r="L510" s="14" t="s">
        <v>12</v>
      </c>
      <c r="M510" s="15">
        <v>3042</v>
      </c>
    </row>
    <row r="511" spans="12:13" x14ac:dyDescent="0.3">
      <c r="L511" s="12" t="s">
        <v>12</v>
      </c>
      <c r="M511" s="13">
        <v>3042</v>
      </c>
    </row>
    <row r="512" spans="12:13" x14ac:dyDescent="0.3">
      <c r="L512" s="14" t="s">
        <v>12</v>
      </c>
      <c r="M512" s="15">
        <v>3346</v>
      </c>
    </row>
    <row r="513" spans="12:13" x14ac:dyDescent="0.3">
      <c r="L513" s="12" t="s">
        <v>12</v>
      </c>
      <c r="M513" s="13">
        <v>2312</v>
      </c>
    </row>
    <row r="514" spans="12:13" x14ac:dyDescent="0.3">
      <c r="L514" s="14" t="s">
        <v>12</v>
      </c>
      <c r="M514" s="15">
        <v>2160</v>
      </c>
    </row>
    <row r="515" spans="12:13" x14ac:dyDescent="0.3">
      <c r="L515" s="12" t="s">
        <v>12</v>
      </c>
      <c r="M515" s="13">
        <v>3772</v>
      </c>
    </row>
    <row r="516" spans="12:13" x14ac:dyDescent="0.3">
      <c r="L516" s="14" t="s">
        <v>12</v>
      </c>
      <c r="M516" s="15">
        <v>3650</v>
      </c>
    </row>
    <row r="517" spans="12:13" x14ac:dyDescent="0.3">
      <c r="L517" s="12" t="s">
        <v>12</v>
      </c>
      <c r="M517" s="13">
        <v>2000</v>
      </c>
    </row>
    <row r="518" spans="12:13" x14ac:dyDescent="0.3">
      <c r="L518" s="14" t="s">
        <v>12</v>
      </c>
      <c r="M518" s="15">
        <v>2555</v>
      </c>
    </row>
    <row r="519" spans="12:13" x14ac:dyDescent="0.3">
      <c r="L519" s="12" t="s">
        <v>12</v>
      </c>
      <c r="M519" s="13">
        <v>4137</v>
      </c>
    </row>
    <row r="520" spans="12:13" x14ac:dyDescent="0.3">
      <c r="L520" s="14" t="s">
        <v>19</v>
      </c>
      <c r="M520" s="15">
        <v>3542</v>
      </c>
    </row>
    <row r="521" spans="12:13" x14ac:dyDescent="0.3">
      <c r="L521" s="12" t="s">
        <v>18</v>
      </c>
      <c r="M521" s="13">
        <v>14000</v>
      </c>
    </row>
    <row r="522" spans="12:13" x14ac:dyDescent="0.3">
      <c r="L522" s="14" t="s">
        <v>12</v>
      </c>
      <c r="M522" s="15">
        <v>3346</v>
      </c>
    </row>
    <row r="523" spans="12:13" x14ac:dyDescent="0.3">
      <c r="L523" s="12" t="s">
        <v>16</v>
      </c>
      <c r="M523" s="13">
        <v>9000</v>
      </c>
    </row>
    <row r="524" spans="12:13" x14ac:dyDescent="0.3">
      <c r="L524" s="14" t="s">
        <v>17</v>
      </c>
      <c r="M524" s="15">
        <v>7917</v>
      </c>
    </row>
    <row r="525" spans="12:13" x14ac:dyDescent="0.3">
      <c r="L525" s="12" t="s">
        <v>12</v>
      </c>
      <c r="M525" s="13">
        <v>4258</v>
      </c>
    </row>
    <row r="526" spans="12:13" x14ac:dyDescent="0.3">
      <c r="L526" s="14" t="s">
        <v>18</v>
      </c>
      <c r="M526" s="15">
        <v>15500</v>
      </c>
    </row>
    <row r="527" spans="12:13" x14ac:dyDescent="0.3">
      <c r="L527" s="12" t="s">
        <v>16</v>
      </c>
      <c r="M527" s="13">
        <v>37500</v>
      </c>
    </row>
    <row r="528" spans="12:13" x14ac:dyDescent="0.3">
      <c r="L528" s="14" t="s">
        <v>22</v>
      </c>
      <c r="M528" s="15">
        <v>12267</v>
      </c>
    </row>
    <row r="529" spans="12:13" x14ac:dyDescent="0.3">
      <c r="L529" s="12" t="s">
        <v>18</v>
      </c>
      <c r="M529" s="13">
        <v>8500</v>
      </c>
    </row>
    <row r="530" spans="12:13" x14ac:dyDescent="0.3">
      <c r="L530" s="14" t="s">
        <v>12</v>
      </c>
      <c r="M530" s="15">
        <v>2981</v>
      </c>
    </row>
    <row r="531" spans="12:13" x14ac:dyDescent="0.3">
      <c r="L531" s="12" t="s">
        <v>18</v>
      </c>
      <c r="M531" s="13">
        <v>5900</v>
      </c>
    </row>
    <row r="532" spans="12:13" x14ac:dyDescent="0.3">
      <c r="L532" s="14" t="s">
        <v>12</v>
      </c>
      <c r="M532" s="15">
        <v>3346</v>
      </c>
    </row>
    <row r="533" spans="12:13" x14ac:dyDescent="0.3">
      <c r="L533" s="12" t="s">
        <v>19</v>
      </c>
      <c r="M533" s="13">
        <v>3125</v>
      </c>
    </row>
    <row r="534" spans="12:13" x14ac:dyDescent="0.3">
      <c r="L534" s="14" t="s">
        <v>20</v>
      </c>
      <c r="M534" s="15">
        <v>13333</v>
      </c>
    </row>
    <row r="535" spans="12:13" x14ac:dyDescent="0.3">
      <c r="L535" s="12" t="s">
        <v>12</v>
      </c>
      <c r="M535" s="13">
        <v>730</v>
      </c>
    </row>
    <row r="536" spans="12:13" x14ac:dyDescent="0.3">
      <c r="L536" s="14" t="s">
        <v>12</v>
      </c>
      <c r="M536" s="15">
        <v>2950</v>
      </c>
    </row>
    <row r="537" spans="12:13" x14ac:dyDescent="0.3">
      <c r="L537" s="12" t="s">
        <v>14</v>
      </c>
      <c r="M537" s="13">
        <v>5167</v>
      </c>
    </row>
    <row r="538" spans="12:13" x14ac:dyDescent="0.3">
      <c r="L538" s="14" t="s">
        <v>12</v>
      </c>
      <c r="M538" s="15">
        <v>5475</v>
      </c>
    </row>
    <row r="539" spans="12:13" x14ac:dyDescent="0.3">
      <c r="L539" s="12" t="s">
        <v>12</v>
      </c>
      <c r="M539" s="13">
        <v>5171</v>
      </c>
    </row>
    <row r="540" spans="12:13" x14ac:dyDescent="0.3">
      <c r="L540" s="14" t="s">
        <v>12</v>
      </c>
      <c r="M540" s="15">
        <v>3954</v>
      </c>
    </row>
    <row r="541" spans="12:13" x14ac:dyDescent="0.3">
      <c r="L541" s="12" t="s">
        <v>16</v>
      </c>
      <c r="M541" s="13">
        <v>12500</v>
      </c>
    </row>
    <row r="542" spans="12:13" x14ac:dyDescent="0.3">
      <c r="L542" s="14" t="s">
        <v>12</v>
      </c>
      <c r="M542" s="15">
        <v>5597</v>
      </c>
    </row>
    <row r="543" spans="12:13" x14ac:dyDescent="0.3">
      <c r="L543" s="12" t="s">
        <v>12</v>
      </c>
      <c r="M543" s="13">
        <v>2738</v>
      </c>
    </row>
    <row r="544" spans="12:13" x14ac:dyDescent="0.3">
      <c r="L544" s="14" t="s">
        <v>12</v>
      </c>
      <c r="M544" s="15">
        <v>3650</v>
      </c>
    </row>
    <row r="545" spans="12:13" x14ac:dyDescent="0.3">
      <c r="L545" s="12" t="s">
        <v>12</v>
      </c>
      <c r="M545" s="13">
        <v>3954</v>
      </c>
    </row>
    <row r="546" spans="12:13" x14ac:dyDescent="0.3">
      <c r="L546" s="14" t="s">
        <v>18</v>
      </c>
      <c r="M546" s="15">
        <v>7300</v>
      </c>
    </row>
    <row r="547" spans="12:13" x14ac:dyDescent="0.3">
      <c r="L547" s="12" t="s">
        <v>12</v>
      </c>
      <c r="M547" s="13">
        <v>3285</v>
      </c>
    </row>
    <row r="548" spans="12:13" x14ac:dyDescent="0.3">
      <c r="L548" s="14" t="s">
        <v>12</v>
      </c>
      <c r="M548" s="15">
        <v>4928</v>
      </c>
    </row>
    <row r="549" spans="12:13" x14ac:dyDescent="0.3">
      <c r="L549" s="12" t="s">
        <v>12</v>
      </c>
      <c r="M549" s="13">
        <v>608</v>
      </c>
    </row>
    <row r="550" spans="12:13" x14ac:dyDescent="0.3">
      <c r="L550" s="14" t="s">
        <v>19</v>
      </c>
      <c r="M550" s="15">
        <v>1750</v>
      </c>
    </row>
    <row r="551" spans="12:13" x14ac:dyDescent="0.3">
      <c r="L551" s="12" t="s">
        <v>12</v>
      </c>
      <c r="M551" s="13">
        <v>2738</v>
      </c>
    </row>
    <row r="552" spans="12:13" x14ac:dyDescent="0.3">
      <c r="L552" s="14" t="s">
        <v>12</v>
      </c>
      <c r="M552" s="15">
        <v>2190</v>
      </c>
    </row>
    <row r="553" spans="12:13" x14ac:dyDescent="0.3">
      <c r="L553" s="12" t="s">
        <v>12</v>
      </c>
      <c r="M553" s="13">
        <v>4137</v>
      </c>
    </row>
    <row r="554" spans="12:13" x14ac:dyDescent="0.3">
      <c r="L554" s="14" t="s">
        <v>12</v>
      </c>
      <c r="M554" s="15">
        <v>4563</v>
      </c>
    </row>
    <row r="555" spans="12:13" x14ac:dyDescent="0.3">
      <c r="L555" s="12" t="s">
        <v>12</v>
      </c>
      <c r="M555" s="13">
        <v>5353</v>
      </c>
    </row>
    <row r="556" spans="12:13" x14ac:dyDescent="0.3">
      <c r="L556" s="14" t="s">
        <v>12</v>
      </c>
      <c r="M556" s="15">
        <v>4198</v>
      </c>
    </row>
    <row r="557" spans="12:13" x14ac:dyDescent="0.3">
      <c r="L557" s="12" t="s">
        <v>18</v>
      </c>
      <c r="M557" s="13">
        <v>3000</v>
      </c>
    </row>
    <row r="558" spans="12:13" x14ac:dyDescent="0.3">
      <c r="L558" s="14" t="s">
        <v>18</v>
      </c>
      <c r="M558" s="15">
        <v>8000</v>
      </c>
    </row>
    <row r="559" spans="12:13" x14ac:dyDescent="0.3">
      <c r="L559" s="12" t="s">
        <v>19</v>
      </c>
      <c r="M559" s="13">
        <v>3125</v>
      </c>
    </row>
    <row r="560" spans="12:13" x14ac:dyDescent="0.3">
      <c r="L560" s="14" t="s">
        <v>19</v>
      </c>
      <c r="M560" s="15">
        <v>3542</v>
      </c>
    </row>
    <row r="561" spans="12:13" x14ac:dyDescent="0.3">
      <c r="L561" s="12" t="s">
        <v>18</v>
      </c>
      <c r="M561" s="13">
        <v>6000</v>
      </c>
    </row>
    <row r="562" spans="12:13" x14ac:dyDescent="0.3">
      <c r="L562" s="14" t="s">
        <v>18</v>
      </c>
      <c r="M562" s="15">
        <v>6000</v>
      </c>
    </row>
    <row r="563" spans="12:13" x14ac:dyDescent="0.3">
      <c r="L563" s="12" t="s">
        <v>18</v>
      </c>
      <c r="M563" s="13">
        <v>6700</v>
      </c>
    </row>
    <row r="564" spans="12:13" x14ac:dyDescent="0.3">
      <c r="L564" s="14" t="s">
        <v>12</v>
      </c>
      <c r="M564" s="15">
        <v>1825</v>
      </c>
    </row>
    <row r="565" spans="12:13" x14ac:dyDescent="0.3">
      <c r="L565" s="12" t="s">
        <v>18</v>
      </c>
      <c r="M565" s="13">
        <v>7150</v>
      </c>
    </row>
    <row r="566" spans="12:13" x14ac:dyDescent="0.3">
      <c r="L566" s="14" t="s">
        <v>18</v>
      </c>
      <c r="M566" s="15">
        <v>6700</v>
      </c>
    </row>
    <row r="567" spans="12:13" x14ac:dyDescent="0.3">
      <c r="L567" s="12" t="s">
        <v>12</v>
      </c>
      <c r="M567" s="13">
        <v>2433</v>
      </c>
    </row>
    <row r="568" spans="12:13" x14ac:dyDescent="0.3">
      <c r="L568" s="14" t="s">
        <v>18</v>
      </c>
      <c r="M568" s="15">
        <v>6500</v>
      </c>
    </row>
    <row r="569" spans="12:13" x14ac:dyDescent="0.3">
      <c r="L569" s="12" t="s">
        <v>17</v>
      </c>
      <c r="M569" s="13">
        <v>5700</v>
      </c>
    </row>
    <row r="570" spans="12:13" x14ac:dyDescent="0.3">
      <c r="L570" s="14" t="s">
        <v>18</v>
      </c>
      <c r="M570" s="15">
        <v>5250</v>
      </c>
    </row>
    <row r="571" spans="12:13" x14ac:dyDescent="0.3">
      <c r="L571" s="12" t="s">
        <v>18</v>
      </c>
      <c r="M571" s="13">
        <v>8500</v>
      </c>
    </row>
    <row r="572" spans="12:13" x14ac:dyDescent="0.3">
      <c r="L572" s="14" t="s">
        <v>18</v>
      </c>
      <c r="M572" s="15">
        <v>12500</v>
      </c>
    </row>
    <row r="573" spans="12:13" x14ac:dyDescent="0.3">
      <c r="L573" s="12" t="s">
        <v>22</v>
      </c>
      <c r="M573" s="13">
        <v>5709</v>
      </c>
    </row>
    <row r="574" spans="12:13" x14ac:dyDescent="0.3">
      <c r="L574" s="14" t="s">
        <v>12</v>
      </c>
      <c r="M574" s="15">
        <v>2433</v>
      </c>
    </row>
    <row r="575" spans="12:13" x14ac:dyDescent="0.3">
      <c r="L575" s="12" t="s">
        <v>18</v>
      </c>
      <c r="M575" s="13">
        <v>5660</v>
      </c>
    </row>
    <row r="576" spans="12:13" x14ac:dyDescent="0.3">
      <c r="L576" s="14" t="s">
        <v>12</v>
      </c>
      <c r="M576" s="15">
        <v>6083</v>
      </c>
    </row>
    <row r="577" spans="12:13" x14ac:dyDescent="0.3">
      <c r="L577" s="12" t="s">
        <v>12</v>
      </c>
      <c r="M577" s="13">
        <v>3954</v>
      </c>
    </row>
    <row r="578" spans="12:13" x14ac:dyDescent="0.3">
      <c r="L578" s="14" t="s">
        <v>12</v>
      </c>
      <c r="M578" s="15">
        <v>3954</v>
      </c>
    </row>
    <row r="579" spans="12:13" x14ac:dyDescent="0.3">
      <c r="L579" s="12" t="s">
        <v>21</v>
      </c>
      <c r="M579" s="13">
        <v>1083</v>
      </c>
    </row>
    <row r="580" spans="12:13" x14ac:dyDescent="0.3">
      <c r="L580" s="14" t="s">
        <v>12</v>
      </c>
      <c r="M580" s="15">
        <v>3833</v>
      </c>
    </row>
    <row r="581" spans="12:13" x14ac:dyDescent="0.3">
      <c r="L581" s="12" t="s">
        <v>22</v>
      </c>
      <c r="M581" s="13">
        <v>6670</v>
      </c>
    </row>
    <row r="582" spans="12:13" x14ac:dyDescent="0.3">
      <c r="L582" s="14" t="s">
        <v>12</v>
      </c>
      <c r="M582" s="15">
        <v>2738</v>
      </c>
    </row>
    <row r="583" spans="12:13" x14ac:dyDescent="0.3">
      <c r="L583" s="12" t="s">
        <v>12</v>
      </c>
      <c r="M583" s="13">
        <v>5171</v>
      </c>
    </row>
    <row r="584" spans="12:13" x14ac:dyDescent="0.3">
      <c r="L584" s="14" t="s">
        <v>18</v>
      </c>
      <c r="M584" s="15">
        <v>8000</v>
      </c>
    </row>
    <row r="585" spans="12:13" x14ac:dyDescent="0.3">
      <c r="L585" s="12" t="s">
        <v>12</v>
      </c>
      <c r="M585" s="13">
        <v>4258</v>
      </c>
    </row>
    <row r="586" spans="12:13" x14ac:dyDescent="0.3">
      <c r="L586" s="14" t="s">
        <v>21</v>
      </c>
      <c r="M586" s="15">
        <v>3567</v>
      </c>
    </row>
    <row r="587" spans="12:13" x14ac:dyDescent="0.3">
      <c r="L587" s="12" t="s">
        <v>14</v>
      </c>
      <c r="M587" s="13">
        <v>6500</v>
      </c>
    </row>
    <row r="588" spans="12:13" x14ac:dyDescent="0.3">
      <c r="L588" s="14" t="s">
        <v>12</v>
      </c>
      <c r="M588" s="15">
        <v>2574</v>
      </c>
    </row>
    <row r="589" spans="12:13" x14ac:dyDescent="0.3">
      <c r="L589" s="12" t="s">
        <v>18</v>
      </c>
      <c r="M589" s="13">
        <v>3325</v>
      </c>
    </row>
    <row r="590" spans="12:13" x14ac:dyDescent="0.3">
      <c r="L590" s="14" t="s">
        <v>19</v>
      </c>
      <c r="M590" s="15">
        <v>5000</v>
      </c>
    </row>
    <row r="591" spans="12:13" x14ac:dyDescent="0.3">
      <c r="L591" s="12" t="s">
        <v>12</v>
      </c>
      <c r="M591" s="13">
        <v>3650</v>
      </c>
    </row>
    <row r="592" spans="12:13" x14ac:dyDescent="0.3">
      <c r="L592" s="14" t="s">
        <v>19</v>
      </c>
      <c r="M592" s="15">
        <v>2375</v>
      </c>
    </row>
    <row r="593" spans="12:13" x14ac:dyDescent="0.3">
      <c r="L593" s="12" t="s">
        <v>12</v>
      </c>
      <c r="M593" s="13">
        <v>2433</v>
      </c>
    </row>
    <row r="594" spans="12:13" x14ac:dyDescent="0.3">
      <c r="L594" s="14" t="s">
        <v>21</v>
      </c>
      <c r="M594" s="15">
        <v>1333</v>
      </c>
    </row>
    <row r="595" spans="12:13" x14ac:dyDescent="0.3">
      <c r="L595" s="12" t="s">
        <v>16</v>
      </c>
      <c r="M595" s="13">
        <v>19667</v>
      </c>
    </row>
    <row r="596" spans="12:13" x14ac:dyDescent="0.3">
      <c r="L596" s="14" t="s">
        <v>12</v>
      </c>
      <c r="M596" s="15">
        <v>3042</v>
      </c>
    </row>
    <row r="597" spans="12:13" x14ac:dyDescent="0.3">
      <c r="L597" s="12" t="s">
        <v>12</v>
      </c>
      <c r="M597" s="13">
        <v>3650</v>
      </c>
    </row>
    <row r="598" spans="12:13" x14ac:dyDescent="0.3">
      <c r="L598" s="14" t="s">
        <v>20</v>
      </c>
      <c r="M598" s="15">
        <v>6667</v>
      </c>
    </row>
    <row r="599" spans="12:13" x14ac:dyDescent="0.3">
      <c r="L599" s="12" t="s">
        <v>16</v>
      </c>
      <c r="M599" s="13">
        <v>14167</v>
      </c>
    </row>
    <row r="600" spans="12:13" x14ac:dyDescent="0.3">
      <c r="L600" s="14" t="s">
        <v>14</v>
      </c>
      <c r="M600" s="15">
        <v>2417</v>
      </c>
    </row>
    <row r="601" spans="12:13" x14ac:dyDescent="0.3">
      <c r="L601" s="12" t="s">
        <v>19</v>
      </c>
      <c r="M601" s="13">
        <v>2000</v>
      </c>
    </row>
    <row r="602" spans="12:13" x14ac:dyDescent="0.3">
      <c r="L602" s="14" t="s">
        <v>19</v>
      </c>
      <c r="M602" s="15">
        <v>2000</v>
      </c>
    </row>
    <row r="603" spans="12:13" x14ac:dyDescent="0.3">
      <c r="L603" s="12" t="s">
        <v>18</v>
      </c>
      <c r="M603" s="13">
        <v>11200</v>
      </c>
    </row>
    <row r="604" spans="12:13" x14ac:dyDescent="0.3">
      <c r="L604" s="14" t="s">
        <v>18</v>
      </c>
      <c r="M604" s="15">
        <v>7200</v>
      </c>
    </row>
    <row r="605" spans="12:13" x14ac:dyDescent="0.3">
      <c r="L605" s="12" t="s">
        <v>12</v>
      </c>
      <c r="M605" s="13">
        <v>3650</v>
      </c>
    </row>
    <row r="606" spans="12:13" x14ac:dyDescent="0.3">
      <c r="L606" s="14" t="s">
        <v>12</v>
      </c>
      <c r="M606" s="15">
        <v>4076</v>
      </c>
    </row>
    <row r="607" spans="12:13" x14ac:dyDescent="0.3">
      <c r="L607" s="12" t="s">
        <v>12</v>
      </c>
      <c r="M607" s="13">
        <v>3285</v>
      </c>
    </row>
    <row r="608" spans="12:13" x14ac:dyDescent="0.3">
      <c r="L608" s="14" t="s">
        <v>12</v>
      </c>
      <c r="M608" s="15">
        <v>3833</v>
      </c>
    </row>
    <row r="609" spans="12:13" x14ac:dyDescent="0.3">
      <c r="L609" s="12" t="s">
        <v>12</v>
      </c>
      <c r="M609" s="13">
        <v>3833</v>
      </c>
    </row>
    <row r="610" spans="12:13" x14ac:dyDescent="0.3">
      <c r="L610" s="14" t="s">
        <v>12</v>
      </c>
      <c r="M610" s="15">
        <v>2798</v>
      </c>
    </row>
    <row r="611" spans="12:13" x14ac:dyDescent="0.3">
      <c r="L611" s="12" t="s">
        <v>19</v>
      </c>
      <c r="M611" s="13">
        <v>1875</v>
      </c>
    </row>
    <row r="612" spans="12:13" x14ac:dyDescent="0.3">
      <c r="L612" s="14" t="s">
        <v>12</v>
      </c>
      <c r="M612" s="15">
        <v>2616</v>
      </c>
    </row>
    <row r="613" spans="12:13" x14ac:dyDescent="0.3">
      <c r="L613" s="12" t="s">
        <v>12</v>
      </c>
      <c r="M613" s="13">
        <v>2920</v>
      </c>
    </row>
    <row r="614" spans="12:13" x14ac:dyDescent="0.3">
      <c r="L614" s="14" t="s">
        <v>12</v>
      </c>
      <c r="M614" s="15">
        <v>3772</v>
      </c>
    </row>
    <row r="615" spans="12:13" x14ac:dyDescent="0.3">
      <c r="L615" s="12" t="s">
        <v>12</v>
      </c>
      <c r="M615" s="13">
        <v>2920</v>
      </c>
    </row>
    <row r="616" spans="12:13" x14ac:dyDescent="0.3">
      <c r="L616" s="14" t="s">
        <v>12</v>
      </c>
      <c r="M616" s="15">
        <v>4563</v>
      </c>
    </row>
    <row r="617" spans="12:13" x14ac:dyDescent="0.3">
      <c r="L617" s="12" t="s">
        <v>16</v>
      </c>
      <c r="M617" s="13">
        <v>18333</v>
      </c>
    </row>
    <row r="618" spans="12:13" x14ac:dyDescent="0.3">
      <c r="L618" s="14" t="s">
        <v>12</v>
      </c>
      <c r="M618" s="15">
        <v>3042</v>
      </c>
    </row>
    <row r="619" spans="12:13" x14ac:dyDescent="0.3">
      <c r="L619" s="12" t="s">
        <v>12</v>
      </c>
      <c r="M619" s="13">
        <v>2798</v>
      </c>
    </row>
    <row r="620" spans="12:13" x14ac:dyDescent="0.3">
      <c r="L620" s="14" t="s">
        <v>12</v>
      </c>
      <c r="M620" s="15">
        <v>6996</v>
      </c>
    </row>
    <row r="621" spans="12:13" x14ac:dyDescent="0.3">
      <c r="L621" s="12" t="s">
        <v>12</v>
      </c>
      <c r="M621" s="13">
        <v>2433</v>
      </c>
    </row>
    <row r="622" spans="12:13" x14ac:dyDescent="0.3">
      <c r="L622" s="14" t="s">
        <v>12</v>
      </c>
      <c r="M622" s="15">
        <v>2820</v>
      </c>
    </row>
    <row r="623" spans="12:13" x14ac:dyDescent="0.3">
      <c r="L623" s="16" t="s">
        <v>12</v>
      </c>
      <c r="M623" s="8">
        <v>4258</v>
      </c>
    </row>
  </sheetData>
  <mergeCells count="4">
    <mergeCell ref="P21:AB21"/>
    <mergeCell ref="L5:M5"/>
    <mergeCell ref="P5:AB5"/>
    <mergeCell ref="P9:AB9"/>
  </mergeCells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Drop Down 1">
              <controlPr defaultSize="0" autoLine="0" autoPict="0">
                <anchor moveWithCells="1">
                  <from>
                    <xdr:col>1</xdr:col>
                    <xdr:colOff>495300</xdr:colOff>
                    <xdr:row>15</xdr:row>
                    <xdr:rowOff>114300</xdr:rowOff>
                  </from>
                  <to>
                    <xdr:col>5</xdr:col>
                    <xdr:colOff>236220</xdr:colOff>
                    <xdr:row>17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Drop Down 2">
              <controlPr defaultSize="0" autoLine="0" autoPict="0">
                <anchor moveWithCells="1">
                  <from>
                    <xdr:col>6</xdr:col>
                    <xdr:colOff>60960</xdr:colOff>
                    <xdr:row>15</xdr:row>
                    <xdr:rowOff>137160</xdr:rowOff>
                  </from>
                  <to>
                    <xdr:col>9</xdr:col>
                    <xdr:colOff>411480</xdr:colOff>
                    <xdr:row>17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619"/>
  <sheetViews>
    <sheetView showGridLines="0" tabSelected="1" topLeftCell="A27" zoomScaleNormal="100" workbookViewId="0">
      <selection activeCell="Q44" sqref="Q44"/>
    </sheetView>
  </sheetViews>
  <sheetFormatPr defaultRowHeight="14.4" x14ac:dyDescent="0.3"/>
  <cols>
    <col min="1" max="1" width="11.88671875" bestFit="1" customWidth="1"/>
    <col min="2" max="2" width="13.33203125" bestFit="1" customWidth="1"/>
    <col min="4" max="4" width="2.88671875" customWidth="1"/>
    <col min="5" max="5" width="11.33203125" bestFit="1" customWidth="1"/>
    <col min="17" max="17" width="10.33203125" bestFit="1" customWidth="1"/>
  </cols>
  <sheetData>
    <row r="1" spans="1:17" x14ac:dyDescent="0.3">
      <c r="A1" s="23" t="s">
        <v>0</v>
      </c>
      <c r="B1" s="23"/>
      <c r="E1" s="23" t="s">
        <v>1</v>
      </c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 x14ac:dyDescent="0.3">
      <c r="A2" s="18" t="s">
        <v>2</v>
      </c>
      <c r="B2" s="19" t="s">
        <v>3</v>
      </c>
      <c r="E2" s="1" t="s">
        <v>2</v>
      </c>
      <c r="F2" s="2" t="s">
        <v>4</v>
      </c>
      <c r="G2" s="3" t="s">
        <v>6</v>
      </c>
      <c r="H2" s="3" t="s">
        <v>7</v>
      </c>
      <c r="I2" s="3" t="s">
        <v>8</v>
      </c>
      <c r="J2" s="3" t="s">
        <v>24</v>
      </c>
      <c r="K2" s="3" t="s">
        <v>25</v>
      </c>
      <c r="L2" s="3" t="s">
        <v>26</v>
      </c>
      <c r="M2" s="3" t="s">
        <v>5</v>
      </c>
      <c r="N2" s="3" t="s">
        <v>9</v>
      </c>
      <c r="O2" s="3" t="s">
        <v>28</v>
      </c>
      <c r="P2" s="3" t="s">
        <v>29</v>
      </c>
      <c r="Q2" s="3" t="s">
        <v>27</v>
      </c>
    </row>
    <row r="3" spans="1:17" x14ac:dyDescent="0.3">
      <c r="A3" s="20" t="s">
        <v>21</v>
      </c>
      <c r="B3" s="21">
        <v>400</v>
      </c>
      <c r="E3" s="4" t="s">
        <v>13</v>
      </c>
      <c r="F3" s="5">
        <f>COUNTA(tbSalarios[Salário])</f>
        <v>617</v>
      </c>
      <c r="G3" s="24">
        <f>_xlfn.QUARTILE.INC(tbSalarios[Salário],1)</f>
        <v>3042</v>
      </c>
      <c r="H3" s="5">
        <f>_xlfn.QUARTILE.INC(tbSalarios[Salário],2)</f>
        <v>4563</v>
      </c>
      <c r="I3" s="5">
        <f>_xlfn.QUARTILE.INC(tbSalarios[Salário],3)</f>
        <v>7000</v>
      </c>
      <c r="J3" s="24">
        <f>I3-G3</f>
        <v>3958</v>
      </c>
      <c r="K3" s="24">
        <f>G3-1.5*J3</f>
        <v>-2895</v>
      </c>
      <c r="L3" s="5">
        <f>I3+1.5*J3</f>
        <v>12937</v>
      </c>
      <c r="M3" s="5">
        <f t="array" ref="M3">MIN(IF(tbSalarios[Salário]&lt;K3,"",tbSalarios[Salário]))</f>
        <v>400</v>
      </c>
      <c r="N3" s="5" cm="1">
        <f t="array" ref="N3">MAX(IF(tbSalarios[Salário]&gt;L3,"",tbSalarios[Salário]))</f>
        <v>12800</v>
      </c>
      <c r="O3" s="24">
        <f>G3-M3</f>
        <v>2642</v>
      </c>
      <c r="P3" s="5">
        <f>N3-I3</f>
        <v>5800</v>
      </c>
      <c r="Q3" s="24">
        <f>COUNTIF(tbSalarios[Salário],"&lt;"&amp;K3)+COUNTIF(tbSalarios[Salário],"&gt;"&amp;L3)</f>
        <v>50</v>
      </c>
    </row>
    <row r="4" spans="1:17" x14ac:dyDescent="0.3">
      <c r="A4" s="20" t="s">
        <v>21</v>
      </c>
      <c r="B4" s="21">
        <v>550</v>
      </c>
    </row>
    <row r="5" spans="1:17" x14ac:dyDescent="0.3">
      <c r="A5" s="20" t="s">
        <v>12</v>
      </c>
      <c r="B5" s="21">
        <v>608</v>
      </c>
      <c r="E5" s="23" t="s">
        <v>15</v>
      </c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</row>
    <row r="6" spans="1:17" x14ac:dyDescent="0.3">
      <c r="A6" s="20" t="s">
        <v>12</v>
      </c>
      <c r="B6" s="21">
        <v>730</v>
      </c>
      <c r="E6" s="1" t="s">
        <v>2</v>
      </c>
      <c r="F6" s="2" t="s">
        <v>4</v>
      </c>
      <c r="G6" s="3" t="s">
        <v>6</v>
      </c>
      <c r="H6" s="3" t="s">
        <v>7</v>
      </c>
      <c r="I6" s="3" t="s">
        <v>8</v>
      </c>
      <c r="J6" s="3" t="s">
        <v>24</v>
      </c>
      <c r="K6" s="3" t="s">
        <v>25</v>
      </c>
      <c r="L6" s="3" t="s">
        <v>26</v>
      </c>
      <c r="M6" s="3" t="s">
        <v>5</v>
      </c>
      <c r="N6" s="3" t="s">
        <v>9</v>
      </c>
      <c r="O6" s="3" t="s">
        <v>28</v>
      </c>
      <c r="P6" s="3" t="s">
        <v>29</v>
      </c>
      <c r="Q6" s="3" t="s">
        <v>27</v>
      </c>
    </row>
    <row r="7" spans="1:17" x14ac:dyDescent="0.3">
      <c r="A7" s="20" t="s">
        <v>21</v>
      </c>
      <c r="B7" s="21">
        <v>772</v>
      </c>
      <c r="E7" s="4" t="s">
        <v>12</v>
      </c>
      <c r="F7" s="17">
        <f>COUNTIF(tbSalarios[Função],E7)</f>
        <v>297</v>
      </c>
      <c r="G7" s="17" cm="1">
        <f t="array" ref="G7">_xlfn.QUARTILE.INC(IF(tbSalarios[Função]=E7,tbSalarios[Salário]),1)</f>
        <v>2798</v>
      </c>
      <c r="H7" s="17" cm="1">
        <f t="array" ref="H7">_xlfn.QUARTILE.INC(IF(tbSalarios[Função]=E7,tbSalarios[Salário]),2)</f>
        <v>3650</v>
      </c>
      <c r="I7" s="17" cm="1">
        <f t="array" ref="I7">_xlfn.QUARTILE.INC(IF(tbSalarios[Função]=E7,tbSalarios[Salário]),3)</f>
        <v>4563</v>
      </c>
      <c r="J7" s="17">
        <f>I7-G7</f>
        <v>1765</v>
      </c>
      <c r="K7" s="17">
        <f>G7-1.5*J7</f>
        <v>150.5</v>
      </c>
      <c r="L7" s="17">
        <f>I7+1.5*J7</f>
        <v>7210.5</v>
      </c>
      <c r="M7" s="17" cm="1">
        <f t="array" ref="M7">MIN(IF(tbSalarios[Função]&lt;&gt;E7,"",IF(tbSalarios[Salário]&lt;K7,"",tbSalarios[Salário])))</f>
        <v>608</v>
      </c>
      <c r="N7" s="17" cm="1">
        <f t="array" ref="N7">MAX(IF(tbSalarios[Função]&lt;&gt;E7,"",IF(tbSalarios[Salário]&gt;L7,"",tbSalarios[Salário])))</f>
        <v>6996</v>
      </c>
      <c r="O7" s="17">
        <f>G7-M7</f>
        <v>2190</v>
      </c>
      <c r="P7" s="17">
        <f>N7-I7</f>
        <v>2433</v>
      </c>
      <c r="Q7" s="6">
        <f>COUNTIFS(tbSalarios[Função],E7,tbSalarios[Salário],"&lt;"&amp;K7)+COUNTIFS(tbSalarios[Função],E7,tbSalarios[Salário],"&gt;"&amp;L7)</f>
        <v>6</v>
      </c>
    </row>
    <row r="8" spans="1:17" x14ac:dyDescent="0.3">
      <c r="A8" s="20" t="s">
        <v>12</v>
      </c>
      <c r="B8" s="21">
        <v>913</v>
      </c>
      <c r="E8" s="7" t="s">
        <v>16</v>
      </c>
      <c r="F8" s="17">
        <f>COUNTIF(tbSalarios[Função],E8)</f>
        <v>39</v>
      </c>
      <c r="G8" s="17" cm="1">
        <f t="array" ref="G8">_xlfn.QUARTILE.INC(IF(tbSalarios[Função]=E8,tbSalarios[Salário]),1)</f>
        <v>15000</v>
      </c>
      <c r="H8" s="17" cm="1">
        <f t="array" ref="H8">_xlfn.QUARTILE.INC(IF(tbSalarios[Função]=E8,tbSalarios[Salário]),2)</f>
        <v>19000</v>
      </c>
      <c r="I8" s="17" cm="1">
        <f t="array" ref="I8">_xlfn.QUARTILE.INC(IF(tbSalarios[Função]=E8,tbSalarios[Salário]),3)</f>
        <v>25000</v>
      </c>
      <c r="J8" s="17">
        <f t="shared" ref="J8:J15" si="0">I8-G8</f>
        <v>10000</v>
      </c>
      <c r="K8" s="17">
        <f t="shared" ref="K8:K15" si="1">G8-1.5*J8</f>
        <v>0</v>
      </c>
      <c r="L8" s="17">
        <f t="shared" ref="L8:L15" si="2">I8+1.5*J8</f>
        <v>40000</v>
      </c>
      <c r="M8" s="17" cm="1">
        <f t="array" ref="M8">MIN(IF(tbSalarios[Função]&lt;&gt;E8,"",IF(tbSalarios[Salário]&lt;K8,"",tbSalarios[Salário])))</f>
        <v>2667</v>
      </c>
      <c r="N8" s="17" cm="1">
        <f t="array" ref="N8">MAX(IF(tbSalarios[Função]&lt;&gt;E8,"",IF(tbSalarios[Salário]&gt;L8,"",tbSalarios[Salário])))</f>
        <v>37500</v>
      </c>
      <c r="O8" s="17">
        <f t="shared" ref="O8:O15" si="3">G8-M8</f>
        <v>12333</v>
      </c>
      <c r="P8" s="17">
        <f t="shared" ref="P8:P15" si="4">N8-I8</f>
        <v>12500</v>
      </c>
      <c r="Q8" s="6">
        <f>COUNTIFS(tbSalarios[Função],E8,tbSalarios[Salário],"&lt;"&amp;K8)+COUNTIFS(tbSalarios[Função],E8,tbSalarios[Salário],"&gt;"&amp;L8)</f>
        <v>2</v>
      </c>
    </row>
    <row r="9" spans="1:17" x14ac:dyDescent="0.3">
      <c r="A9" s="20" t="s">
        <v>17</v>
      </c>
      <c r="B9" s="21">
        <v>950</v>
      </c>
      <c r="E9" s="7" t="s">
        <v>17</v>
      </c>
      <c r="F9" s="17">
        <f>COUNTIF(tbSalarios[Função],E9)</f>
        <v>18</v>
      </c>
      <c r="G9" s="17" cm="1">
        <f t="array" ref="G9">_xlfn.QUARTILE.INC(IF(tbSalarios[Função]=E9,tbSalarios[Salário]),1)</f>
        <v>5522.25</v>
      </c>
      <c r="H9" s="17" cm="1">
        <f t="array" ref="H9">_xlfn.QUARTILE.INC(IF(tbSalarios[Função]=E9,tbSalarios[Salário]),2)</f>
        <v>6927</v>
      </c>
      <c r="I9" s="17" cm="1">
        <f t="array" ref="I9">_xlfn.QUARTILE.INC(IF(tbSalarios[Função]=E9,tbSalarios[Salário]),3)</f>
        <v>8965.5</v>
      </c>
      <c r="J9" s="17">
        <f t="shared" si="0"/>
        <v>3443.25</v>
      </c>
      <c r="K9" s="17">
        <f t="shared" si="1"/>
        <v>357.375</v>
      </c>
      <c r="L9" s="17">
        <f t="shared" si="2"/>
        <v>14130.375</v>
      </c>
      <c r="M9" s="17" cm="1">
        <f t="array" ref="M9">MIN(IF(tbSalarios[Função]&lt;&gt;E9,"",IF(tbSalarios[Salário]&lt;K9,"",tbSalarios[Salário])))</f>
        <v>950</v>
      </c>
      <c r="N9" s="17" cm="1">
        <f t="array" ref="N9">MAX(IF(tbSalarios[Função]&lt;&gt;E9,"",IF(tbSalarios[Salário]&gt;L9,"",tbSalarios[Salário])))</f>
        <v>11875</v>
      </c>
      <c r="O9" s="17">
        <f t="shared" si="3"/>
        <v>4572.25</v>
      </c>
      <c r="P9" s="17">
        <f t="shared" si="4"/>
        <v>2909.5</v>
      </c>
      <c r="Q9" s="6">
        <f>COUNTIFS(tbSalarios[Função],E9,tbSalarios[Salário],"&lt;"&amp;K9)+COUNTIFS(tbSalarios[Função],E9,tbSalarios[Salário],"&gt;"&amp;L9)</f>
        <v>2</v>
      </c>
    </row>
    <row r="10" spans="1:17" x14ac:dyDescent="0.3">
      <c r="A10" s="20" t="s">
        <v>19</v>
      </c>
      <c r="B10" s="21">
        <v>953</v>
      </c>
      <c r="E10" s="7" t="s">
        <v>19</v>
      </c>
      <c r="F10" s="17">
        <f>COUNTIF(tbSalarios[Função],E10)</f>
        <v>42</v>
      </c>
      <c r="G10" s="17" cm="1">
        <f t="array" ref="G10">_xlfn.QUARTILE.INC(IF(tbSalarios[Função]=E10,tbSalarios[Salário]),1)</f>
        <v>1906.25</v>
      </c>
      <c r="H10" s="17" cm="1">
        <f t="array" ref="H10">_xlfn.QUARTILE.INC(IF(tbSalarios[Função]=E10,tbSalarios[Salário]),2)</f>
        <v>2458.5</v>
      </c>
      <c r="I10" s="17" cm="1">
        <f t="array" ref="I10">_xlfn.QUARTILE.INC(IF(tbSalarios[Função]=E10,tbSalarios[Salário]),3)</f>
        <v>3125</v>
      </c>
      <c r="J10" s="17">
        <f t="shared" si="0"/>
        <v>1218.75</v>
      </c>
      <c r="K10" s="17">
        <f t="shared" si="1"/>
        <v>78.125</v>
      </c>
      <c r="L10" s="17">
        <f t="shared" si="2"/>
        <v>4953.125</v>
      </c>
      <c r="M10" s="17" cm="1">
        <f t="array" ref="M10">MIN(IF(tbSalarios[Função]&lt;&gt;E10,"",IF(tbSalarios[Salário]&lt;K10,"",tbSalarios[Salário])))</f>
        <v>953</v>
      </c>
      <c r="N10" s="17" cm="1">
        <f t="array" ref="N10">MAX(IF(tbSalarios[Função]&lt;&gt;E10,"",IF(tbSalarios[Salário]&gt;L10,"",tbSalarios[Salário])))</f>
        <v>4458</v>
      </c>
      <c r="O10" s="17">
        <f t="shared" si="3"/>
        <v>953.25</v>
      </c>
      <c r="P10" s="17">
        <f t="shared" si="4"/>
        <v>1333</v>
      </c>
      <c r="Q10" s="6">
        <f>COUNTIFS(tbSalarios[Função],E10,tbSalarios[Salário],"&lt;"&amp;K10)+COUNTIFS(tbSalarios[Função],E10,tbSalarios[Salário],"&gt;"&amp;L10)</f>
        <v>3</v>
      </c>
    </row>
    <row r="11" spans="1:17" x14ac:dyDescent="0.3">
      <c r="A11" s="20" t="s">
        <v>21</v>
      </c>
      <c r="B11" s="21">
        <v>1083</v>
      </c>
      <c r="E11" s="7" t="s">
        <v>14</v>
      </c>
      <c r="F11" s="17">
        <f>COUNTIF(tbSalarios[Função],E11)</f>
        <v>26</v>
      </c>
      <c r="G11" s="17" cm="1">
        <f t="array" ref="G11">_xlfn.QUARTILE.INC(IF(tbSalarios[Função]=E11,tbSalarios[Salário]),1)</f>
        <v>4812.5</v>
      </c>
      <c r="H11" s="17" cm="1">
        <f t="array" ref="H11">_xlfn.QUARTILE.INC(IF(tbSalarios[Função]=E11,tbSalarios[Salário]),2)</f>
        <v>6104.5</v>
      </c>
      <c r="I11" s="17" cm="1">
        <f t="array" ref="I11">_xlfn.QUARTILE.INC(IF(tbSalarios[Função]=E11,tbSalarios[Salário]),3)</f>
        <v>7083</v>
      </c>
      <c r="J11" s="17">
        <f t="shared" si="0"/>
        <v>2270.5</v>
      </c>
      <c r="K11" s="17">
        <f t="shared" si="1"/>
        <v>1406.75</v>
      </c>
      <c r="L11" s="17">
        <f t="shared" si="2"/>
        <v>10488.75</v>
      </c>
      <c r="M11" s="17" cm="1">
        <f t="array" ref="M11">MIN(IF(tbSalarios[Função]&lt;&gt;E11,"",IF(tbSalarios[Salário]&lt;K11,"",tbSalarios[Salário])))</f>
        <v>2000</v>
      </c>
      <c r="N11" s="17" cm="1">
        <f t="array" ref="N11">MAX(IF(tbSalarios[Função]&lt;&gt;E11,"",IF(tbSalarios[Salário]&gt;L11,"",tbSalarios[Salário])))</f>
        <v>9167</v>
      </c>
      <c r="O11" s="17">
        <f t="shared" si="3"/>
        <v>2812.5</v>
      </c>
      <c r="P11" s="17">
        <f t="shared" si="4"/>
        <v>2084</v>
      </c>
      <c r="Q11" s="6">
        <f>COUNTIFS(tbSalarios[Função],E11,tbSalarios[Salário],"&lt;"&amp;K11)+COUNTIFS(tbSalarios[Função],E11,tbSalarios[Salário],"&gt;"&amp;L11)</f>
        <v>1</v>
      </c>
    </row>
    <row r="12" spans="1:17" x14ac:dyDescent="0.3">
      <c r="A12" s="20" t="s">
        <v>21</v>
      </c>
      <c r="B12" s="21">
        <v>1083</v>
      </c>
      <c r="E12" s="7" t="s">
        <v>20</v>
      </c>
      <c r="F12" s="17">
        <f>COUNTIF(tbSalarios[Função],E12)</f>
        <v>25</v>
      </c>
      <c r="G12" s="17" cm="1">
        <f t="array" ref="G12">_xlfn.QUARTILE.INC(IF(tbSalarios[Função]=E12,tbSalarios[Salário]),1)</f>
        <v>7500</v>
      </c>
      <c r="H12" s="17" cm="1">
        <f t="array" ref="H12">_xlfn.QUARTILE.INC(IF(tbSalarios[Função]=E12,tbSalarios[Salário]),2)</f>
        <v>8333</v>
      </c>
      <c r="I12" s="17" cm="1">
        <f t="array" ref="I12">_xlfn.QUARTILE.INC(IF(tbSalarios[Função]=E12,tbSalarios[Salário]),3)</f>
        <v>12167</v>
      </c>
      <c r="J12" s="17">
        <f t="shared" si="0"/>
        <v>4667</v>
      </c>
      <c r="K12" s="17">
        <f t="shared" si="1"/>
        <v>499.5</v>
      </c>
      <c r="L12" s="17">
        <f t="shared" si="2"/>
        <v>19167.5</v>
      </c>
      <c r="M12" s="17" cm="1">
        <f t="array" ref="M12">MIN(IF(tbSalarios[Função]&lt;&gt;E12,"",IF(tbSalarios[Salário]&lt;K12,"",tbSalarios[Salário])))</f>
        <v>5167</v>
      </c>
      <c r="N12" s="17" cm="1">
        <f t="array" ref="N12">MAX(IF(tbSalarios[Função]&lt;&gt;E12,"",IF(tbSalarios[Salário]&gt;L12,"",tbSalarios[Salário])))</f>
        <v>16000</v>
      </c>
      <c r="O12" s="17">
        <f t="shared" si="3"/>
        <v>2333</v>
      </c>
      <c r="P12" s="17">
        <f t="shared" si="4"/>
        <v>3833</v>
      </c>
      <c r="Q12" s="6">
        <f>COUNTIFS(tbSalarios[Função],E12,tbSalarios[Salário],"&lt;"&amp;K12)+COUNTIFS(tbSalarios[Função],E12,tbSalarios[Salário],"&gt;"&amp;L12)</f>
        <v>1</v>
      </c>
    </row>
    <row r="13" spans="1:17" x14ac:dyDescent="0.3">
      <c r="A13" s="20" t="s">
        <v>21</v>
      </c>
      <c r="B13" s="21">
        <v>1150</v>
      </c>
      <c r="E13" s="7" t="s">
        <v>21</v>
      </c>
      <c r="F13" s="17">
        <f>COUNTIF(tbSalarios[Função],E13)</f>
        <v>17</v>
      </c>
      <c r="G13" s="17" cm="1">
        <f t="array" ref="G13">_xlfn.QUARTILE.INC(IF(tbSalarios[Função]=E13,tbSalarios[Salário]),1)</f>
        <v>1083</v>
      </c>
      <c r="H13" s="17" cm="1">
        <f t="array" ref="H13">_xlfn.QUARTILE.INC(IF(tbSalarios[Função]=E13,tbSalarios[Salário]),2)</f>
        <v>1333</v>
      </c>
      <c r="I13" s="17" cm="1">
        <f t="array" ref="I13">_xlfn.QUARTILE.INC(IF(tbSalarios[Função]=E13,tbSalarios[Salário]),3)</f>
        <v>1650</v>
      </c>
      <c r="J13" s="17">
        <f t="shared" si="0"/>
        <v>567</v>
      </c>
      <c r="K13" s="17">
        <f t="shared" si="1"/>
        <v>232.5</v>
      </c>
      <c r="L13" s="17">
        <f t="shared" si="2"/>
        <v>2500.5</v>
      </c>
      <c r="M13" s="17" cm="1">
        <f t="array" ref="M13">MIN(IF(tbSalarios[Função]&lt;&gt;E13,"",IF(tbSalarios[Salário]&lt;K13,"",tbSalarios[Salário])))</f>
        <v>400</v>
      </c>
      <c r="N13" s="17" cm="1">
        <f t="array" ref="N13">MAX(IF(tbSalarios[Função]&lt;&gt;E13,"",IF(tbSalarios[Salário]&gt;L13,"",tbSalarios[Salário])))</f>
        <v>2500</v>
      </c>
      <c r="O13" s="17">
        <f t="shared" si="3"/>
        <v>683</v>
      </c>
      <c r="P13" s="17">
        <f t="shared" si="4"/>
        <v>850</v>
      </c>
      <c r="Q13" s="6">
        <f>COUNTIFS(tbSalarios[Função],E13,tbSalarios[Salário],"&lt;"&amp;K13)+COUNTIFS(tbSalarios[Função],E13,tbSalarios[Salário],"&gt;"&amp;L13)</f>
        <v>1</v>
      </c>
    </row>
    <row r="14" spans="1:17" x14ac:dyDescent="0.3">
      <c r="A14" s="20" t="s">
        <v>17</v>
      </c>
      <c r="B14" s="21">
        <v>1188</v>
      </c>
      <c r="E14" s="7" t="s">
        <v>18</v>
      </c>
      <c r="F14" s="17">
        <f>COUNTIF(tbSalarios[Função],E14)</f>
        <v>145</v>
      </c>
      <c r="G14" s="17" cm="1">
        <f t="array" ref="G14">_xlfn.QUARTILE.INC(IF(tbSalarios[Função]=E14,tbSalarios[Salário]),1)</f>
        <v>5250</v>
      </c>
      <c r="H14" s="17" cm="1">
        <f t="array" ref="H14">_xlfn.QUARTILE.INC(IF(tbSalarios[Função]=E14,tbSalarios[Salário]),2)</f>
        <v>7000</v>
      </c>
      <c r="I14" s="17" cm="1">
        <f t="array" ref="I14">_xlfn.QUARTILE.INC(IF(tbSalarios[Função]=E14,tbSalarios[Salário]),3)</f>
        <v>9000</v>
      </c>
      <c r="J14" s="17">
        <f t="shared" si="0"/>
        <v>3750</v>
      </c>
      <c r="K14" s="17">
        <f t="shared" si="1"/>
        <v>-375</v>
      </c>
      <c r="L14" s="17">
        <f t="shared" si="2"/>
        <v>14625</v>
      </c>
      <c r="M14" s="17" cm="1">
        <f t="array" ref="M14">MIN(IF(tbSalarios[Função]&lt;&gt;E14,"",IF(tbSalarios[Salário]&lt;K14,"",tbSalarios[Salário])))</f>
        <v>1500</v>
      </c>
      <c r="N14" s="17" cm="1">
        <f t="array" ref="N14">MAX(IF(tbSalarios[Função]&lt;&gt;E14,"",IF(tbSalarios[Salário]&gt;L14,"",tbSalarios[Salário])))</f>
        <v>14000</v>
      </c>
      <c r="O14" s="17">
        <f t="shared" si="3"/>
        <v>3750</v>
      </c>
      <c r="P14" s="17">
        <f t="shared" si="4"/>
        <v>5000</v>
      </c>
      <c r="Q14" s="6">
        <f>COUNTIFS(tbSalarios[Função],E14,tbSalarios[Salário],"&lt;"&amp;K14)+COUNTIFS(tbSalarios[Função],E14,tbSalarios[Salário],"&gt;"&amp;L14)</f>
        <v>4</v>
      </c>
    </row>
    <row r="15" spans="1:17" x14ac:dyDescent="0.3">
      <c r="A15" s="20" t="s">
        <v>21</v>
      </c>
      <c r="B15" s="21">
        <v>1208</v>
      </c>
      <c r="E15" s="7" t="s">
        <v>22</v>
      </c>
      <c r="F15" s="17">
        <f>COUNTIF(tbSalarios[Função],E15)</f>
        <v>8</v>
      </c>
      <c r="G15" s="17" cm="1">
        <f t="array" ref="G15">_xlfn.QUARTILE.INC(IF(tbSalarios[Função]=E15,tbSalarios[Salário]),1)</f>
        <v>5515</v>
      </c>
      <c r="H15" s="17" cm="1">
        <f t="array" ref="H15">_xlfn.QUARTILE.INC(IF(tbSalarios[Função]=E15,tbSalarios[Salário]),2)</f>
        <v>6335</v>
      </c>
      <c r="I15" s="17" cm="1">
        <f t="array" ref="I15">_xlfn.QUARTILE.INC(IF(tbSalarios[Função]=E15,tbSalarios[Salário]),3)</f>
        <v>8008.25</v>
      </c>
      <c r="J15" s="17">
        <f t="shared" si="0"/>
        <v>2493.25</v>
      </c>
      <c r="K15" s="17">
        <f t="shared" si="1"/>
        <v>1775.125</v>
      </c>
      <c r="L15" s="17">
        <f t="shared" si="2"/>
        <v>11748.125</v>
      </c>
      <c r="M15" s="17" cm="1">
        <f t="array" ref="M15">MIN(IF(tbSalarios[Função]&lt;&gt;E15,"",IF(tbSalarios[Salário]&lt;K15,"",tbSalarios[Salário])))</f>
        <v>4267</v>
      </c>
      <c r="N15" s="17" cm="1">
        <f t="array" ref="N15">MAX(IF(tbSalarios[Função]&lt;&gt;E15,"",IF(tbSalarios[Salário]&gt;L15,"",tbSalarios[Salário])))</f>
        <v>11333</v>
      </c>
      <c r="O15" s="17">
        <f t="shared" si="3"/>
        <v>1248</v>
      </c>
      <c r="P15" s="17">
        <f t="shared" si="4"/>
        <v>3324.75</v>
      </c>
      <c r="Q15" s="6">
        <f>COUNTIFS(tbSalarios[Função],E15,tbSalarios[Salário],"&lt;"&amp;K15)+COUNTIFS(tbSalarios[Função],E15,tbSalarios[Salário],"&gt;"&amp;L15)</f>
        <v>1</v>
      </c>
    </row>
    <row r="16" spans="1:17" x14ac:dyDescent="0.3">
      <c r="A16" s="20" t="s">
        <v>21</v>
      </c>
      <c r="B16" s="21">
        <v>1250</v>
      </c>
      <c r="Q16" s="9"/>
    </row>
    <row r="17" spans="1:17" x14ac:dyDescent="0.3">
      <c r="A17" s="20" t="s">
        <v>19</v>
      </c>
      <c r="B17" s="21">
        <v>1260</v>
      </c>
      <c r="E17" s="22" t="s">
        <v>23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7" x14ac:dyDescent="0.3">
      <c r="A18" s="20" t="s">
        <v>21</v>
      </c>
      <c r="B18" s="21">
        <v>1333</v>
      </c>
      <c r="E18" s="3" t="s">
        <v>2</v>
      </c>
      <c r="F18" s="3" t="s">
        <v>4</v>
      </c>
      <c r="G18" s="3" t="s">
        <v>6</v>
      </c>
      <c r="H18" s="3" t="s">
        <v>7</v>
      </c>
      <c r="I18" s="3" t="s">
        <v>8</v>
      </c>
      <c r="J18" s="3" t="s">
        <v>24</v>
      </c>
      <c r="K18" s="3" t="s">
        <v>25</v>
      </c>
      <c r="L18" s="3" t="s">
        <v>26</v>
      </c>
      <c r="M18" s="3" t="s">
        <v>5</v>
      </c>
      <c r="N18" s="3" t="s">
        <v>9</v>
      </c>
      <c r="O18" s="3" t="s">
        <v>10</v>
      </c>
      <c r="P18" s="3" t="s">
        <v>11</v>
      </c>
      <c r="Q18" s="3" t="s">
        <v>27</v>
      </c>
    </row>
    <row r="19" spans="1:17" x14ac:dyDescent="0.3">
      <c r="A19" s="20" t="s">
        <v>21</v>
      </c>
      <c r="B19" s="21">
        <v>1333</v>
      </c>
      <c r="D19">
        <v>8</v>
      </c>
      <c r="E19" s="6" t="str" cm="1">
        <f t="array" ref="E19">INDEX(E$7:E$15,$D19)</f>
        <v>Gerente</v>
      </c>
      <c r="F19" s="6" cm="1">
        <f t="array" ref="F19">INDEX(F$7:F$15,$D19)</f>
        <v>145</v>
      </c>
      <c r="G19" s="6" cm="1">
        <f t="array" ref="G19">INDEX(G$7:G$15,$D19)</f>
        <v>5250</v>
      </c>
      <c r="H19" s="6" cm="1">
        <f t="array" ref="H19">INDEX(H$7:H$15,$D19)</f>
        <v>7000</v>
      </c>
      <c r="I19" s="6" cm="1">
        <f t="array" ref="I19">INDEX(I$7:I$15,$D19)</f>
        <v>9000</v>
      </c>
      <c r="J19" s="6" cm="1">
        <f t="array" ref="J19">INDEX(J$7:J$15,$D19)</f>
        <v>3750</v>
      </c>
      <c r="K19" s="6" cm="1">
        <f t="array" ref="K19">INDEX(K$7:K$15,$D19)</f>
        <v>-375</v>
      </c>
      <c r="L19" s="6" cm="1">
        <f t="array" ref="L19">INDEX(L$7:L$15,$D19)</f>
        <v>14625</v>
      </c>
      <c r="M19" s="6" cm="1">
        <f t="array" ref="M19">INDEX(M$7:M$15,$D19)</f>
        <v>1500</v>
      </c>
      <c r="N19" s="6" cm="1">
        <f t="array" ref="N19">INDEX(N$7:N$15,$D19)</f>
        <v>14000</v>
      </c>
      <c r="O19" s="6" cm="1">
        <f t="array" ref="O19">INDEX(O$7:O$15,$D19)</f>
        <v>3750</v>
      </c>
      <c r="P19" s="6" cm="1">
        <f t="array" ref="P19">INDEX(P$7:P$15,$D19)</f>
        <v>5000</v>
      </c>
      <c r="Q19" s="6" cm="1">
        <f t="array" ref="Q19">INDEX(Q$7:Q$15,$D19)</f>
        <v>4</v>
      </c>
    </row>
    <row r="20" spans="1:17" x14ac:dyDescent="0.3">
      <c r="A20" s="20" t="s">
        <v>21</v>
      </c>
      <c r="B20" s="21">
        <v>1417</v>
      </c>
      <c r="D20">
        <v>9</v>
      </c>
      <c r="E20" s="6" t="str" cm="1">
        <f t="array" ref="E20">INDEX(E$7:E$15,$D20)</f>
        <v>Supervisor</v>
      </c>
      <c r="F20" s="6" cm="1">
        <f t="array" ref="F20">INDEX(F$7:F$15,$D20)</f>
        <v>8</v>
      </c>
      <c r="G20" s="6" cm="1">
        <f t="array" ref="G20">INDEX(G$7:G$15,$D20)</f>
        <v>5515</v>
      </c>
      <c r="H20" s="6" cm="1">
        <f t="array" ref="H20">INDEX(H$7:H$15,$D20)</f>
        <v>6335</v>
      </c>
      <c r="I20" s="6" cm="1">
        <f t="array" ref="I20">INDEX(I$7:I$15,$D20)</f>
        <v>8008.25</v>
      </c>
      <c r="J20" s="6" cm="1">
        <f t="array" ref="J20">INDEX(J$7:J$15,$D20)</f>
        <v>2493.25</v>
      </c>
      <c r="K20" s="6" cm="1">
        <f t="array" ref="K20">INDEX(K$7:K$15,$D20)</f>
        <v>1775.125</v>
      </c>
      <c r="L20" s="6" cm="1">
        <f t="array" ref="L20">INDEX(L$7:L$15,$D20)</f>
        <v>11748.125</v>
      </c>
      <c r="M20" s="6" cm="1">
        <f t="array" ref="M20">INDEX(M$7:M$15,$D20)</f>
        <v>4267</v>
      </c>
      <c r="N20" s="6" cm="1">
        <f t="array" ref="N20">INDEX(N$7:N$15,$D20)</f>
        <v>11333</v>
      </c>
      <c r="O20" s="6" cm="1">
        <f t="array" ref="O20">INDEX(O$7:O$15,$D20)</f>
        <v>1248</v>
      </c>
      <c r="P20" s="6" cm="1">
        <f t="array" ref="P20">INDEX(P$7:P$15,$D20)</f>
        <v>3324.75</v>
      </c>
      <c r="Q20" s="6" cm="1">
        <f t="array" ref="Q20">INDEX(Q$7:Q$15,$D20)</f>
        <v>1</v>
      </c>
    </row>
    <row r="21" spans="1:17" x14ac:dyDescent="0.3">
      <c r="A21" s="20" t="s">
        <v>12</v>
      </c>
      <c r="B21" s="21">
        <v>1460</v>
      </c>
    </row>
    <row r="22" spans="1:17" x14ac:dyDescent="0.3">
      <c r="A22" s="20" t="s">
        <v>18</v>
      </c>
      <c r="B22" s="21">
        <v>1500</v>
      </c>
    </row>
    <row r="23" spans="1:17" x14ac:dyDescent="0.3">
      <c r="A23" s="20" t="s">
        <v>21</v>
      </c>
      <c r="B23" s="21">
        <v>1533</v>
      </c>
    </row>
    <row r="24" spans="1:17" x14ac:dyDescent="0.3">
      <c r="A24" s="20" t="s">
        <v>19</v>
      </c>
      <c r="B24" s="21">
        <v>1579</v>
      </c>
    </row>
    <row r="25" spans="1:17" x14ac:dyDescent="0.3">
      <c r="A25" s="20" t="s">
        <v>19</v>
      </c>
      <c r="B25" s="21">
        <v>1583</v>
      </c>
    </row>
    <row r="26" spans="1:17" x14ac:dyDescent="0.3">
      <c r="A26" s="20" t="s">
        <v>21</v>
      </c>
      <c r="B26" s="21">
        <v>1650</v>
      </c>
    </row>
    <row r="27" spans="1:17" x14ac:dyDescent="0.3">
      <c r="A27" s="20" t="s">
        <v>19</v>
      </c>
      <c r="B27" s="21">
        <v>1667</v>
      </c>
    </row>
    <row r="28" spans="1:17" x14ac:dyDescent="0.3">
      <c r="A28" s="20" t="s">
        <v>12</v>
      </c>
      <c r="B28" s="21">
        <v>1673</v>
      </c>
    </row>
    <row r="29" spans="1:17" x14ac:dyDescent="0.3">
      <c r="A29" s="20" t="s">
        <v>12</v>
      </c>
      <c r="B29" s="21">
        <v>1694</v>
      </c>
    </row>
    <row r="30" spans="1:17" x14ac:dyDescent="0.3">
      <c r="A30" s="20" t="s">
        <v>12</v>
      </c>
      <c r="B30" s="21">
        <v>1703</v>
      </c>
    </row>
    <row r="31" spans="1:17" x14ac:dyDescent="0.3">
      <c r="A31" s="20" t="s">
        <v>21</v>
      </c>
      <c r="B31" s="21">
        <v>1717</v>
      </c>
    </row>
    <row r="32" spans="1:17" x14ac:dyDescent="0.3">
      <c r="A32" s="20" t="s">
        <v>19</v>
      </c>
      <c r="B32" s="21">
        <v>1750</v>
      </c>
    </row>
    <row r="33" spans="1:2" x14ac:dyDescent="0.3">
      <c r="A33" s="20" t="s">
        <v>19</v>
      </c>
      <c r="B33" s="21">
        <v>1792</v>
      </c>
    </row>
    <row r="34" spans="1:2" x14ac:dyDescent="0.3">
      <c r="A34" s="20" t="s">
        <v>12</v>
      </c>
      <c r="B34" s="21">
        <v>1825</v>
      </c>
    </row>
    <row r="35" spans="1:2" x14ac:dyDescent="0.3">
      <c r="A35" s="20" t="s">
        <v>12</v>
      </c>
      <c r="B35" s="21">
        <v>1825</v>
      </c>
    </row>
    <row r="36" spans="1:2" x14ac:dyDescent="0.3">
      <c r="A36" s="20" t="s">
        <v>12</v>
      </c>
      <c r="B36" s="21">
        <v>1825</v>
      </c>
    </row>
    <row r="37" spans="1:2" x14ac:dyDescent="0.3">
      <c r="A37" s="20" t="s">
        <v>19</v>
      </c>
      <c r="B37" s="21">
        <v>1875</v>
      </c>
    </row>
    <row r="38" spans="1:2" x14ac:dyDescent="0.3">
      <c r="A38" s="20" t="s">
        <v>19</v>
      </c>
      <c r="B38" s="21">
        <v>1875</v>
      </c>
    </row>
    <row r="39" spans="1:2" x14ac:dyDescent="0.3">
      <c r="A39" s="20" t="s">
        <v>19</v>
      </c>
      <c r="B39" s="21">
        <v>1875</v>
      </c>
    </row>
    <row r="40" spans="1:2" x14ac:dyDescent="0.3">
      <c r="A40" s="20" t="s">
        <v>19</v>
      </c>
      <c r="B40" s="21">
        <v>1875</v>
      </c>
    </row>
    <row r="41" spans="1:2" x14ac:dyDescent="0.3">
      <c r="A41" s="20" t="s">
        <v>12</v>
      </c>
      <c r="B41" s="21">
        <v>1886</v>
      </c>
    </row>
    <row r="42" spans="1:2" x14ac:dyDescent="0.3">
      <c r="A42" s="20" t="s">
        <v>12</v>
      </c>
      <c r="B42" s="21">
        <v>1898</v>
      </c>
    </row>
    <row r="43" spans="1:2" x14ac:dyDescent="0.3">
      <c r="A43" s="20" t="s">
        <v>12</v>
      </c>
      <c r="B43" s="21">
        <v>2000</v>
      </c>
    </row>
    <row r="44" spans="1:2" x14ac:dyDescent="0.3">
      <c r="A44" s="20" t="s">
        <v>19</v>
      </c>
      <c r="B44" s="21">
        <v>2000</v>
      </c>
    </row>
    <row r="45" spans="1:2" x14ac:dyDescent="0.3">
      <c r="A45" s="20" t="s">
        <v>19</v>
      </c>
      <c r="B45" s="21">
        <v>2000</v>
      </c>
    </row>
    <row r="46" spans="1:2" x14ac:dyDescent="0.3">
      <c r="A46" s="20" t="s">
        <v>14</v>
      </c>
      <c r="B46" s="21">
        <v>2000</v>
      </c>
    </row>
    <row r="47" spans="1:2" x14ac:dyDescent="0.3">
      <c r="A47" s="20" t="s">
        <v>12</v>
      </c>
      <c r="B47" s="21">
        <v>2062</v>
      </c>
    </row>
    <row r="48" spans="1:2" x14ac:dyDescent="0.3">
      <c r="A48" s="20" t="s">
        <v>12</v>
      </c>
      <c r="B48" s="21">
        <v>2068</v>
      </c>
    </row>
    <row r="49" spans="1:2" x14ac:dyDescent="0.3">
      <c r="A49" s="20" t="s">
        <v>19</v>
      </c>
      <c r="B49" s="21">
        <v>2083</v>
      </c>
    </row>
    <row r="50" spans="1:2" x14ac:dyDescent="0.3">
      <c r="A50" s="20" t="s">
        <v>19</v>
      </c>
      <c r="B50" s="21">
        <v>2083</v>
      </c>
    </row>
    <row r="51" spans="1:2" x14ac:dyDescent="0.3">
      <c r="A51" s="20" t="s">
        <v>12</v>
      </c>
      <c r="B51" s="21">
        <v>2129</v>
      </c>
    </row>
    <row r="52" spans="1:2" x14ac:dyDescent="0.3">
      <c r="A52" s="20" t="s">
        <v>12</v>
      </c>
      <c r="B52" s="21">
        <v>2129</v>
      </c>
    </row>
    <row r="53" spans="1:2" x14ac:dyDescent="0.3">
      <c r="A53" s="20" t="s">
        <v>12</v>
      </c>
      <c r="B53" s="21">
        <v>2129</v>
      </c>
    </row>
    <row r="54" spans="1:2" x14ac:dyDescent="0.3">
      <c r="A54" s="20" t="s">
        <v>12</v>
      </c>
      <c r="B54" s="21">
        <v>2160</v>
      </c>
    </row>
    <row r="55" spans="1:2" x14ac:dyDescent="0.3">
      <c r="A55" s="20" t="s">
        <v>19</v>
      </c>
      <c r="B55" s="21">
        <v>2167</v>
      </c>
    </row>
    <row r="56" spans="1:2" x14ac:dyDescent="0.3">
      <c r="A56" s="20" t="s">
        <v>12</v>
      </c>
      <c r="B56" s="21">
        <v>2190</v>
      </c>
    </row>
    <row r="57" spans="1:2" x14ac:dyDescent="0.3">
      <c r="A57" s="20" t="s">
        <v>12</v>
      </c>
      <c r="B57" s="21">
        <v>2190</v>
      </c>
    </row>
    <row r="58" spans="1:2" x14ac:dyDescent="0.3">
      <c r="A58" s="20" t="s">
        <v>12</v>
      </c>
      <c r="B58" s="21">
        <v>2190</v>
      </c>
    </row>
    <row r="59" spans="1:2" x14ac:dyDescent="0.3">
      <c r="A59" s="20" t="s">
        <v>18</v>
      </c>
      <c r="B59" s="21">
        <v>2200</v>
      </c>
    </row>
    <row r="60" spans="1:2" x14ac:dyDescent="0.3">
      <c r="A60" s="20" t="s">
        <v>12</v>
      </c>
      <c r="B60" s="21">
        <v>2278</v>
      </c>
    </row>
    <row r="61" spans="1:2" x14ac:dyDescent="0.3">
      <c r="A61" s="20" t="s">
        <v>19</v>
      </c>
      <c r="B61" s="21">
        <v>2292</v>
      </c>
    </row>
    <row r="62" spans="1:2" x14ac:dyDescent="0.3">
      <c r="A62" s="20" t="s">
        <v>12</v>
      </c>
      <c r="B62" s="21">
        <v>2312</v>
      </c>
    </row>
    <row r="63" spans="1:2" x14ac:dyDescent="0.3">
      <c r="A63" s="20" t="s">
        <v>12</v>
      </c>
      <c r="B63" s="21">
        <v>2312</v>
      </c>
    </row>
    <row r="64" spans="1:2" x14ac:dyDescent="0.3">
      <c r="A64" s="20" t="s">
        <v>12</v>
      </c>
      <c r="B64" s="21">
        <v>2312</v>
      </c>
    </row>
    <row r="65" spans="1:2" x14ac:dyDescent="0.3">
      <c r="A65" s="20" t="s">
        <v>19</v>
      </c>
      <c r="B65" s="21">
        <v>2333</v>
      </c>
    </row>
    <row r="66" spans="1:2" x14ac:dyDescent="0.3">
      <c r="A66" s="20" t="s">
        <v>21</v>
      </c>
      <c r="B66" s="21">
        <v>2333</v>
      </c>
    </row>
    <row r="67" spans="1:2" x14ac:dyDescent="0.3">
      <c r="A67" s="20" t="s">
        <v>12</v>
      </c>
      <c r="B67" s="21">
        <v>2373</v>
      </c>
    </row>
    <row r="68" spans="1:2" x14ac:dyDescent="0.3">
      <c r="A68" s="20" t="s">
        <v>17</v>
      </c>
      <c r="B68" s="21">
        <v>2375</v>
      </c>
    </row>
    <row r="69" spans="1:2" x14ac:dyDescent="0.3">
      <c r="A69" s="20" t="s">
        <v>19</v>
      </c>
      <c r="B69" s="21">
        <v>2375</v>
      </c>
    </row>
    <row r="70" spans="1:2" x14ac:dyDescent="0.3">
      <c r="A70" s="20" t="s">
        <v>19</v>
      </c>
      <c r="B70" s="21">
        <v>2375</v>
      </c>
    </row>
    <row r="71" spans="1:2" x14ac:dyDescent="0.3">
      <c r="A71" s="20" t="s">
        <v>18</v>
      </c>
      <c r="B71" s="21">
        <v>2400</v>
      </c>
    </row>
    <row r="72" spans="1:2" x14ac:dyDescent="0.3">
      <c r="A72" s="20" t="s">
        <v>19</v>
      </c>
      <c r="B72" s="21">
        <v>2417</v>
      </c>
    </row>
    <row r="73" spans="1:2" x14ac:dyDescent="0.3">
      <c r="A73" s="20" t="s">
        <v>14</v>
      </c>
      <c r="B73" s="21">
        <v>2417</v>
      </c>
    </row>
    <row r="74" spans="1:2" x14ac:dyDescent="0.3">
      <c r="A74" s="20" t="s">
        <v>12</v>
      </c>
      <c r="B74" s="21">
        <v>2433</v>
      </c>
    </row>
    <row r="75" spans="1:2" x14ac:dyDescent="0.3">
      <c r="A75" s="20" t="s">
        <v>12</v>
      </c>
      <c r="B75" s="21">
        <v>2433</v>
      </c>
    </row>
    <row r="76" spans="1:2" x14ac:dyDescent="0.3">
      <c r="A76" s="20" t="s">
        <v>12</v>
      </c>
      <c r="B76" s="21">
        <v>2433</v>
      </c>
    </row>
    <row r="77" spans="1:2" x14ac:dyDescent="0.3">
      <c r="A77" s="20" t="s">
        <v>12</v>
      </c>
      <c r="B77" s="21">
        <v>2433</v>
      </c>
    </row>
    <row r="78" spans="1:2" x14ac:dyDescent="0.3">
      <c r="A78" s="20" t="s">
        <v>12</v>
      </c>
      <c r="B78" s="21">
        <v>2433</v>
      </c>
    </row>
    <row r="79" spans="1:2" x14ac:dyDescent="0.3">
      <c r="A79" s="20" t="s">
        <v>12</v>
      </c>
      <c r="B79" s="21">
        <v>2433</v>
      </c>
    </row>
    <row r="80" spans="1:2" x14ac:dyDescent="0.3">
      <c r="A80" s="20" t="s">
        <v>12</v>
      </c>
      <c r="B80" s="21">
        <v>2433</v>
      </c>
    </row>
    <row r="81" spans="1:2" x14ac:dyDescent="0.3">
      <c r="A81" s="20" t="s">
        <v>12</v>
      </c>
      <c r="B81" s="21">
        <v>2433</v>
      </c>
    </row>
    <row r="82" spans="1:2" x14ac:dyDescent="0.3">
      <c r="A82" s="20" t="s">
        <v>12</v>
      </c>
      <c r="B82" s="21">
        <v>2433</v>
      </c>
    </row>
    <row r="83" spans="1:2" x14ac:dyDescent="0.3">
      <c r="A83" s="20" t="s">
        <v>12</v>
      </c>
      <c r="B83" s="21">
        <v>2433</v>
      </c>
    </row>
    <row r="84" spans="1:2" x14ac:dyDescent="0.3">
      <c r="A84" s="20" t="s">
        <v>12</v>
      </c>
      <c r="B84" s="21">
        <v>2433</v>
      </c>
    </row>
    <row r="85" spans="1:2" x14ac:dyDescent="0.3">
      <c r="A85" s="20" t="s">
        <v>12</v>
      </c>
      <c r="B85" s="21">
        <v>2433</v>
      </c>
    </row>
    <row r="86" spans="1:2" x14ac:dyDescent="0.3">
      <c r="A86" s="20" t="s">
        <v>12</v>
      </c>
      <c r="B86" s="21">
        <v>2433</v>
      </c>
    </row>
    <row r="87" spans="1:2" x14ac:dyDescent="0.3">
      <c r="A87" s="20" t="s">
        <v>12</v>
      </c>
      <c r="B87" s="21">
        <v>2433</v>
      </c>
    </row>
    <row r="88" spans="1:2" x14ac:dyDescent="0.3">
      <c r="A88" s="20" t="s">
        <v>12</v>
      </c>
      <c r="B88" s="21">
        <v>2433</v>
      </c>
    </row>
    <row r="89" spans="1:2" x14ac:dyDescent="0.3">
      <c r="A89" s="20" t="s">
        <v>12</v>
      </c>
      <c r="B89" s="21">
        <v>2433</v>
      </c>
    </row>
    <row r="90" spans="1:2" x14ac:dyDescent="0.3">
      <c r="A90" s="20" t="s">
        <v>12</v>
      </c>
      <c r="B90" s="21">
        <v>2433</v>
      </c>
    </row>
    <row r="91" spans="1:2" x14ac:dyDescent="0.3">
      <c r="A91" s="20" t="s">
        <v>12</v>
      </c>
      <c r="B91" s="21">
        <v>2459</v>
      </c>
    </row>
    <row r="92" spans="1:2" x14ac:dyDescent="0.3">
      <c r="A92" s="20" t="s">
        <v>12</v>
      </c>
      <c r="B92" s="21">
        <v>2476</v>
      </c>
    </row>
    <row r="93" spans="1:2" x14ac:dyDescent="0.3">
      <c r="A93" s="20" t="s">
        <v>12</v>
      </c>
      <c r="B93" s="21">
        <v>2494</v>
      </c>
    </row>
    <row r="94" spans="1:2" x14ac:dyDescent="0.3">
      <c r="A94" s="20" t="s">
        <v>12</v>
      </c>
      <c r="B94" s="21">
        <v>2494</v>
      </c>
    </row>
    <row r="95" spans="1:2" x14ac:dyDescent="0.3">
      <c r="A95" s="20" t="s">
        <v>19</v>
      </c>
      <c r="B95" s="21">
        <v>2500</v>
      </c>
    </row>
    <row r="96" spans="1:2" x14ac:dyDescent="0.3">
      <c r="A96" s="20" t="s">
        <v>21</v>
      </c>
      <c r="B96" s="21">
        <v>2500</v>
      </c>
    </row>
    <row r="97" spans="1:2" x14ac:dyDescent="0.3">
      <c r="A97" s="20" t="s">
        <v>19</v>
      </c>
      <c r="B97" s="21">
        <v>2542</v>
      </c>
    </row>
    <row r="98" spans="1:2" x14ac:dyDescent="0.3">
      <c r="A98" s="20" t="s">
        <v>12</v>
      </c>
      <c r="B98" s="21">
        <v>2555</v>
      </c>
    </row>
    <row r="99" spans="1:2" x14ac:dyDescent="0.3">
      <c r="A99" s="20" t="s">
        <v>12</v>
      </c>
      <c r="B99" s="21">
        <v>2555</v>
      </c>
    </row>
    <row r="100" spans="1:2" x14ac:dyDescent="0.3">
      <c r="A100" s="20" t="s">
        <v>12</v>
      </c>
      <c r="B100" s="21">
        <v>2564</v>
      </c>
    </row>
    <row r="101" spans="1:2" x14ac:dyDescent="0.3">
      <c r="A101" s="20" t="s">
        <v>12</v>
      </c>
      <c r="B101" s="21">
        <v>2574</v>
      </c>
    </row>
    <row r="102" spans="1:2" x14ac:dyDescent="0.3">
      <c r="A102" s="20" t="s">
        <v>19</v>
      </c>
      <c r="B102" s="21">
        <v>2600</v>
      </c>
    </row>
    <row r="103" spans="1:2" x14ac:dyDescent="0.3">
      <c r="A103" s="20" t="s">
        <v>12</v>
      </c>
      <c r="B103" s="21">
        <v>2616</v>
      </c>
    </row>
    <row r="104" spans="1:2" x14ac:dyDescent="0.3">
      <c r="A104" s="20" t="s">
        <v>12</v>
      </c>
      <c r="B104" s="21">
        <v>2616</v>
      </c>
    </row>
    <row r="105" spans="1:2" x14ac:dyDescent="0.3">
      <c r="A105" s="20" t="s">
        <v>12</v>
      </c>
      <c r="B105" s="21">
        <v>2616</v>
      </c>
    </row>
    <row r="106" spans="1:2" x14ac:dyDescent="0.3">
      <c r="A106" s="20" t="s">
        <v>19</v>
      </c>
      <c r="B106" s="21">
        <v>2625</v>
      </c>
    </row>
    <row r="107" spans="1:2" x14ac:dyDescent="0.3">
      <c r="A107" s="20" t="s">
        <v>12</v>
      </c>
      <c r="B107" s="21">
        <v>2652</v>
      </c>
    </row>
    <row r="108" spans="1:2" x14ac:dyDescent="0.3">
      <c r="A108" s="20" t="s">
        <v>16</v>
      </c>
      <c r="B108" s="21">
        <v>2667</v>
      </c>
    </row>
    <row r="109" spans="1:2" x14ac:dyDescent="0.3">
      <c r="A109" s="20" t="s">
        <v>12</v>
      </c>
      <c r="B109" s="21">
        <v>2677</v>
      </c>
    </row>
    <row r="110" spans="1:2" x14ac:dyDescent="0.3">
      <c r="A110" s="20" t="s">
        <v>12</v>
      </c>
      <c r="B110" s="21">
        <v>2677</v>
      </c>
    </row>
    <row r="111" spans="1:2" x14ac:dyDescent="0.3">
      <c r="A111" s="20" t="s">
        <v>19</v>
      </c>
      <c r="B111" s="21">
        <v>2679</v>
      </c>
    </row>
    <row r="112" spans="1:2" x14ac:dyDescent="0.3">
      <c r="A112" s="20" t="s">
        <v>12</v>
      </c>
      <c r="B112" s="21">
        <v>2689</v>
      </c>
    </row>
    <row r="113" spans="1:2" x14ac:dyDescent="0.3">
      <c r="A113" s="20" t="s">
        <v>19</v>
      </c>
      <c r="B113" s="21">
        <v>2708</v>
      </c>
    </row>
    <row r="114" spans="1:2" x14ac:dyDescent="0.3">
      <c r="A114" s="20" t="s">
        <v>19</v>
      </c>
      <c r="B114" s="21">
        <v>2708</v>
      </c>
    </row>
    <row r="115" spans="1:2" x14ac:dyDescent="0.3">
      <c r="A115" s="20" t="s">
        <v>19</v>
      </c>
      <c r="B115" s="21">
        <v>2719</v>
      </c>
    </row>
    <row r="116" spans="1:2" x14ac:dyDescent="0.3">
      <c r="A116" s="20" t="s">
        <v>12</v>
      </c>
      <c r="B116" s="21">
        <v>2738</v>
      </c>
    </row>
    <row r="117" spans="1:2" x14ac:dyDescent="0.3">
      <c r="A117" s="20" t="s">
        <v>12</v>
      </c>
      <c r="B117" s="21">
        <v>2738</v>
      </c>
    </row>
    <row r="118" spans="1:2" x14ac:dyDescent="0.3">
      <c r="A118" s="20" t="s">
        <v>12</v>
      </c>
      <c r="B118" s="21">
        <v>2738</v>
      </c>
    </row>
    <row r="119" spans="1:2" x14ac:dyDescent="0.3">
      <c r="A119" s="20" t="s">
        <v>12</v>
      </c>
      <c r="B119" s="21">
        <v>2738</v>
      </c>
    </row>
    <row r="120" spans="1:2" x14ac:dyDescent="0.3">
      <c r="A120" s="20" t="s">
        <v>12</v>
      </c>
      <c r="B120" s="21">
        <v>2738</v>
      </c>
    </row>
    <row r="121" spans="1:2" x14ac:dyDescent="0.3">
      <c r="A121" s="20" t="s">
        <v>12</v>
      </c>
      <c r="B121" s="21">
        <v>2738</v>
      </c>
    </row>
    <row r="122" spans="1:2" x14ac:dyDescent="0.3">
      <c r="A122" s="20" t="s">
        <v>12</v>
      </c>
      <c r="B122" s="21">
        <v>2738</v>
      </c>
    </row>
    <row r="123" spans="1:2" x14ac:dyDescent="0.3">
      <c r="A123" s="20" t="s">
        <v>12</v>
      </c>
      <c r="B123" s="21">
        <v>2738</v>
      </c>
    </row>
    <row r="124" spans="1:2" x14ac:dyDescent="0.3">
      <c r="A124" s="20" t="s">
        <v>12</v>
      </c>
      <c r="B124" s="21">
        <v>2738</v>
      </c>
    </row>
    <row r="125" spans="1:2" x14ac:dyDescent="0.3">
      <c r="A125" s="20" t="s">
        <v>12</v>
      </c>
      <c r="B125" s="21">
        <v>2738</v>
      </c>
    </row>
    <row r="126" spans="1:2" x14ac:dyDescent="0.3">
      <c r="A126" s="20" t="s">
        <v>12</v>
      </c>
      <c r="B126" s="21">
        <v>2738</v>
      </c>
    </row>
    <row r="127" spans="1:2" x14ac:dyDescent="0.3">
      <c r="A127" s="20" t="s">
        <v>12</v>
      </c>
      <c r="B127" s="21">
        <v>2738</v>
      </c>
    </row>
    <row r="128" spans="1:2" x14ac:dyDescent="0.3">
      <c r="A128" s="20" t="s">
        <v>12</v>
      </c>
      <c r="B128" s="21">
        <v>2738</v>
      </c>
    </row>
    <row r="129" spans="1:2" x14ac:dyDescent="0.3">
      <c r="A129" s="20" t="s">
        <v>12</v>
      </c>
      <c r="B129" s="21">
        <v>2798</v>
      </c>
    </row>
    <row r="130" spans="1:2" x14ac:dyDescent="0.3">
      <c r="A130" s="20" t="s">
        <v>12</v>
      </c>
      <c r="B130" s="21">
        <v>2798</v>
      </c>
    </row>
    <row r="131" spans="1:2" x14ac:dyDescent="0.3">
      <c r="A131" s="20" t="s">
        <v>12</v>
      </c>
      <c r="B131" s="21">
        <v>2798</v>
      </c>
    </row>
    <row r="132" spans="1:2" x14ac:dyDescent="0.3">
      <c r="A132" s="20" t="s">
        <v>12</v>
      </c>
      <c r="B132" s="21">
        <v>2798</v>
      </c>
    </row>
    <row r="133" spans="1:2" x14ac:dyDescent="0.3">
      <c r="A133" s="20" t="s">
        <v>12</v>
      </c>
      <c r="B133" s="21">
        <v>2798</v>
      </c>
    </row>
    <row r="134" spans="1:2" x14ac:dyDescent="0.3">
      <c r="A134" s="20" t="s">
        <v>12</v>
      </c>
      <c r="B134" s="21">
        <v>2820</v>
      </c>
    </row>
    <row r="135" spans="1:2" x14ac:dyDescent="0.3">
      <c r="A135" s="20" t="s">
        <v>12</v>
      </c>
      <c r="B135" s="21">
        <v>2834</v>
      </c>
    </row>
    <row r="136" spans="1:2" x14ac:dyDescent="0.3">
      <c r="A136" s="20" t="s">
        <v>18</v>
      </c>
      <c r="B136" s="21">
        <v>2900</v>
      </c>
    </row>
    <row r="137" spans="1:2" x14ac:dyDescent="0.3">
      <c r="A137" s="20" t="s">
        <v>12</v>
      </c>
      <c r="B137" s="21">
        <v>2902</v>
      </c>
    </row>
    <row r="138" spans="1:2" x14ac:dyDescent="0.3">
      <c r="A138" s="20" t="s">
        <v>19</v>
      </c>
      <c r="B138" s="21">
        <v>2917</v>
      </c>
    </row>
    <row r="139" spans="1:2" x14ac:dyDescent="0.3">
      <c r="A139" s="20" t="s">
        <v>12</v>
      </c>
      <c r="B139" s="21">
        <v>2920</v>
      </c>
    </row>
    <row r="140" spans="1:2" x14ac:dyDescent="0.3">
      <c r="A140" s="20" t="s">
        <v>12</v>
      </c>
      <c r="B140" s="21">
        <v>2920</v>
      </c>
    </row>
    <row r="141" spans="1:2" x14ac:dyDescent="0.3">
      <c r="A141" s="20" t="s">
        <v>12</v>
      </c>
      <c r="B141" s="21">
        <v>2920</v>
      </c>
    </row>
    <row r="142" spans="1:2" x14ac:dyDescent="0.3">
      <c r="A142" s="20" t="s">
        <v>12</v>
      </c>
      <c r="B142" s="21">
        <v>2950</v>
      </c>
    </row>
    <row r="143" spans="1:2" x14ac:dyDescent="0.3">
      <c r="A143" s="20" t="s">
        <v>12</v>
      </c>
      <c r="B143" s="21">
        <v>2981</v>
      </c>
    </row>
    <row r="144" spans="1:2" x14ac:dyDescent="0.3">
      <c r="A144" s="20" t="s">
        <v>12</v>
      </c>
      <c r="B144" s="21">
        <v>2981</v>
      </c>
    </row>
    <row r="145" spans="1:2" x14ac:dyDescent="0.3">
      <c r="A145" s="20" t="s">
        <v>12</v>
      </c>
      <c r="B145" s="21">
        <v>2981</v>
      </c>
    </row>
    <row r="146" spans="1:2" x14ac:dyDescent="0.3">
      <c r="A146" s="20" t="s">
        <v>18</v>
      </c>
      <c r="B146" s="21">
        <v>3000</v>
      </c>
    </row>
    <row r="147" spans="1:2" x14ac:dyDescent="0.3">
      <c r="A147" s="20" t="s">
        <v>18</v>
      </c>
      <c r="B147" s="21">
        <v>3000</v>
      </c>
    </row>
    <row r="148" spans="1:2" x14ac:dyDescent="0.3">
      <c r="A148" s="20" t="s">
        <v>12</v>
      </c>
      <c r="B148" s="21">
        <v>3011</v>
      </c>
    </row>
    <row r="149" spans="1:2" x14ac:dyDescent="0.3">
      <c r="A149" s="20" t="s">
        <v>12</v>
      </c>
      <c r="B149" s="21">
        <v>3042</v>
      </c>
    </row>
    <row r="150" spans="1:2" x14ac:dyDescent="0.3">
      <c r="A150" s="20" t="s">
        <v>12</v>
      </c>
      <c r="B150" s="21">
        <v>3042</v>
      </c>
    </row>
    <row r="151" spans="1:2" x14ac:dyDescent="0.3">
      <c r="A151" s="20" t="s">
        <v>12</v>
      </c>
      <c r="B151" s="21">
        <v>3042</v>
      </c>
    </row>
    <row r="152" spans="1:2" x14ac:dyDescent="0.3">
      <c r="A152" s="20" t="s">
        <v>12</v>
      </c>
      <c r="B152" s="21">
        <v>3042</v>
      </c>
    </row>
    <row r="153" spans="1:2" x14ac:dyDescent="0.3">
      <c r="A153" s="20" t="s">
        <v>12</v>
      </c>
      <c r="B153" s="21">
        <v>3042</v>
      </c>
    </row>
    <row r="154" spans="1:2" x14ac:dyDescent="0.3">
      <c r="A154" s="20" t="s">
        <v>12</v>
      </c>
      <c r="B154" s="21">
        <v>3042</v>
      </c>
    </row>
    <row r="155" spans="1:2" x14ac:dyDescent="0.3">
      <c r="A155" s="20" t="s">
        <v>12</v>
      </c>
      <c r="B155" s="21">
        <v>3042</v>
      </c>
    </row>
    <row r="156" spans="1:2" x14ac:dyDescent="0.3">
      <c r="A156" s="20" t="s">
        <v>12</v>
      </c>
      <c r="B156" s="21">
        <v>3042</v>
      </c>
    </row>
    <row r="157" spans="1:2" x14ac:dyDescent="0.3">
      <c r="A157" s="20" t="s">
        <v>12</v>
      </c>
      <c r="B157" s="21">
        <v>3042</v>
      </c>
    </row>
    <row r="158" spans="1:2" x14ac:dyDescent="0.3">
      <c r="A158" s="20" t="s">
        <v>12</v>
      </c>
      <c r="B158" s="21">
        <v>3042</v>
      </c>
    </row>
    <row r="159" spans="1:2" x14ac:dyDescent="0.3">
      <c r="A159" s="20" t="s">
        <v>12</v>
      </c>
      <c r="B159" s="21">
        <v>3042</v>
      </c>
    </row>
    <row r="160" spans="1:2" x14ac:dyDescent="0.3">
      <c r="A160" s="20" t="s">
        <v>12</v>
      </c>
      <c r="B160" s="21">
        <v>3042</v>
      </c>
    </row>
    <row r="161" spans="1:2" x14ac:dyDescent="0.3">
      <c r="A161" s="20" t="s">
        <v>12</v>
      </c>
      <c r="B161" s="21">
        <v>3042</v>
      </c>
    </row>
    <row r="162" spans="1:2" x14ac:dyDescent="0.3">
      <c r="A162" s="20" t="s">
        <v>12</v>
      </c>
      <c r="B162" s="21">
        <v>3042</v>
      </c>
    </row>
    <row r="163" spans="1:2" x14ac:dyDescent="0.3">
      <c r="A163" s="20" t="s">
        <v>12</v>
      </c>
      <c r="B163" s="21">
        <v>3093</v>
      </c>
    </row>
    <row r="164" spans="1:2" x14ac:dyDescent="0.3">
      <c r="A164" s="20" t="s">
        <v>12</v>
      </c>
      <c r="B164" s="21">
        <v>3103</v>
      </c>
    </row>
    <row r="165" spans="1:2" x14ac:dyDescent="0.3">
      <c r="A165" s="20" t="s">
        <v>19</v>
      </c>
      <c r="B165" s="21">
        <v>3125</v>
      </c>
    </row>
    <row r="166" spans="1:2" x14ac:dyDescent="0.3">
      <c r="A166" s="20" t="s">
        <v>19</v>
      </c>
      <c r="B166" s="21">
        <v>3125</v>
      </c>
    </row>
    <row r="167" spans="1:2" x14ac:dyDescent="0.3">
      <c r="A167" s="20" t="s">
        <v>12</v>
      </c>
      <c r="B167" s="21">
        <v>3140</v>
      </c>
    </row>
    <row r="168" spans="1:2" x14ac:dyDescent="0.3">
      <c r="A168" s="20" t="s">
        <v>12</v>
      </c>
      <c r="B168" s="21">
        <v>3163</v>
      </c>
    </row>
    <row r="169" spans="1:2" x14ac:dyDescent="0.3">
      <c r="A169" s="20" t="s">
        <v>12</v>
      </c>
      <c r="B169" s="21">
        <v>3163</v>
      </c>
    </row>
    <row r="170" spans="1:2" x14ac:dyDescent="0.3">
      <c r="A170" s="20" t="s">
        <v>12</v>
      </c>
      <c r="B170" s="21">
        <v>3163</v>
      </c>
    </row>
    <row r="171" spans="1:2" x14ac:dyDescent="0.3">
      <c r="A171" s="20" t="s">
        <v>12</v>
      </c>
      <c r="B171" s="21">
        <v>3163</v>
      </c>
    </row>
    <row r="172" spans="1:2" x14ac:dyDescent="0.3">
      <c r="A172" s="20" t="s">
        <v>12</v>
      </c>
      <c r="B172" s="21">
        <v>3163</v>
      </c>
    </row>
    <row r="173" spans="1:2" x14ac:dyDescent="0.3">
      <c r="A173" s="20" t="s">
        <v>12</v>
      </c>
      <c r="B173" s="21">
        <v>3194</v>
      </c>
    </row>
    <row r="174" spans="1:2" x14ac:dyDescent="0.3">
      <c r="A174" s="20" t="s">
        <v>12</v>
      </c>
      <c r="B174" s="21">
        <v>3194</v>
      </c>
    </row>
    <row r="175" spans="1:2" x14ac:dyDescent="0.3">
      <c r="A175" s="20" t="s">
        <v>18</v>
      </c>
      <c r="B175" s="21">
        <v>3200</v>
      </c>
    </row>
    <row r="176" spans="1:2" x14ac:dyDescent="0.3">
      <c r="A176" s="20" t="s">
        <v>19</v>
      </c>
      <c r="B176" s="21">
        <v>3208</v>
      </c>
    </row>
    <row r="177" spans="1:2" x14ac:dyDescent="0.3">
      <c r="A177" s="20" t="s">
        <v>12</v>
      </c>
      <c r="B177" s="21">
        <v>3224</v>
      </c>
    </row>
    <row r="178" spans="1:2" x14ac:dyDescent="0.3">
      <c r="A178" s="20" t="s">
        <v>12</v>
      </c>
      <c r="B178" s="21">
        <v>3224</v>
      </c>
    </row>
    <row r="179" spans="1:2" x14ac:dyDescent="0.3">
      <c r="A179" s="20" t="s">
        <v>12</v>
      </c>
      <c r="B179" s="21">
        <v>3224</v>
      </c>
    </row>
    <row r="180" spans="1:2" x14ac:dyDescent="0.3">
      <c r="A180" s="20" t="s">
        <v>17</v>
      </c>
      <c r="B180" s="21">
        <v>3246</v>
      </c>
    </row>
    <row r="181" spans="1:2" x14ac:dyDescent="0.3">
      <c r="A181" s="20" t="s">
        <v>12</v>
      </c>
      <c r="B181" s="21">
        <v>3285</v>
      </c>
    </row>
    <row r="182" spans="1:2" x14ac:dyDescent="0.3">
      <c r="A182" s="20" t="s">
        <v>12</v>
      </c>
      <c r="B182" s="21">
        <v>3285</v>
      </c>
    </row>
    <row r="183" spans="1:2" x14ac:dyDescent="0.3">
      <c r="A183" s="20" t="s">
        <v>12</v>
      </c>
      <c r="B183" s="21">
        <v>3285</v>
      </c>
    </row>
    <row r="184" spans="1:2" x14ac:dyDescent="0.3">
      <c r="A184" s="20" t="s">
        <v>12</v>
      </c>
      <c r="B184" s="21">
        <v>3285</v>
      </c>
    </row>
    <row r="185" spans="1:2" x14ac:dyDescent="0.3">
      <c r="A185" s="20" t="s">
        <v>12</v>
      </c>
      <c r="B185" s="21">
        <v>3285</v>
      </c>
    </row>
    <row r="186" spans="1:2" x14ac:dyDescent="0.3">
      <c r="A186" s="20" t="s">
        <v>19</v>
      </c>
      <c r="B186" s="21">
        <v>3292</v>
      </c>
    </row>
    <row r="187" spans="1:2" x14ac:dyDescent="0.3">
      <c r="A187" s="20" t="s">
        <v>18</v>
      </c>
      <c r="B187" s="21">
        <v>3325</v>
      </c>
    </row>
    <row r="188" spans="1:2" x14ac:dyDescent="0.3">
      <c r="A188" s="20" t="s">
        <v>12</v>
      </c>
      <c r="B188" s="21">
        <v>3346</v>
      </c>
    </row>
    <row r="189" spans="1:2" x14ac:dyDescent="0.3">
      <c r="A189" s="20" t="s">
        <v>12</v>
      </c>
      <c r="B189" s="21">
        <v>3346</v>
      </c>
    </row>
    <row r="190" spans="1:2" x14ac:dyDescent="0.3">
      <c r="A190" s="20" t="s">
        <v>12</v>
      </c>
      <c r="B190" s="21">
        <v>3346</v>
      </c>
    </row>
    <row r="191" spans="1:2" x14ac:dyDescent="0.3">
      <c r="A191" s="20" t="s">
        <v>12</v>
      </c>
      <c r="B191" s="21">
        <v>3346</v>
      </c>
    </row>
    <row r="192" spans="1:2" x14ac:dyDescent="0.3">
      <c r="A192" s="20" t="s">
        <v>12</v>
      </c>
      <c r="B192" s="21">
        <v>3346</v>
      </c>
    </row>
    <row r="193" spans="1:2" x14ac:dyDescent="0.3">
      <c r="A193" s="20" t="s">
        <v>12</v>
      </c>
      <c r="B193" s="21">
        <v>3346</v>
      </c>
    </row>
    <row r="194" spans="1:2" x14ac:dyDescent="0.3">
      <c r="A194" s="20" t="s">
        <v>12</v>
      </c>
      <c r="B194" s="21">
        <v>3346</v>
      </c>
    </row>
    <row r="195" spans="1:2" x14ac:dyDescent="0.3">
      <c r="A195" s="20" t="s">
        <v>12</v>
      </c>
      <c r="B195" s="21">
        <v>3346</v>
      </c>
    </row>
    <row r="196" spans="1:2" x14ac:dyDescent="0.3">
      <c r="A196" s="20" t="s">
        <v>12</v>
      </c>
      <c r="B196" s="21">
        <v>3346</v>
      </c>
    </row>
    <row r="197" spans="1:2" x14ac:dyDescent="0.3">
      <c r="A197" s="20" t="s">
        <v>12</v>
      </c>
      <c r="B197" s="21">
        <v>3346</v>
      </c>
    </row>
    <row r="198" spans="1:2" x14ac:dyDescent="0.3">
      <c r="A198" s="20" t="s">
        <v>12</v>
      </c>
      <c r="B198" s="21">
        <v>3407</v>
      </c>
    </row>
    <row r="199" spans="1:2" x14ac:dyDescent="0.3">
      <c r="A199" s="20" t="s">
        <v>12</v>
      </c>
      <c r="B199" s="21">
        <v>3407</v>
      </c>
    </row>
    <row r="200" spans="1:2" x14ac:dyDescent="0.3">
      <c r="A200" s="20" t="s">
        <v>12</v>
      </c>
      <c r="B200" s="21">
        <v>3416</v>
      </c>
    </row>
    <row r="201" spans="1:2" x14ac:dyDescent="0.3">
      <c r="A201" s="20" t="s">
        <v>12</v>
      </c>
      <c r="B201" s="21">
        <v>3468</v>
      </c>
    </row>
    <row r="202" spans="1:2" x14ac:dyDescent="0.3">
      <c r="A202" s="20" t="s">
        <v>12</v>
      </c>
      <c r="B202" s="21">
        <v>3492</v>
      </c>
    </row>
    <row r="203" spans="1:2" x14ac:dyDescent="0.3">
      <c r="A203" s="20" t="s">
        <v>18</v>
      </c>
      <c r="B203" s="21">
        <v>3500</v>
      </c>
    </row>
    <row r="204" spans="1:2" x14ac:dyDescent="0.3">
      <c r="A204" s="20" t="s">
        <v>12</v>
      </c>
      <c r="B204" s="21">
        <v>3509</v>
      </c>
    </row>
    <row r="205" spans="1:2" x14ac:dyDescent="0.3">
      <c r="A205" s="20" t="s">
        <v>12</v>
      </c>
      <c r="B205" s="21">
        <v>3528</v>
      </c>
    </row>
    <row r="206" spans="1:2" x14ac:dyDescent="0.3">
      <c r="A206" s="20" t="s">
        <v>19</v>
      </c>
      <c r="B206" s="21">
        <v>3542</v>
      </c>
    </row>
    <row r="207" spans="1:2" x14ac:dyDescent="0.3">
      <c r="A207" s="20" t="s">
        <v>19</v>
      </c>
      <c r="B207" s="21">
        <v>3542</v>
      </c>
    </row>
    <row r="208" spans="1:2" x14ac:dyDescent="0.3">
      <c r="A208" s="20" t="s">
        <v>19</v>
      </c>
      <c r="B208" s="21">
        <v>3542</v>
      </c>
    </row>
    <row r="209" spans="1:2" x14ac:dyDescent="0.3">
      <c r="A209" s="20" t="s">
        <v>21</v>
      </c>
      <c r="B209" s="21">
        <v>3567</v>
      </c>
    </row>
    <row r="210" spans="1:2" x14ac:dyDescent="0.3">
      <c r="A210" s="20" t="s">
        <v>12</v>
      </c>
      <c r="B210" s="21">
        <v>3589</v>
      </c>
    </row>
    <row r="211" spans="1:2" x14ac:dyDescent="0.3">
      <c r="A211" s="20" t="s">
        <v>18</v>
      </c>
      <c r="B211" s="21">
        <v>3600</v>
      </c>
    </row>
    <row r="212" spans="1:2" x14ac:dyDescent="0.3">
      <c r="A212" s="20" t="s">
        <v>12</v>
      </c>
      <c r="B212" s="21">
        <v>3650</v>
      </c>
    </row>
    <row r="213" spans="1:2" x14ac:dyDescent="0.3">
      <c r="A213" s="20" t="s">
        <v>12</v>
      </c>
      <c r="B213" s="21">
        <v>3650</v>
      </c>
    </row>
    <row r="214" spans="1:2" x14ac:dyDescent="0.3">
      <c r="A214" s="20" t="s">
        <v>12</v>
      </c>
      <c r="B214" s="21">
        <v>3650</v>
      </c>
    </row>
    <row r="215" spans="1:2" x14ac:dyDescent="0.3">
      <c r="A215" s="20" t="s">
        <v>12</v>
      </c>
      <c r="B215" s="21">
        <v>3650</v>
      </c>
    </row>
    <row r="216" spans="1:2" x14ac:dyDescent="0.3">
      <c r="A216" s="20" t="s">
        <v>12</v>
      </c>
      <c r="B216" s="21">
        <v>3650</v>
      </c>
    </row>
    <row r="217" spans="1:2" x14ac:dyDescent="0.3">
      <c r="A217" s="20" t="s">
        <v>12</v>
      </c>
      <c r="B217" s="21">
        <v>3650</v>
      </c>
    </row>
    <row r="218" spans="1:2" x14ac:dyDescent="0.3">
      <c r="A218" s="20" t="s">
        <v>12</v>
      </c>
      <c r="B218" s="21">
        <v>3650</v>
      </c>
    </row>
    <row r="219" spans="1:2" x14ac:dyDescent="0.3">
      <c r="A219" s="20" t="s">
        <v>12</v>
      </c>
      <c r="B219" s="21">
        <v>3650</v>
      </c>
    </row>
    <row r="220" spans="1:2" x14ac:dyDescent="0.3">
      <c r="A220" s="20" t="s">
        <v>12</v>
      </c>
      <c r="B220" s="21">
        <v>3650</v>
      </c>
    </row>
    <row r="221" spans="1:2" x14ac:dyDescent="0.3">
      <c r="A221" s="20" t="s">
        <v>12</v>
      </c>
      <c r="B221" s="21">
        <v>3650</v>
      </c>
    </row>
    <row r="222" spans="1:2" x14ac:dyDescent="0.3">
      <c r="A222" s="20" t="s">
        <v>12</v>
      </c>
      <c r="B222" s="21">
        <v>3650</v>
      </c>
    </row>
    <row r="223" spans="1:2" x14ac:dyDescent="0.3">
      <c r="A223" s="20" t="s">
        <v>12</v>
      </c>
      <c r="B223" s="21">
        <v>3650</v>
      </c>
    </row>
    <row r="224" spans="1:2" x14ac:dyDescent="0.3">
      <c r="A224" s="20" t="s">
        <v>12</v>
      </c>
      <c r="B224" s="21">
        <v>3650</v>
      </c>
    </row>
    <row r="225" spans="1:2" x14ac:dyDescent="0.3">
      <c r="A225" s="20" t="s">
        <v>12</v>
      </c>
      <c r="B225" s="21">
        <v>3650</v>
      </c>
    </row>
    <row r="226" spans="1:2" x14ac:dyDescent="0.3">
      <c r="A226" s="20" t="s">
        <v>12</v>
      </c>
      <c r="B226" s="21">
        <v>3650</v>
      </c>
    </row>
    <row r="227" spans="1:2" x14ac:dyDescent="0.3">
      <c r="A227" s="20" t="s">
        <v>12</v>
      </c>
      <c r="B227" s="21">
        <v>3650</v>
      </c>
    </row>
    <row r="228" spans="1:2" x14ac:dyDescent="0.3">
      <c r="A228" s="20" t="s">
        <v>12</v>
      </c>
      <c r="B228" s="21">
        <v>3650</v>
      </c>
    </row>
    <row r="229" spans="1:2" x14ac:dyDescent="0.3">
      <c r="A229" s="20" t="s">
        <v>14</v>
      </c>
      <c r="B229" s="21">
        <v>3667</v>
      </c>
    </row>
    <row r="230" spans="1:2" x14ac:dyDescent="0.3">
      <c r="A230" s="20" t="s">
        <v>12</v>
      </c>
      <c r="B230" s="21">
        <v>3699</v>
      </c>
    </row>
    <row r="231" spans="1:2" x14ac:dyDescent="0.3">
      <c r="A231" s="20" t="s">
        <v>12</v>
      </c>
      <c r="B231" s="21">
        <v>3711</v>
      </c>
    </row>
    <row r="232" spans="1:2" x14ac:dyDescent="0.3">
      <c r="A232" s="20" t="s">
        <v>12</v>
      </c>
      <c r="B232" s="21">
        <v>3711</v>
      </c>
    </row>
    <row r="233" spans="1:2" x14ac:dyDescent="0.3">
      <c r="A233" s="20" t="s">
        <v>12</v>
      </c>
      <c r="B233" s="21">
        <v>3711</v>
      </c>
    </row>
    <row r="234" spans="1:2" x14ac:dyDescent="0.3">
      <c r="A234" s="20" t="s">
        <v>12</v>
      </c>
      <c r="B234" s="21">
        <v>3711</v>
      </c>
    </row>
    <row r="235" spans="1:2" x14ac:dyDescent="0.3">
      <c r="A235" s="20" t="s">
        <v>12</v>
      </c>
      <c r="B235" s="21">
        <v>3772</v>
      </c>
    </row>
    <row r="236" spans="1:2" x14ac:dyDescent="0.3">
      <c r="A236" s="20" t="s">
        <v>12</v>
      </c>
      <c r="B236" s="21">
        <v>3772</v>
      </c>
    </row>
    <row r="237" spans="1:2" x14ac:dyDescent="0.3">
      <c r="A237" s="20" t="s">
        <v>12</v>
      </c>
      <c r="B237" s="21">
        <v>3772</v>
      </c>
    </row>
    <row r="238" spans="1:2" x14ac:dyDescent="0.3">
      <c r="A238" s="20" t="s">
        <v>12</v>
      </c>
      <c r="B238" s="21">
        <v>3772</v>
      </c>
    </row>
    <row r="239" spans="1:2" x14ac:dyDescent="0.3">
      <c r="A239" s="20" t="s">
        <v>12</v>
      </c>
      <c r="B239" s="21">
        <v>3772</v>
      </c>
    </row>
    <row r="240" spans="1:2" x14ac:dyDescent="0.3">
      <c r="A240" s="20" t="s">
        <v>12</v>
      </c>
      <c r="B240" s="21">
        <v>3833</v>
      </c>
    </row>
    <row r="241" spans="1:2" x14ac:dyDescent="0.3">
      <c r="A241" s="20" t="s">
        <v>12</v>
      </c>
      <c r="B241" s="21">
        <v>3833</v>
      </c>
    </row>
    <row r="242" spans="1:2" x14ac:dyDescent="0.3">
      <c r="A242" s="20" t="s">
        <v>12</v>
      </c>
      <c r="B242" s="21">
        <v>3833</v>
      </c>
    </row>
    <row r="243" spans="1:2" x14ac:dyDescent="0.3">
      <c r="A243" s="20" t="s">
        <v>12</v>
      </c>
      <c r="B243" s="21">
        <v>3833</v>
      </c>
    </row>
    <row r="244" spans="1:2" x14ac:dyDescent="0.3">
      <c r="A244" s="20" t="s">
        <v>12</v>
      </c>
      <c r="B244" s="21">
        <v>3924</v>
      </c>
    </row>
    <row r="245" spans="1:2" x14ac:dyDescent="0.3">
      <c r="A245" s="20" t="s">
        <v>12</v>
      </c>
      <c r="B245" s="21">
        <v>3954</v>
      </c>
    </row>
    <row r="246" spans="1:2" x14ac:dyDescent="0.3">
      <c r="A246" s="20" t="s">
        <v>12</v>
      </c>
      <c r="B246" s="21">
        <v>3954</v>
      </c>
    </row>
    <row r="247" spans="1:2" x14ac:dyDescent="0.3">
      <c r="A247" s="20" t="s">
        <v>12</v>
      </c>
      <c r="B247" s="21">
        <v>3954</v>
      </c>
    </row>
    <row r="248" spans="1:2" x14ac:dyDescent="0.3">
      <c r="A248" s="20" t="s">
        <v>12</v>
      </c>
      <c r="B248" s="21">
        <v>3954</v>
      </c>
    </row>
    <row r="249" spans="1:2" x14ac:dyDescent="0.3">
      <c r="A249" s="20" t="s">
        <v>12</v>
      </c>
      <c r="B249" s="21">
        <v>3954</v>
      </c>
    </row>
    <row r="250" spans="1:2" x14ac:dyDescent="0.3">
      <c r="A250" s="20" t="s">
        <v>12</v>
      </c>
      <c r="B250" s="21">
        <v>3954</v>
      </c>
    </row>
    <row r="251" spans="1:2" x14ac:dyDescent="0.3">
      <c r="A251" s="20" t="s">
        <v>12</v>
      </c>
      <c r="B251" s="21">
        <v>3954</v>
      </c>
    </row>
    <row r="252" spans="1:2" x14ac:dyDescent="0.3">
      <c r="A252" s="20" t="s">
        <v>12</v>
      </c>
      <c r="B252" s="21">
        <v>3954</v>
      </c>
    </row>
    <row r="253" spans="1:2" x14ac:dyDescent="0.3">
      <c r="A253" s="20" t="s">
        <v>12</v>
      </c>
      <c r="B253" s="21">
        <v>3954</v>
      </c>
    </row>
    <row r="254" spans="1:2" x14ac:dyDescent="0.3">
      <c r="A254" s="20" t="s">
        <v>12</v>
      </c>
      <c r="B254" s="21">
        <v>3954</v>
      </c>
    </row>
    <row r="255" spans="1:2" x14ac:dyDescent="0.3">
      <c r="A255" s="20" t="s">
        <v>12</v>
      </c>
      <c r="B255" s="21">
        <v>3954</v>
      </c>
    </row>
    <row r="256" spans="1:2" x14ac:dyDescent="0.3">
      <c r="A256" s="20" t="s">
        <v>12</v>
      </c>
      <c r="B256" s="21">
        <v>3954</v>
      </c>
    </row>
    <row r="257" spans="1:2" x14ac:dyDescent="0.3">
      <c r="A257" s="20" t="s">
        <v>12</v>
      </c>
      <c r="B257" s="21">
        <v>3954</v>
      </c>
    </row>
    <row r="258" spans="1:2" x14ac:dyDescent="0.3">
      <c r="A258" s="20" t="s">
        <v>12</v>
      </c>
      <c r="B258" s="21">
        <v>3954</v>
      </c>
    </row>
    <row r="259" spans="1:2" x14ac:dyDescent="0.3">
      <c r="A259" s="20" t="s">
        <v>18</v>
      </c>
      <c r="B259" s="21">
        <v>4000</v>
      </c>
    </row>
    <row r="260" spans="1:2" x14ac:dyDescent="0.3">
      <c r="A260" s="20" t="s">
        <v>18</v>
      </c>
      <c r="B260" s="21">
        <v>4000</v>
      </c>
    </row>
    <row r="261" spans="1:2" x14ac:dyDescent="0.3">
      <c r="A261" s="20" t="s">
        <v>18</v>
      </c>
      <c r="B261" s="21">
        <v>4000</v>
      </c>
    </row>
    <row r="262" spans="1:2" x14ac:dyDescent="0.3">
      <c r="A262" s="20" t="s">
        <v>18</v>
      </c>
      <c r="B262" s="21">
        <v>4000</v>
      </c>
    </row>
    <row r="263" spans="1:2" x14ac:dyDescent="0.3">
      <c r="A263" s="20" t="s">
        <v>18</v>
      </c>
      <c r="B263" s="21">
        <v>4000</v>
      </c>
    </row>
    <row r="264" spans="1:2" x14ac:dyDescent="0.3">
      <c r="A264" s="20" t="s">
        <v>18</v>
      </c>
      <c r="B264" s="21">
        <v>4000</v>
      </c>
    </row>
    <row r="265" spans="1:2" x14ac:dyDescent="0.3">
      <c r="A265" s="20" t="s">
        <v>18</v>
      </c>
      <c r="B265" s="21">
        <v>4000</v>
      </c>
    </row>
    <row r="266" spans="1:2" x14ac:dyDescent="0.3">
      <c r="A266" s="20" t="s">
        <v>12</v>
      </c>
      <c r="B266" s="21">
        <v>4015</v>
      </c>
    </row>
    <row r="267" spans="1:2" x14ac:dyDescent="0.3">
      <c r="A267" s="20" t="s">
        <v>12</v>
      </c>
      <c r="B267" s="21">
        <v>4015</v>
      </c>
    </row>
    <row r="268" spans="1:2" x14ac:dyDescent="0.3">
      <c r="A268" s="20" t="s">
        <v>12</v>
      </c>
      <c r="B268" s="21">
        <v>4045</v>
      </c>
    </row>
    <row r="269" spans="1:2" x14ac:dyDescent="0.3">
      <c r="A269" s="20" t="s">
        <v>12</v>
      </c>
      <c r="B269" s="21">
        <v>4076</v>
      </c>
    </row>
    <row r="270" spans="1:2" x14ac:dyDescent="0.3">
      <c r="A270" s="20" t="s">
        <v>12</v>
      </c>
      <c r="B270" s="21">
        <v>4076</v>
      </c>
    </row>
    <row r="271" spans="1:2" x14ac:dyDescent="0.3">
      <c r="A271" s="20" t="s">
        <v>12</v>
      </c>
      <c r="B271" s="21">
        <v>4076</v>
      </c>
    </row>
    <row r="272" spans="1:2" x14ac:dyDescent="0.3">
      <c r="A272" s="20" t="s">
        <v>12</v>
      </c>
      <c r="B272" s="21">
        <v>4076</v>
      </c>
    </row>
    <row r="273" spans="1:2" x14ac:dyDescent="0.3">
      <c r="A273" s="20" t="s">
        <v>12</v>
      </c>
      <c r="B273" s="21">
        <v>4076</v>
      </c>
    </row>
    <row r="274" spans="1:2" x14ac:dyDescent="0.3">
      <c r="A274" s="20" t="s">
        <v>12</v>
      </c>
      <c r="B274" s="21">
        <v>4076</v>
      </c>
    </row>
    <row r="275" spans="1:2" x14ac:dyDescent="0.3">
      <c r="A275" s="20" t="s">
        <v>18</v>
      </c>
      <c r="B275" s="21">
        <v>4100</v>
      </c>
    </row>
    <row r="276" spans="1:2" x14ac:dyDescent="0.3">
      <c r="A276" s="20" t="s">
        <v>12</v>
      </c>
      <c r="B276" s="21">
        <v>4137</v>
      </c>
    </row>
    <row r="277" spans="1:2" x14ac:dyDescent="0.3">
      <c r="A277" s="20" t="s">
        <v>12</v>
      </c>
      <c r="B277" s="21">
        <v>4137</v>
      </c>
    </row>
    <row r="278" spans="1:2" x14ac:dyDescent="0.3">
      <c r="A278" s="20" t="s">
        <v>12</v>
      </c>
      <c r="B278" s="21">
        <v>4137</v>
      </c>
    </row>
    <row r="279" spans="1:2" x14ac:dyDescent="0.3">
      <c r="A279" s="20" t="s">
        <v>18</v>
      </c>
      <c r="B279" s="21">
        <v>4160</v>
      </c>
    </row>
    <row r="280" spans="1:2" x14ac:dyDescent="0.3">
      <c r="A280" s="20" t="s">
        <v>19</v>
      </c>
      <c r="B280" s="21">
        <v>4167</v>
      </c>
    </row>
    <row r="281" spans="1:2" x14ac:dyDescent="0.3">
      <c r="A281" s="20" t="s">
        <v>14</v>
      </c>
      <c r="B281" s="21">
        <v>4167</v>
      </c>
    </row>
    <row r="282" spans="1:2" x14ac:dyDescent="0.3">
      <c r="A282" s="20" t="s">
        <v>18</v>
      </c>
      <c r="B282" s="21">
        <v>4193</v>
      </c>
    </row>
    <row r="283" spans="1:2" x14ac:dyDescent="0.3">
      <c r="A283" s="20" t="s">
        <v>12</v>
      </c>
      <c r="B283" s="21">
        <v>4198</v>
      </c>
    </row>
    <row r="284" spans="1:2" x14ac:dyDescent="0.3">
      <c r="A284" s="20" t="s">
        <v>12</v>
      </c>
      <c r="B284" s="21">
        <v>4198</v>
      </c>
    </row>
    <row r="285" spans="1:2" x14ac:dyDescent="0.3">
      <c r="A285" s="20" t="s">
        <v>12</v>
      </c>
      <c r="B285" s="21">
        <v>4258</v>
      </c>
    </row>
    <row r="286" spans="1:2" x14ac:dyDescent="0.3">
      <c r="A286" s="20" t="s">
        <v>12</v>
      </c>
      <c r="B286" s="21">
        <v>4258</v>
      </c>
    </row>
    <row r="287" spans="1:2" x14ac:dyDescent="0.3">
      <c r="A287" s="20" t="s">
        <v>12</v>
      </c>
      <c r="B287" s="21">
        <v>4258</v>
      </c>
    </row>
    <row r="288" spans="1:2" x14ac:dyDescent="0.3">
      <c r="A288" s="20" t="s">
        <v>12</v>
      </c>
      <c r="B288" s="21">
        <v>4258</v>
      </c>
    </row>
    <row r="289" spans="1:2" x14ac:dyDescent="0.3">
      <c r="A289" s="20" t="s">
        <v>12</v>
      </c>
      <c r="B289" s="21">
        <v>4258</v>
      </c>
    </row>
    <row r="290" spans="1:2" x14ac:dyDescent="0.3">
      <c r="A290" s="20" t="s">
        <v>12</v>
      </c>
      <c r="B290" s="21">
        <v>4258</v>
      </c>
    </row>
    <row r="291" spans="1:2" x14ac:dyDescent="0.3">
      <c r="A291" s="20" t="s">
        <v>12</v>
      </c>
      <c r="B291" s="21">
        <v>4258</v>
      </c>
    </row>
    <row r="292" spans="1:2" x14ac:dyDescent="0.3">
      <c r="A292" s="20" t="s">
        <v>12</v>
      </c>
      <c r="B292" s="21">
        <v>4258</v>
      </c>
    </row>
    <row r="293" spans="1:2" x14ac:dyDescent="0.3">
      <c r="A293" s="20" t="s">
        <v>12</v>
      </c>
      <c r="B293" s="21">
        <v>4258</v>
      </c>
    </row>
    <row r="294" spans="1:2" x14ac:dyDescent="0.3">
      <c r="A294" s="20" t="s">
        <v>12</v>
      </c>
      <c r="B294" s="21">
        <v>4258</v>
      </c>
    </row>
    <row r="295" spans="1:2" x14ac:dyDescent="0.3">
      <c r="A295" s="20" t="s">
        <v>12</v>
      </c>
      <c r="B295" s="21">
        <v>4258</v>
      </c>
    </row>
    <row r="296" spans="1:2" x14ac:dyDescent="0.3">
      <c r="A296" s="20" t="s">
        <v>22</v>
      </c>
      <c r="B296" s="21">
        <v>4267</v>
      </c>
    </row>
    <row r="297" spans="1:2" x14ac:dyDescent="0.3">
      <c r="A297" s="20" t="s">
        <v>12</v>
      </c>
      <c r="B297" s="21">
        <v>4317</v>
      </c>
    </row>
    <row r="298" spans="1:2" x14ac:dyDescent="0.3">
      <c r="A298" s="20" t="s">
        <v>12</v>
      </c>
      <c r="B298" s="21">
        <v>4319</v>
      </c>
    </row>
    <row r="299" spans="1:2" x14ac:dyDescent="0.3">
      <c r="A299" s="20" t="s">
        <v>12</v>
      </c>
      <c r="B299" s="21">
        <v>4350</v>
      </c>
    </row>
    <row r="300" spans="1:2" x14ac:dyDescent="0.3">
      <c r="A300" s="20" t="s">
        <v>12</v>
      </c>
      <c r="B300" s="21">
        <v>4380</v>
      </c>
    </row>
    <row r="301" spans="1:2" x14ac:dyDescent="0.3">
      <c r="A301" s="20" t="s">
        <v>12</v>
      </c>
      <c r="B301" s="21">
        <v>4380</v>
      </c>
    </row>
    <row r="302" spans="1:2" x14ac:dyDescent="0.3">
      <c r="A302" s="20" t="s">
        <v>18</v>
      </c>
      <c r="B302" s="21">
        <v>4400</v>
      </c>
    </row>
    <row r="303" spans="1:2" x14ac:dyDescent="0.3">
      <c r="A303" s="20" t="s">
        <v>12</v>
      </c>
      <c r="B303" s="21">
        <v>4441</v>
      </c>
    </row>
    <row r="304" spans="1:2" x14ac:dyDescent="0.3">
      <c r="A304" s="20" t="s">
        <v>19</v>
      </c>
      <c r="B304" s="21">
        <v>4458</v>
      </c>
    </row>
    <row r="305" spans="1:2" x14ac:dyDescent="0.3">
      <c r="A305" s="20" t="s">
        <v>12</v>
      </c>
      <c r="B305" s="21">
        <v>4471</v>
      </c>
    </row>
    <row r="306" spans="1:2" x14ac:dyDescent="0.3">
      <c r="A306" s="20" t="s">
        <v>14</v>
      </c>
      <c r="B306" s="21">
        <v>4500</v>
      </c>
    </row>
    <row r="307" spans="1:2" x14ac:dyDescent="0.3">
      <c r="A307" s="20" t="s">
        <v>12</v>
      </c>
      <c r="B307" s="21">
        <v>4520</v>
      </c>
    </row>
    <row r="308" spans="1:2" x14ac:dyDescent="0.3">
      <c r="A308" s="20" t="s">
        <v>12</v>
      </c>
      <c r="B308" s="21">
        <v>4563</v>
      </c>
    </row>
    <row r="309" spans="1:2" x14ac:dyDescent="0.3">
      <c r="A309" s="20" t="s">
        <v>12</v>
      </c>
      <c r="B309" s="21">
        <v>4563</v>
      </c>
    </row>
    <row r="310" spans="1:2" x14ac:dyDescent="0.3">
      <c r="A310" s="20" t="s">
        <v>12</v>
      </c>
      <c r="B310" s="21">
        <v>4563</v>
      </c>
    </row>
    <row r="311" spans="1:2" x14ac:dyDescent="0.3">
      <c r="A311" s="20" t="s">
        <v>12</v>
      </c>
      <c r="B311" s="21">
        <v>4563</v>
      </c>
    </row>
    <row r="312" spans="1:2" x14ac:dyDescent="0.3">
      <c r="A312" s="20" t="s">
        <v>12</v>
      </c>
      <c r="B312" s="21">
        <v>4563</v>
      </c>
    </row>
    <row r="313" spans="1:2" x14ac:dyDescent="0.3">
      <c r="A313" s="20" t="s">
        <v>12</v>
      </c>
      <c r="B313" s="21">
        <v>4563</v>
      </c>
    </row>
    <row r="314" spans="1:2" x14ac:dyDescent="0.3">
      <c r="A314" s="20" t="s">
        <v>12</v>
      </c>
      <c r="B314" s="21">
        <v>4563</v>
      </c>
    </row>
    <row r="315" spans="1:2" x14ac:dyDescent="0.3">
      <c r="A315" s="20" t="s">
        <v>12</v>
      </c>
      <c r="B315" s="21">
        <v>4563</v>
      </c>
    </row>
    <row r="316" spans="1:2" x14ac:dyDescent="0.3">
      <c r="A316" s="20" t="s">
        <v>12</v>
      </c>
      <c r="B316" s="21">
        <v>4563</v>
      </c>
    </row>
    <row r="317" spans="1:2" x14ac:dyDescent="0.3">
      <c r="A317" s="20" t="s">
        <v>12</v>
      </c>
      <c r="B317" s="21">
        <v>4563</v>
      </c>
    </row>
    <row r="318" spans="1:2" x14ac:dyDescent="0.3">
      <c r="A318" s="20" t="s">
        <v>12</v>
      </c>
      <c r="B318" s="21">
        <v>4563</v>
      </c>
    </row>
    <row r="319" spans="1:2" x14ac:dyDescent="0.3">
      <c r="A319" s="20" t="s">
        <v>12</v>
      </c>
      <c r="B319" s="21">
        <v>4563</v>
      </c>
    </row>
    <row r="320" spans="1:2" x14ac:dyDescent="0.3">
      <c r="A320" s="20" t="s">
        <v>12</v>
      </c>
      <c r="B320" s="21">
        <v>4563</v>
      </c>
    </row>
    <row r="321" spans="1:2" x14ac:dyDescent="0.3">
      <c r="A321" s="20" t="s">
        <v>12</v>
      </c>
      <c r="B321" s="21">
        <v>4563</v>
      </c>
    </row>
    <row r="322" spans="1:2" x14ac:dyDescent="0.3">
      <c r="A322" s="20" t="s">
        <v>12</v>
      </c>
      <c r="B322" s="21">
        <v>4563</v>
      </c>
    </row>
    <row r="323" spans="1:2" x14ac:dyDescent="0.3">
      <c r="A323" s="20" t="s">
        <v>12</v>
      </c>
      <c r="B323" s="21">
        <v>4563</v>
      </c>
    </row>
    <row r="324" spans="1:2" x14ac:dyDescent="0.3">
      <c r="A324" s="20" t="s">
        <v>18</v>
      </c>
      <c r="B324" s="21">
        <v>4588</v>
      </c>
    </row>
    <row r="325" spans="1:2" x14ac:dyDescent="0.3">
      <c r="A325" s="20" t="s">
        <v>12</v>
      </c>
      <c r="B325" s="21">
        <v>4623</v>
      </c>
    </row>
    <row r="326" spans="1:2" x14ac:dyDescent="0.3">
      <c r="A326" s="20" t="s">
        <v>12</v>
      </c>
      <c r="B326" s="21">
        <v>4660</v>
      </c>
    </row>
    <row r="327" spans="1:2" x14ac:dyDescent="0.3">
      <c r="A327" s="20" t="s">
        <v>12</v>
      </c>
      <c r="B327" s="21">
        <v>4684</v>
      </c>
    </row>
    <row r="328" spans="1:2" x14ac:dyDescent="0.3">
      <c r="A328" s="20" t="s">
        <v>18</v>
      </c>
      <c r="B328" s="21">
        <v>4700</v>
      </c>
    </row>
    <row r="329" spans="1:2" x14ac:dyDescent="0.3">
      <c r="A329" s="20" t="s">
        <v>18</v>
      </c>
      <c r="B329" s="21">
        <v>4700</v>
      </c>
    </row>
    <row r="330" spans="1:2" x14ac:dyDescent="0.3">
      <c r="A330" s="20" t="s">
        <v>12</v>
      </c>
      <c r="B330" s="21">
        <v>4715</v>
      </c>
    </row>
    <row r="331" spans="1:2" x14ac:dyDescent="0.3">
      <c r="A331" s="20" t="s">
        <v>14</v>
      </c>
      <c r="B331" s="21">
        <v>4750</v>
      </c>
    </row>
    <row r="332" spans="1:2" x14ac:dyDescent="0.3">
      <c r="A332" s="20" t="s">
        <v>14</v>
      </c>
      <c r="B332" s="21">
        <v>4750</v>
      </c>
    </row>
    <row r="333" spans="1:2" x14ac:dyDescent="0.3">
      <c r="A333" s="20" t="s">
        <v>18</v>
      </c>
      <c r="B333" s="21">
        <v>4750</v>
      </c>
    </row>
    <row r="334" spans="1:2" x14ac:dyDescent="0.3">
      <c r="A334" s="20" t="s">
        <v>18</v>
      </c>
      <c r="B334" s="21">
        <v>4800</v>
      </c>
    </row>
    <row r="335" spans="1:2" x14ac:dyDescent="0.3">
      <c r="A335" s="20" t="s">
        <v>18</v>
      </c>
      <c r="B335" s="21">
        <v>4850</v>
      </c>
    </row>
    <row r="336" spans="1:2" x14ac:dyDescent="0.3">
      <c r="A336" s="20" t="s">
        <v>12</v>
      </c>
      <c r="B336" s="21">
        <v>4867</v>
      </c>
    </row>
    <row r="337" spans="1:2" x14ac:dyDescent="0.3">
      <c r="A337" s="20" t="s">
        <v>12</v>
      </c>
      <c r="B337" s="21">
        <v>4867</v>
      </c>
    </row>
    <row r="338" spans="1:2" x14ac:dyDescent="0.3">
      <c r="A338" s="20" t="s">
        <v>12</v>
      </c>
      <c r="B338" s="21">
        <v>4867</v>
      </c>
    </row>
    <row r="339" spans="1:2" x14ac:dyDescent="0.3">
      <c r="A339" s="20" t="s">
        <v>12</v>
      </c>
      <c r="B339" s="21">
        <v>4867</v>
      </c>
    </row>
    <row r="340" spans="1:2" x14ac:dyDescent="0.3">
      <c r="A340" s="20" t="s">
        <v>12</v>
      </c>
      <c r="B340" s="21">
        <v>4867</v>
      </c>
    </row>
    <row r="341" spans="1:2" x14ac:dyDescent="0.3">
      <c r="A341" s="20" t="s">
        <v>12</v>
      </c>
      <c r="B341" s="21">
        <v>4867</v>
      </c>
    </row>
    <row r="342" spans="1:2" x14ac:dyDescent="0.3">
      <c r="A342" s="20" t="s">
        <v>12</v>
      </c>
      <c r="B342" s="21">
        <v>4867</v>
      </c>
    </row>
    <row r="343" spans="1:2" x14ac:dyDescent="0.3">
      <c r="A343" s="20" t="s">
        <v>12</v>
      </c>
      <c r="B343" s="21">
        <v>4867</v>
      </c>
    </row>
    <row r="344" spans="1:2" x14ac:dyDescent="0.3">
      <c r="A344" s="20" t="s">
        <v>12</v>
      </c>
      <c r="B344" s="21">
        <v>4867</v>
      </c>
    </row>
    <row r="345" spans="1:2" x14ac:dyDescent="0.3">
      <c r="A345" s="20" t="s">
        <v>12</v>
      </c>
      <c r="B345" s="21">
        <v>4867</v>
      </c>
    </row>
    <row r="346" spans="1:2" x14ac:dyDescent="0.3">
      <c r="A346" s="20" t="s">
        <v>12</v>
      </c>
      <c r="B346" s="21">
        <v>4867</v>
      </c>
    </row>
    <row r="347" spans="1:2" x14ac:dyDescent="0.3">
      <c r="A347" s="20" t="s">
        <v>12</v>
      </c>
      <c r="B347" s="21">
        <v>4894</v>
      </c>
    </row>
    <row r="348" spans="1:2" x14ac:dyDescent="0.3">
      <c r="A348" s="20" t="s">
        <v>12</v>
      </c>
      <c r="B348" s="21">
        <v>4928</v>
      </c>
    </row>
    <row r="349" spans="1:2" x14ac:dyDescent="0.3">
      <c r="A349" s="20" t="s">
        <v>22</v>
      </c>
      <c r="B349" s="21">
        <v>4933</v>
      </c>
    </row>
    <row r="350" spans="1:2" x14ac:dyDescent="0.3">
      <c r="A350" s="20" t="s">
        <v>19</v>
      </c>
      <c r="B350" s="21">
        <v>5000</v>
      </c>
    </row>
    <row r="351" spans="1:2" x14ac:dyDescent="0.3">
      <c r="A351" s="20" t="s">
        <v>14</v>
      </c>
      <c r="B351" s="21">
        <v>5000</v>
      </c>
    </row>
    <row r="352" spans="1:2" x14ac:dyDescent="0.3">
      <c r="A352" s="20" t="s">
        <v>18</v>
      </c>
      <c r="B352" s="21">
        <v>5000</v>
      </c>
    </row>
    <row r="353" spans="1:2" x14ac:dyDescent="0.3">
      <c r="A353" s="20" t="s">
        <v>18</v>
      </c>
      <c r="B353" s="21">
        <v>5000</v>
      </c>
    </row>
    <row r="354" spans="1:2" x14ac:dyDescent="0.3">
      <c r="A354" s="20" t="s">
        <v>18</v>
      </c>
      <c r="B354" s="21">
        <v>5000</v>
      </c>
    </row>
    <row r="355" spans="1:2" x14ac:dyDescent="0.3">
      <c r="A355" s="20" t="s">
        <v>18</v>
      </c>
      <c r="B355" s="21">
        <v>5000</v>
      </c>
    </row>
    <row r="356" spans="1:2" x14ac:dyDescent="0.3">
      <c r="A356" s="20" t="s">
        <v>18</v>
      </c>
      <c r="B356" s="21">
        <v>5000</v>
      </c>
    </row>
    <row r="357" spans="1:2" x14ac:dyDescent="0.3">
      <c r="A357" s="20" t="s">
        <v>18</v>
      </c>
      <c r="B357" s="21">
        <v>5000</v>
      </c>
    </row>
    <row r="358" spans="1:2" x14ac:dyDescent="0.3">
      <c r="A358" s="20" t="s">
        <v>18</v>
      </c>
      <c r="B358" s="21">
        <v>5100</v>
      </c>
    </row>
    <row r="359" spans="1:2" x14ac:dyDescent="0.3">
      <c r="A359" s="20" t="s">
        <v>18</v>
      </c>
      <c r="B359" s="21">
        <v>5100</v>
      </c>
    </row>
    <row r="360" spans="1:2" x14ac:dyDescent="0.3">
      <c r="A360" s="20" t="s">
        <v>12</v>
      </c>
      <c r="B360" s="21">
        <v>5110</v>
      </c>
    </row>
    <row r="361" spans="1:2" x14ac:dyDescent="0.3">
      <c r="A361" s="20" t="s">
        <v>14</v>
      </c>
      <c r="B361" s="21">
        <v>5167</v>
      </c>
    </row>
    <row r="362" spans="1:2" x14ac:dyDescent="0.3">
      <c r="A362" s="20" t="s">
        <v>20</v>
      </c>
      <c r="B362" s="21">
        <v>5167</v>
      </c>
    </row>
    <row r="363" spans="1:2" x14ac:dyDescent="0.3">
      <c r="A363" s="20" t="s">
        <v>12</v>
      </c>
      <c r="B363" s="21">
        <v>5171</v>
      </c>
    </row>
    <row r="364" spans="1:2" x14ac:dyDescent="0.3">
      <c r="A364" s="20" t="s">
        <v>12</v>
      </c>
      <c r="B364" s="21">
        <v>5171</v>
      </c>
    </row>
    <row r="365" spans="1:2" x14ac:dyDescent="0.3">
      <c r="A365" s="20" t="s">
        <v>12</v>
      </c>
      <c r="B365" s="21">
        <v>5171</v>
      </c>
    </row>
    <row r="366" spans="1:2" x14ac:dyDescent="0.3">
      <c r="A366" s="20" t="s">
        <v>12</v>
      </c>
      <c r="B366" s="21">
        <v>5171</v>
      </c>
    </row>
    <row r="367" spans="1:2" x14ac:dyDescent="0.3">
      <c r="A367" s="20" t="s">
        <v>12</v>
      </c>
      <c r="B367" s="21">
        <v>5171</v>
      </c>
    </row>
    <row r="368" spans="1:2" x14ac:dyDescent="0.3">
      <c r="A368" s="20" t="s">
        <v>12</v>
      </c>
      <c r="B368" s="21">
        <v>5171</v>
      </c>
    </row>
    <row r="369" spans="1:2" x14ac:dyDescent="0.3">
      <c r="A369" s="20" t="s">
        <v>12</v>
      </c>
      <c r="B369" s="21">
        <v>5171</v>
      </c>
    </row>
    <row r="370" spans="1:2" x14ac:dyDescent="0.3">
      <c r="A370" s="20" t="s">
        <v>12</v>
      </c>
      <c r="B370" s="21">
        <v>5176</v>
      </c>
    </row>
    <row r="371" spans="1:2" x14ac:dyDescent="0.3">
      <c r="A371" s="20" t="s">
        <v>18</v>
      </c>
      <c r="B371" s="21">
        <v>5200</v>
      </c>
    </row>
    <row r="372" spans="1:2" x14ac:dyDescent="0.3">
      <c r="A372" s="20" t="s">
        <v>18</v>
      </c>
      <c r="B372" s="21">
        <v>5250</v>
      </c>
    </row>
    <row r="373" spans="1:2" x14ac:dyDescent="0.3">
      <c r="A373" s="20" t="s">
        <v>18</v>
      </c>
      <c r="B373" s="21">
        <v>5300</v>
      </c>
    </row>
    <row r="374" spans="1:2" x14ac:dyDescent="0.3">
      <c r="A374" s="20" t="s">
        <v>12</v>
      </c>
      <c r="B374" s="21">
        <v>5353</v>
      </c>
    </row>
    <row r="375" spans="1:2" x14ac:dyDescent="0.3">
      <c r="A375" s="20" t="s">
        <v>18</v>
      </c>
      <c r="B375" s="21">
        <v>5400</v>
      </c>
    </row>
    <row r="376" spans="1:2" x14ac:dyDescent="0.3">
      <c r="A376" s="20" t="s">
        <v>12</v>
      </c>
      <c r="B376" s="21">
        <v>5414</v>
      </c>
    </row>
    <row r="377" spans="1:2" x14ac:dyDescent="0.3">
      <c r="A377" s="20" t="s">
        <v>17</v>
      </c>
      <c r="B377" s="21">
        <v>5463</v>
      </c>
    </row>
    <row r="378" spans="1:2" x14ac:dyDescent="0.3">
      <c r="A378" s="20" t="s">
        <v>12</v>
      </c>
      <c r="B378" s="21">
        <v>5475</v>
      </c>
    </row>
    <row r="379" spans="1:2" x14ac:dyDescent="0.3">
      <c r="A379" s="20" t="s">
        <v>12</v>
      </c>
      <c r="B379" s="21">
        <v>5475</v>
      </c>
    </row>
    <row r="380" spans="1:2" x14ac:dyDescent="0.3">
      <c r="A380" s="20" t="s">
        <v>12</v>
      </c>
      <c r="B380" s="21">
        <v>5475</v>
      </c>
    </row>
    <row r="381" spans="1:2" x14ac:dyDescent="0.3">
      <c r="A381" s="20" t="s">
        <v>12</v>
      </c>
      <c r="B381" s="21">
        <v>5475</v>
      </c>
    </row>
    <row r="382" spans="1:2" x14ac:dyDescent="0.3">
      <c r="A382" s="20" t="s">
        <v>12</v>
      </c>
      <c r="B382" s="21">
        <v>5475</v>
      </c>
    </row>
    <row r="383" spans="1:2" x14ac:dyDescent="0.3">
      <c r="A383" s="20" t="s">
        <v>18</v>
      </c>
      <c r="B383" s="21">
        <v>5500</v>
      </c>
    </row>
    <row r="384" spans="1:2" x14ac:dyDescent="0.3">
      <c r="A384" s="20" t="s">
        <v>18</v>
      </c>
      <c r="B384" s="21">
        <v>5500</v>
      </c>
    </row>
    <row r="385" spans="1:2" x14ac:dyDescent="0.3">
      <c r="A385" s="20" t="s">
        <v>12</v>
      </c>
      <c r="B385" s="21">
        <v>5597</v>
      </c>
    </row>
    <row r="386" spans="1:2" x14ac:dyDescent="0.3">
      <c r="A386" s="20" t="s">
        <v>12</v>
      </c>
      <c r="B386" s="21">
        <v>5597</v>
      </c>
    </row>
    <row r="387" spans="1:2" x14ac:dyDescent="0.3">
      <c r="A387" s="20" t="s">
        <v>18</v>
      </c>
      <c r="B387" s="21">
        <v>5600</v>
      </c>
    </row>
    <row r="388" spans="1:2" x14ac:dyDescent="0.3">
      <c r="A388" s="20" t="s">
        <v>18</v>
      </c>
      <c r="B388" s="21">
        <v>5600</v>
      </c>
    </row>
    <row r="389" spans="1:2" x14ac:dyDescent="0.3">
      <c r="A389" s="20" t="s">
        <v>12</v>
      </c>
      <c r="B389" s="21">
        <v>5627</v>
      </c>
    </row>
    <row r="390" spans="1:2" x14ac:dyDescent="0.3">
      <c r="A390" s="20" t="s">
        <v>18</v>
      </c>
      <c r="B390" s="21">
        <v>5660</v>
      </c>
    </row>
    <row r="391" spans="1:2" x14ac:dyDescent="0.3">
      <c r="A391" s="20" t="s">
        <v>17</v>
      </c>
      <c r="B391" s="21">
        <v>5700</v>
      </c>
    </row>
    <row r="392" spans="1:2" x14ac:dyDescent="0.3">
      <c r="A392" s="20" t="s">
        <v>18</v>
      </c>
      <c r="B392" s="21">
        <v>5700</v>
      </c>
    </row>
    <row r="393" spans="1:2" x14ac:dyDescent="0.3">
      <c r="A393" s="20" t="s">
        <v>22</v>
      </c>
      <c r="B393" s="21">
        <v>5709</v>
      </c>
    </row>
    <row r="394" spans="1:2" x14ac:dyDescent="0.3">
      <c r="A394" s="20" t="s">
        <v>14</v>
      </c>
      <c r="B394" s="21">
        <v>5750</v>
      </c>
    </row>
    <row r="395" spans="1:2" x14ac:dyDescent="0.3">
      <c r="A395" s="20" t="s">
        <v>18</v>
      </c>
      <c r="B395" s="21">
        <v>5750</v>
      </c>
    </row>
    <row r="396" spans="1:2" x14ac:dyDescent="0.3">
      <c r="A396" s="20" t="s">
        <v>12</v>
      </c>
      <c r="B396" s="21">
        <v>5779</v>
      </c>
    </row>
    <row r="397" spans="1:2" x14ac:dyDescent="0.3">
      <c r="A397" s="20" t="s">
        <v>12</v>
      </c>
      <c r="B397" s="21">
        <v>5779</v>
      </c>
    </row>
    <row r="398" spans="1:2" x14ac:dyDescent="0.3">
      <c r="A398" s="20" t="s">
        <v>12</v>
      </c>
      <c r="B398" s="21">
        <v>5779</v>
      </c>
    </row>
    <row r="399" spans="1:2" x14ac:dyDescent="0.3">
      <c r="A399" s="20" t="s">
        <v>12</v>
      </c>
      <c r="B399" s="21">
        <v>5779</v>
      </c>
    </row>
    <row r="400" spans="1:2" x14ac:dyDescent="0.3">
      <c r="A400" s="20" t="s">
        <v>12</v>
      </c>
      <c r="B400" s="21">
        <v>5779</v>
      </c>
    </row>
    <row r="401" spans="1:2" x14ac:dyDescent="0.3">
      <c r="A401" s="20" t="s">
        <v>18</v>
      </c>
      <c r="B401" s="21">
        <v>5800</v>
      </c>
    </row>
    <row r="402" spans="1:2" x14ac:dyDescent="0.3">
      <c r="A402" s="20" t="s">
        <v>14</v>
      </c>
      <c r="B402" s="21">
        <v>5830</v>
      </c>
    </row>
    <row r="403" spans="1:2" x14ac:dyDescent="0.3">
      <c r="A403" s="20" t="s">
        <v>12</v>
      </c>
      <c r="B403" s="21">
        <v>5831</v>
      </c>
    </row>
    <row r="404" spans="1:2" x14ac:dyDescent="0.3">
      <c r="A404" s="20" t="s">
        <v>19</v>
      </c>
      <c r="B404" s="21">
        <v>5833</v>
      </c>
    </row>
    <row r="405" spans="1:2" x14ac:dyDescent="0.3">
      <c r="A405" s="20" t="s">
        <v>14</v>
      </c>
      <c r="B405" s="21">
        <v>5833</v>
      </c>
    </row>
    <row r="406" spans="1:2" x14ac:dyDescent="0.3">
      <c r="A406" s="20" t="s">
        <v>20</v>
      </c>
      <c r="B406" s="21">
        <v>5833</v>
      </c>
    </row>
    <row r="407" spans="1:2" x14ac:dyDescent="0.3">
      <c r="A407" s="20" t="s">
        <v>12</v>
      </c>
      <c r="B407" s="21">
        <v>5840</v>
      </c>
    </row>
    <row r="408" spans="1:2" x14ac:dyDescent="0.3">
      <c r="A408" s="20" t="s">
        <v>12</v>
      </c>
      <c r="B408" s="21">
        <v>5840</v>
      </c>
    </row>
    <row r="409" spans="1:2" x14ac:dyDescent="0.3">
      <c r="A409" s="20" t="s">
        <v>17</v>
      </c>
      <c r="B409" s="21">
        <v>5858</v>
      </c>
    </row>
    <row r="410" spans="1:2" x14ac:dyDescent="0.3">
      <c r="A410" s="20" t="s">
        <v>18</v>
      </c>
      <c r="B410" s="21">
        <v>5900</v>
      </c>
    </row>
    <row r="411" spans="1:2" x14ac:dyDescent="0.3">
      <c r="A411" s="20" t="s">
        <v>18</v>
      </c>
      <c r="B411" s="21">
        <v>5900</v>
      </c>
    </row>
    <row r="412" spans="1:2" x14ac:dyDescent="0.3">
      <c r="A412" s="20" t="s">
        <v>12</v>
      </c>
      <c r="B412" s="21">
        <v>5901</v>
      </c>
    </row>
    <row r="413" spans="1:2" x14ac:dyDescent="0.3">
      <c r="A413" s="20" t="s">
        <v>20</v>
      </c>
      <c r="B413" s="21">
        <v>6000</v>
      </c>
    </row>
    <row r="414" spans="1:2" x14ac:dyDescent="0.3">
      <c r="A414" s="20" t="s">
        <v>18</v>
      </c>
      <c r="B414" s="21">
        <v>6000</v>
      </c>
    </row>
    <row r="415" spans="1:2" x14ac:dyDescent="0.3">
      <c r="A415" s="20" t="s">
        <v>18</v>
      </c>
      <c r="B415" s="21">
        <v>6000</v>
      </c>
    </row>
    <row r="416" spans="1:2" x14ac:dyDescent="0.3">
      <c r="A416" s="20" t="s">
        <v>18</v>
      </c>
      <c r="B416" s="21">
        <v>6000</v>
      </c>
    </row>
    <row r="417" spans="1:2" x14ac:dyDescent="0.3">
      <c r="A417" s="20" t="s">
        <v>18</v>
      </c>
      <c r="B417" s="21">
        <v>6000</v>
      </c>
    </row>
    <row r="418" spans="1:2" x14ac:dyDescent="0.3">
      <c r="A418" s="20" t="s">
        <v>18</v>
      </c>
      <c r="B418" s="21">
        <v>6000</v>
      </c>
    </row>
    <row r="419" spans="1:2" x14ac:dyDescent="0.3">
      <c r="A419" s="20" t="s">
        <v>18</v>
      </c>
      <c r="B419" s="21">
        <v>6000</v>
      </c>
    </row>
    <row r="420" spans="1:2" x14ac:dyDescent="0.3">
      <c r="A420" s="20" t="s">
        <v>18</v>
      </c>
      <c r="B420" s="21">
        <v>6000</v>
      </c>
    </row>
    <row r="421" spans="1:2" x14ac:dyDescent="0.3">
      <c r="A421" s="20" t="s">
        <v>18</v>
      </c>
      <c r="B421" s="21">
        <v>6000</v>
      </c>
    </row>
    <row r="422" spans="1:2" x14ac:dyDescent="0.3">
      <c r="A422" s="20" t="s">
        <v>18</v>
      </c>
      <c r="B422" s="21">
        <v>6000</v>
      </c>
    </row>
    <row r="423" spans="1:2" x14ac:dyDescent="0.3">
      <c r="A423" s="20" t="s">
        <v>18</v>
      </c>
      <c r="B423" s="21">
        <v>6000</v>
      </c>
    </row>
    <row r="424" spans="1:2" x14ac:dyDescent="0.3">
      <c r="A424" s="20" t="s">
        <v>22</v>
      </c>
      <c r="B424" s="21">
        <v>6000</v>
      </c>
    </row>
    <row r="425" spans="1:2" x14ac:dyDescent="0.3">
      <c r="A425" s="20" t="s">
        <v>12</v>
      </c>
      <c r="B425" s="21">
        <v>6023</v>
      </c>
    </row>
    <row r="426" spans="1:2" x14ac:dyDescent="0.3">
      <c r="A426" s="20" t="s">
        <v>14</v>
      </c>
      <c r="B426" s="21">
        <v>6042</v>
      </c>
    </row>
    <row r="427" spans="1:2" x14ac:dyDescent="0.3">
      <c r="A427" s="20" t="s">
        <v>12</v>
      </c>
      <c r="B427" s="21">
        <v>6083</v>
      </c>
    </row>
    <row r="428" spans="1:2" x14ac:dyDescent="0.3">
      <c r="A428" s="20" t="s">
        <v>12</v>
      </c>
      <c r="B428" s="21">
        <v>6083</v>
      </c>
    </row>
    <row r="429" spans="1:2" x14ac:dyDescent="0.3">
      <c r="A429" s="20" t="s">
        <v>12</v>
      </c>
      <c r="B429" s="21">
        <v>6083</v>
      </c>
    </row>
    <row r="430" spans="1:2" x14ac:dyDescent="0.3">
      <c r="A430" s="20" t="s">
        <v>12</v>
      </c>
      <c r="B430" s="21">
        <v>6083</v>
      </c>
    </row>
    <row r="431" spans="1:2" x14ac:dyDescent="0.3">
      <c r="A431" s="20" t="s">
        <v>18</v>
      </c>
      <c r="B431" s="21">
        <v>6100</v>
      </c>
    </row>
    <row r="432" spans="1:2" x14ac:dyDescent="0.3">
      <c r="A432" s="20" t="s">
        <v>18</v>
      </c>
      <c r="B432" s="21">
        <v>6100</v>
      </c>
    </row>
    <row r="433" spans="1:2" x14ac:dyDescent="0.3">
      <c r="A433" s="20" t="s">
        <v>14</v>
      </c>
      <c r="B433" s="21">
        <v>6167</v>
      </c>
    </row>
    <row r="434" spans="1:2" x14ac:dyDescent="0.3">
      <c r="A434" s="20" t="s">
        <v>12</v>
      </c>
      <c r="B434" s="21">
        <v>6205</v>
      </c>
    </row>
    <row r="435" spans="1:2" x14ac:dyDescent="0.3">
      <c r="A435" s="20" t="s">
        <v>19</v>
      </c>
      <c r="B435" s="21">
        <v>6250</v>
      </c>
    </row>
    <row r="436" spans="1:2" x14ac:dyDescent="0.3">
      <c r="A436" s="20" t="s">
        <v>14</v>
      </c>
      <c r="B436" s="21">
        <v>6250</v>
      </c>
    </row>
    <row r="437" spans="1:2" x14ac:dyDescent="0.3">
      <c r="A437" s="20" t="s">
        <v>12</v>
      </c>
      <c r="B437" s="21">
        <v>6327</v>
      </c>
    </row>
    <row r="438" spans="1:2" x14ac:dyDescent="0.3">
      <c r="A438" s="20" t="s">
        <v>17</v>
      </c>
      <c r="B438" s="21">
        <v>6333</v>
      </c>
    </row>
    <row r="439" spans="1:2" x14ac:dyDescent="0.3">
      <c r="A439" s="20" t="s">
        <v>17</v>
      </c>
      <c r="B439" s="21">
        <v>6333</v>
      </c>
    </row>
    <row r="440" spans="1:2" x14ac:dyDescent="0.3">
      <c r="A440" s="20" t="s">
        <v>12</v>
      </c>
      <c r="B440" s="21">
        <v>6388</v>
      </c>
    </row>
    <row r="441" spans="1:2" x14ac:dyDescent="0.3">
      <c r="A441" s="20" t="s">
        <v>18</v>
      </c>
      <c r="B441" s="21">
        <v>6400</v>
      </c>
    </row>
    <row r="442" spans="1:2" x14ac:dyDescent="0.3">
      <c r="A442" s="20" t="s">
        <v>14</v>
      </c>
      <c r="B442" s="21">
        <v>6417</v>
      </c>
    </row>
    <row r="443" spans="1:2" x14ac:dyDescent="0.3">
      <c r="A443" s="20" t="s">
        <v>14</v>
      </c>
      <c r="B443" s="21">
        <v>6417</v>
      </c>
    </row>
    <row r="444" spans="1:2" x14ac:dyDescent="0.3">
      <c r="A444" s="20" t="s">
        <v>14</v>
      </c>
      <c r="B444" s="21">
        <v>6500</v>
      </c>
    </row>
    <row r="445" spans="1:2" x14ac:dyDescent="0.3">
      <c r="A445" s="20" t="s">
        <v>18</v>
      </c>
      <c r="B445" s="21">
        <v>6500</v>
      </c>
    </row>
    <row r="446" spans="1:2" x14ac:dyDescent="0.3">
      <c r="A446" s="20" t="s">
        <v>18</v>
      </c>
      <c r="B446" s="21">
        <v>6500</v>
      </c>
    </row>
    <row r="447" spans="1:2" x14ac:dyDescent="0.3">
      <c r="A447" s="20" t="s">
        <v>12</v>
      </c>
      <c r="B447" s="21">
        <v>6580</v>
      </c>
    </row>
    <row r="448" spans="1:2" x14ac:dyDescent="0.3">
      <c r="A448" s="20" t="s">
        <v>20</v>
      </c>
      <c r="B448" s="21">
        <v>6667</v>
      </c>
    </row>
    <row r="449" spans="1:2" x14ac:dyDescent="0.3">
      <c r="A449" s="20" t="s">
        <v>22</v>
      </c>
      <c r="B449" s="21">
        <v>6670</v>
      </c>
    </row>
    <row r="450" spans="1:2" x14ac:dyDescent="0.3">
      <c r="A450" s="20" t="s">
        <v>12</v>
      </c>
      <c r="B450" s="21">
        <v>6692</v>
      </c>
    </row>
    <row r="451" spans="1:2" x14ac:dyDescent="0.3">
      <c r="A451" s="20" t="s">
        <v>18</v>
      </c>
      <c r="B451" s="21">
        <v>6700</v>
      </c>
    </row>
    <row r="452" spans="1:2" x14ac:dyDescent="0.3">
      <c r="A452" s="20" t="s">
        <v>18</v>
      </c>
      <c r="B452" s="21">
        <v>6700</v>
      </c>
    </row>
    <row r="453" spans="1:2" x14ac:dyDescent="0.3">
      <c r="A453" s="20" t="s">
        <v>18</v>
      </c>
      <c r="B453" s="21">
        <v>6700</v>
      </c>
    </row>
    <row r="454" spans="1:2" x14ac:dyDescent="0.3">
      <c r="A454" s="20" t="s">
        <v>12</v>
      </c>
      <c r="B454" s="21">
        <v>6794</v>
      </c>
    </row>
    <row r="455" spans="1:2" x14ac:dyDescent="0.3">
      <c r="A455" s="20" t="s">
        <v>18</v>
      </c>
      <c r="B455" s="21">
        <v>6800</v>
      </c>
    </row>
    <row r="456" spans="1:2" x14ac:dyDescent="0.3">
      <c r="A456" s="20" t="s">
        <v>18</v>
      </c>
      <c r="B456" s="21">
        <v>6800</v>
      </c>
    </row>
    <row r="457" spans="1:2" x14ac:dyDescent="0.3">
      <c r="A457" s="20" t="s">
        <v>20</v>
      </c>
      <c r="B457" s="21">
        <v>6833</v>
      </c>
    </row>
    <row r="458" spans="1:2" x14ac:dyDescent="0.3">
      <c r="A458" s="20" t="s">
        <v>22</v>
      </c>
      <c r="B458" s="21">
        <v>6900</v>
      </c>
    </row>
    <row r="459" spans="1:2" x14ac:dyDescent="0.3">
      <c r="A459" s="20" t="s">
        <v>12</v>
      </c>
      <c r="B459" s="21">
        <v>6996</v>
      </c>
    </row>
    <row r="460" spans="1:2" x14ac:dyDescent="0.3">
      <c r="A460" s="20" t="s">
        <v>12</v>
      </c>
      <c r="B460" s="21">
        <v>6996</v>
      </c>
    </row>
    <row r="461" spans="1:2" x14ac:dyDescent="0.3">
      <c r="A461" s="20" t="s">
        <v>18</v>
      </c>
      <c r="B461" s="21">
        <v>7000</v>
      </c>
    </row>
    <row r="462" spans="1:2" x14ac:dyDescent="0.3">
      <c r="A462" s="20" t="s">
        <v>18</v>
      </c>
      <c r="B462" s="21">
        <v>7000</v>
      </c>
    </row>
    <row r="463" spans="1:2" x14ac:dyDescent="0.3">
      <c r="A463" s="20" t="s">
        <v>18</v>
      </c>
      <c r="B463" s="21">
        <v>7000</v>
      </c>
    </row>
    <row r="464" spans="1:2" x14ac:dyDescent="0.3">
      <c r="A464" s="20" t="s">
        <v>18</v>
      </c>
      <c r="B464" s="21">
        <v>7000</v>
      </c>
    </row>
    <row r="465" spans="1:2" x14ac:dyDescent="0.3">
      <c r="A465" s="20" t="s">
        <v>18</v>
      </c>
      <c r="B465" s="21">
        <v>7000</v>
      </c>
    </row>
    <row r="466" spans="1:2" x14ac:dyDescent="0.3">
      <c r="A466" s="20" t="s">
        <v>14</v>
      </c>
      <c r="B466" s="21">
        <v>7083</v>
      </c>
    </row>
    <row r="467" spans="1:2" x14ac:dyDescent="0.3">
      <c r="A467" s="20" t="s">
        <v>14</v>
      </c>
      <c r="B467" s="21">
        <v>7083</v>
      </c>
    </row>
    <row r="468" spans="1:2" x14ac:dyDescent="0.3">
      <c r="A468" s="20" t="s">
        <v>14</v>
      </c>
      <c r="B468" s="21">
        <v>7083</v>
      </c>
    </row>
    <row r="469" spans="1:2" x14ac:dyDescent="0.3">
      <c r="A469" s="20" t="s">
        <v>18</v>
      </c>
      <c r="B469" s="21">
        <v>7150</v>
      </c>
    </row>
    <row r="470" spans="1:2" x14ac:dyDescent="0.3">
      <c r="A470" s="20" t="s">
        <v>18</v>
      </c>
      <c r="B470" s="21">
        <v>7200</v>
      </c>
    </row>
    <row r="471" spans="1:2" x14ac:dyDescent="0.3">
      <c r="A471" s="20" t="s">
        <v>18</v>
      </c>
      <c r="B471" s="21">
        <v>7200</v>
      </c>
    </row>
    <row r="472" spans="1:2" x14ac:dyDescent="0.3">
      <c r="A472" s="20" t="s">
        <v>18</v>
      </c>
      <c r="B472" s="21">
        <v>7260</v>
      </c>
    </row>
    <row r="473" spans="1:2" x14ac:dyDescent="0.3">
      <c r="A473" s="20" t="s">
        <v>12</v>
      </c>
      <c r="B473" s="21">
        <v>7300</v>
      </c>
    </row>
    <row r="474" spans="1:2" x14ac:dyDescent="0.3">
      <c r="A474" s="20" t="s">
        <v>18</v>
      </c>
      <c r="B474" s="21">
        <v>7300</v>
      </c>
    </row>
    <row r="475" spans="1:2" x14ac:dyDescent="0.3">
      <c r="A475" s="20" t="s">
        <v>20</v>
      </c>
      <c r="B475" s="21">
        <v>7500</v>
      </c>
    </row>
    <row r="476" spans="1:2" x14ac:dyDescent="0.3">
      <c r="A476" s="20" t="s">
        <v>20</v>
      </c>
      <c r="B476" s="21">
        <v>7500</v>
      </c>
    </row>
    <row r="477" spans="1:2" x14ac:dyDescent="0.3">
      <c r="A477" s="20" t="s">
        <v>20</v>
      </c>
      <c r="B477" s="21">
        <v>7500</v>
      </c>
    </row>
    <row r="478" spans="1:2" x14ac:dyDescent="0.3">
      <c r="A478" s="20" t="s">
        <v>18</v>
      </c>
      <c r="B478" s="21">
        <v>7500</v>
      </c>
    </row>
    <row r="479" spans="1:2" x14ac:dyDescent="0.3">
      <c r="A479" s="20" t="s">
        <v>18</v>
      </c>
      <c r="B479" s="21">
        <v>7500</v>
      </c>
    </row>
    <row r="480" spans="1:2" x14ac:dyDescent="0.3">
      <c r="A480" s="20" t="s">
        <v>17</v>
      </c>
      <c r="B480" s="21">
        <v>7521</v>
      </c>
    </row>
    <row r="481" spans="1:2" x14ac:dyDescent="0.3">
      <c r="A481" s="20" t="s">
        <v>18</v>
      </c>
      <c r="B481" s="21">
        <v>7600</v>
      </c>
    </row>
    <row r="482" spans="1:2" x14ac:dyDescent="0.3">
      <c r="A482" s="20" t="s">
        <v>18</v>
      </c>
      <c r="B482" s="21">
        <v>7600</v>
      </c>
    </row>
    <row r="483" spans="1:2" x14ac:dyDescent="0.3">
      <c r="A483" s="20" t="s">
        <v>12</v>
      </c>
      <c r="B483" s="21">
        <v>7604</v>
      </c>
    </row>
    <row r="484" spans="1:2" x14ac:dyDescent="0.3">
      <c r="A484" s="20" t="s">
        <v>14</v>
      </c>
      <c r="B484" s="21">
        <v>7667</v>
      </c>
    </row>
    <row r="485" spans="1:2" x14ac:dyDescent="0.3">
      <c r="A485" s="20" t="s">
        <v>14</v>
      </c>
      <c r="B485" s="21">
        <v>7667</v>
      </c>
    </row>
    <row r="486" spans="1:2" x14ac:dyDescent="0.3">
      <c r="A486" s="20" t="s">
        <v>20</v>
      </c>
      <c r="B486" s="21">
        <v>7833</v>
      </c>
    </row>
    <row r="487" spans="1:2" x14ac:dyDescent="0.3">
      <c r="A487" s="20" t="s">
        <v>17</v>
      </c>
      <c r="B487" s="21">
        <v>7917</v>
      </c>
    </row>
    <row r="488" spans="1:2" x14ac:dyDescent="0.3">
      <c r="A488" s="20" t="s">
        <v>14</v>
      </c>
      <c r="B488" s="21">
        <v>7917</v>
      </c>
    </row>
    <row r="489" spans="1:2" x14ac:dyDescent="0.3">
      <c r="A489" s="20" t="s">
        <v>18</v>
      </c>
      <c r="B489" s="21">
        <v>8000</v>
      </c>
    </row>
    <row r="490" spans="1:2" x14ac:dyDescent="0.3">
      <c r="A490" s="20" t="s">
        <v>18</v>
      </c>
      <c r="B490" s="21">
        <v>8000</v>
      </c>
    </row>
    <row r="491" spans="1:2" x14ac:dyDescent="0.3">
      <c r="A491" s="20" t="s">
        <v>18</v>
      </c>
      <c r="B491" s="21">
        <v>8000</v>
      </c>
    </row>
    <row r="492" spans="1:2" x14ac:dyDescent="0.3">
      <c r="A492" s="20" t="s">
        <v>18</v>
      </c>
      <c r="B492" s="21">
        <v>8000</v>
      </c>
    </row>
    <row r="493" spans="1:2" x14ac:dyDescent="0.3">
      <c r="A493" s="20" t="s">
        <v>18</v>
      </c>
      <c r="B493" s="21">
        <v>8000</v>
      </c>
    </row>
    <row r="494" spans="1:2" x14ac:dyDescent="0.3">
      <c r="A494" s="20" t="s">
        <v>18</v>
      </c>
      <c r="B494" s="21">
        <v>8000</v>
      </c>
    </row>
    <row r="495" spans="1:2" x14ac:dyDescent="0.3">
      <c r="A495" s="20" t="s">
        <v>18</v>
      </c>
      <c r="B495" s="21">
        <v>8000</v>
      </c>
    </row>
    <row r="496" spans="1:2" x14ac:dyDescent="0.3">
      <c r="A496" s="20" t="s">
        <v>18</v>
      </c>
      <c r="B496" s="21">
        <v>8000</v>
      </c>
    </row>
    <row r="497" spans="1:2" x14ac:dyDescent="0.3">
      <c r="A497" s="20" t="s">
        <v>18</v>
      </c>
      <c r="B497" s="21">
        <v>8100</v>
      </c>
    </row>
    <row r="498" spans="1:2" x14ac:dyDescent="0.3">
      <c r="A498" s="20" t="s">
        <v>20</v>
      </c>
      <c r="B498" s="21">
        <v>8167</v>
      </c>
    </row>
    <row r="499" spans="1:2" x14ac:dyDescent="0.3">
      <c r="A499" s="20" t="s">
        <v>18</v>
      </c>
      <c r="B499" s="21">
        <v>8200</v>
      </c>
    </row>
    <row r="500" spans="1:2" x14ac:dyDescent="0.3">
      <c r="A500" s="20" t="s">
        <v>18</v>
      </c>
      <c r="B500" s="21">
        <v>8230</v>
      </c>
    </row>
    <row r="501" spans="1:2" x14ac:dyDescent="0.3">
      <c r="A501" s="20" t="s">
        <v>17</v>
      </c>
      <c r="B501" s="21">
        <v>8313</v>
      </c>
    </row>
    <row r="502" spans="1:2" x14ac:dyDescent="0.3">
      <c r="A502" s="20" t="s">
        <v>16</v>
      </c>
      <c r="B502" s="21">
        <v>8333</v>
      </c>
    </row>
    <row r="503" spans="1:2" x14ac:dyDescent="0.3">
      <c r="A503" s="20" t="s">
        <v>20</v>
      </c>
      <c r="B503" s="21">
        <v>8333</v>
      </c>
    </row>
    <row r="504" spans="1:2" x14ac:dyDescent="0.3">
      <c r="A504" s="20" t="s">
        <v>20</v>
      </c>
      <c r="B504" s="21">
        <v>8333</v>
      </c>
    </row>
    <row r="505" spans="1:2" x14ac:dyDescent="0.3">
      <c r="A505" s="20" t="s">
        <v>20</v>
      </c>
      <c r="B505" s="21">
        <v>8333</v>
      </c>
    </row>
    <row r="506" spans="1:2" x14ac:dyDescent="0.3">
      <c r="A506" s="20" t="s">
        <v>12</v>
      </c>
      <c r="B506" s="21">
        <v>8365</v>
      </c>
    </row>
    <row r="507" spans="1:2" x14ac:dyDescent="0.3">
      <c r="A507" s="20" t="s">
        <v>18</v>
      </c>
      <c r="B507" s="21">
        <v>8500</v>
      </c>
    </row>
    <row r="508" spans="1:2" x14ac:dyDescent="0.3">
      <c r="A508" s="20" t="s">
        <v>18</v>
      </c>
      <c r="B508" s="21">
        <v>8500</v>
      </c>
    </row>
    <row r="509" spans="1:2" x14ac:dyDescent="0.3">
      <c r="A509" s="20" t="s">
        <v>18</v>
      </c>
      <c r="B509" s="21">
        <v>8500</v>
      </c>
    </row>
    <row r="510" spans="1:2" x14ac:dyDescent="0.3">
      <c r="A510" s="20" t="s">
        <v>17</v>
      </c>
      <c r="B510" s="21">
        <v>8550</v>
      </c>
    </row>
    <row r="511" spans="1:2" x14ac:dyDescent="0.3">
      <c r="A511" s="20" t="s">
        <v>20</v>
      </c>
      <c r="B511" s="21">
        <v>8667</v>
      </c>
    </row>
    <row r="512" spans="1:2" x14ac:dyDescent="0.3">
      <c r="A512" s="20" t="s">
        <v>18</v>
      </c>
      <c r="B512" s="21">
        <v>8746</v>
      </c>
    </row>
    <row r="513" spans="1:2" x14ac:dyDescent="0.3">
      <c r="A513" s="20" t="s">
        <v>18</v>
      </c>
      <c r="B513" s="21">
        <v>8800</v>
      </c>
    </row>
    <row r="514" spans="1:2" x14ac:dyDescent="0.3">
      <c r="A514" s="20" t="s">
        <v>18</v>
      </c>
      <c r="B514" s="21">
        <v>8800</v>
      </c>
    </row>
    <row r="515" spans="1:2" x14ac:dyDescent="0.3">
      <c r="A515" s="20" t="s">
        <v>18</v>
      </c>
      <c r="B515" s="21">
        <v>8800</v>
      </c>
    </row>
    <row r="516" spans="1:2" x14ac:dyDescent="0.3">
      <c r="A516" s="20" t="s">
        <v>12</v>
      </c>
      <c r="B516" s="21">
        <v>8821</v>
      </c>
    </row>
    <row r="517" spans="1:2" x14ac:dyDescent="0.3">
      <c r="A517" s="20" t="s">
        <v>18</v>
      </c>
      <c r="B517" s="21">
        <v>8900</v>
      </c>
    </row>
    <row r="518" spans="1:2" x14ac:dyDescent="0.3">
      <c r="A518" s="20" t="s">
        <v>18</v>
      </c>
      <c r="B518" s="21">
        <v>8900</v>
      </c>
    </row>
    <row r="519" spans="1:2" x14ac:dyDescent="0.3">
      <c r="A519" s="20" t="s">
        <v>16</v>
      </c>
      <c r="B519" s="21">
        <v>9000</v>
      </c>
    </row>
    <row r="520" spans="1:2" x14ac:dyDescent="0.3">
      <c r="A520" s="20" t="s">
        <v>20</v>
      </c>
      <c r="B520" s="21">
        <v>9000</v>
      </c>
    </row>
    <row r="521" spans="1:2" x14ac:dyDescent="0.3">
      <c r="A521" s="20" t="s">
        <v>18</v>
      </c>
      <c r="B521" s="21">
        <v>9000</v>
      </c>
    </row>
    <row r="522" spans="1:2" x14ac:dyDescent="0.3">
      <c r="A522" s="20" t="s">
        <v>18</v>
      </c>
      <c r="B522" s="21">
        <v>9000</v>
      </c>
    </row>
    <row r="523" spans="1:2" x14ac:dyDescent="0.3">
      <c r="A523" s="20" t="s">
        <v>18</v>
      </c>
      <c r="B523" s="21">
        <v>9000</v>
      </c>
    </row>
    <row r="524" spans="1:2" x14ac:dyDescent="0.3">
      <c r="A524" s="20" t="s">
        <v>18</v>
      </c>
      <c r="B524" s="21">
        <v>9000</v>
      </c>
    </row>
    <row r="525" spans="1:2" x14ac:dyDescent="0.3">
      <c r="A525" s="20" t="s">
        <v>18</v>
      </c>
      <c r="B525" s="21">
        <v>9000</v>
      </c>
    </row>
    <row r="526" spans="1:2" x14ac:dyDescent="0.3">
      <c r="A526" s="20" t="s">
        <v>18</v>
      </c>
      <c r="B526" s="21">
        <v>9000</v>
      </c>
    </row>
    <row r="527" spans="1:2" x14ac:dyDescent="0.3">
      <c r="A527" s="20" t="s">
        <v>18</v>
      </c>
      <c r="B527" s="21">
        <v>9000</v>
      </c>
    </row>
    <row r="528" spans="1:2" x14ac:dyDescent="0.3">
      <c r="A528" s="20" t="s">
        <v>18</v>
      </c>
      <c r="B528" s="21">
        <v>9100</v>
      </c>
    </row>
    <row r="529" spans="1:2" x14ac:dyDescent="0.3">
      <c r="A529" s="20" t="s">
        <v>17</v>
      </c>
      <c r="B529" s="21">
        <v>9104</v>
      </c>
    </row>
    <row r="530" spans="1:2" x14ac:dyDescent="0.3">
      <c r="A530" s="20" t="s">
        <v>12</v>
      </c>
      <c r="B530" s="21">
        <v>9125</v>
      </c>
    </row>
    <row r="531" spans="1:2" x14ac:dyDescent="0.3">
      <c r="A531" s="20" t="s">
        <v>14</v>
      </c>
      <c r="B531" s="21">
        <v>9167</v>
      </c>
    </row>
    <row r="532" spans="1:2" x14ac:dyDescent="0.3">
      <c r="A532" s="20" t="s">
        <v>18</v>
      </c>
      <c r="B532" s="21">
        <v>9200</v>
      </c>
    </row>
    <row r="533" spans="1:2" x14ac:dyDescent="0.3">
      <c r="A533" s="20" t="s">
        <v>18</v>
      </c>
      <c r="B533" s="21">
        <v>9500</v>
      </c>
    </row>
    <row r="534" spans="1:2" x14ac:dyDescent="0.3">
      <c r="A534" s="20" t="s">
        <v>18</v>
      </c>
      <c r="B534" s="21">
        <v>9623</v>
      </c>
    </row>
    <row r="535" spans="1:2" x14ac:dyDescent="0.3">
      <c r="A535" s="20" t="s">
        <v>18</v>
      </c>
      <c r="B535" s="21">
        <v>9700</v>
      </c>
    </row>
    <row r="536" spans="1:2" x14ac:dyDescent="0.3">
      <c r="A536" s="20" t="s">
        <v>12</v>
      </c>
      <c r="B536" s="21">
        <v>9733</v>
      </c>
    </row>
    <row r="537" spans="1:2" x14ac:dyDescent="0.3">
      <c r="A537" s="20" t="s">
        <v>17</v>
      </c>
      <c r="B537" s="21">
        <v>9896</v>
      </c>
    </row>
    <row r="538" spans="1:2" x14ac:dyDescent="0.3">
      <c r="A538" s="20" t="s">
        <v>20</v>
      </c>
      <c r="B538" s="21">
        <v>10000</v>
      </c>
    </row>
    <row r="539" spans="1:2" x14ac:dyDescent="0.3">
      <c r="A539" s="20" t="s">
        <v>18</v>
      </c>
      <c r="B539" s="21">
        <v>10000</v>
      </c>
    </row>
    <row r="540" spans="1:2" x14ac:dyDescent="0.3">
      <c r="A540" s="20" t="s">
        <v>18</v>
      </c>
      <c r="B540" s="21">
        <v>10000</v>
      </c>
    </row>
    <row r="541" spans="1:2" x14ac:dyDescent="0.3">
      <c r="A541" s="20" t="s">
        <v>20</v>
      </c>
      <c r="B541" s="21">
        <v>10333</v>
      </c>
    </row>
    <row r="542" spans="1:2" x14ac:dyDescent="0.3">
      <c r="A542" s="20" t="s">
        <v>16</v>
      </c>
      <c r="B542" s="21">
        <v>10417</v>
      </c>
    </row>
    <row r="543" spans="1:2" x14ac:dyDescent="0.3">
      <c r="A543" s="20" t="s">
        <v>18</v>
      </c>
      <c r="B543" s="21">
        <v>10500</v>
      </c>
    </row>
    <row r="544" spans="1:2" x14ac:dyDescent="0.3">
      <c r="A544" s="20" t="s">
        <v>18</v>
      </c>
      <c r="B544" s="21">
        <v>10700</v>
      </c>
    </row>
    <row r="545" spans="1:2" x14ac:dyDescent="0.3">
      <c r="A545" s="20" t="s">
        <v>18</v>
      </c>
      <c r="B545" s="21">
        <v>10800</v>
      </c>
    </row>
    <row r="546" spans="1:2" x14ac:dyDescent="0.3">
      <c r="A546" s="20" t="s">
        <v>14</v>
      </c>
      <c r="B546" s="21">
        <v>10833</v>
      </c>
    </row>
    <row r="547" spans="1:2" x14ac:dyDescent="0.3">
      <c r="A547" s="20" t="s">
        <v>20</v>
      </c>
      <c r="B547" s="21">
        <v>10833</v>
      </c>
    </row>
    <row r="548" spans="1:2" x14ac:dyDescent="0.3">
      <c r="A548" s="20" t="s">
        <v>18</v>
      </c>
      <c r="B548" s="21">
        <v>10900</v>
      </c>
    </row>
    <row r="549" spans="1:2" x14ac:dyDescent="0.3">
      <c r="A549" s="20" t="s">
        <v>18</v>
      </c>
      <c r="B549" s="21">
        <v>11100</v>
      </c>
    </row>
    <row r="550" spans="1:2" x14ac:dyDescent="0.3">
      <c r="A550" s="20" t="s">
        <v>18</v>
      </c>
      <c r="B550" s="21">
        <v>11200</v>
      </c>
    </row>
    <row r="551" spans="1:2" x14ac:dyDescent="0.3">
      <c r="A551" s="20" t="s">
        <v>22</v>
      </c>
      <c r="B551" s="21">
        <v>11333</v>
      </c>
    </row>
    <row r="552" spans="1:2" x14ac:dyDescent="0.3">
      <c r="A552" s="20" t="s">
        <v>18</v>
      </c>
      <c r="B552" s="21">
        <v>11500</v>
      </c>
    </row>
    <row r="553" spans="1:2" x14ac:dyDescent="0.3">
      <c r="A553" s="20" t="s">
        <v>17</v>
      </c>
      <c r="B553" s="21">
        <v>11875</v>
      </c>
    </row>
    <row r="554" spans="1:2" x14ac:dyDescent="0.3">
      <c r="A554" s="20" t="s">
        <v>16</v>
      </c>
      <c r="B554" s="21">
        <v>12000</v>
      </c>
    </row>
    <row r="555" spans="1:2" x14ac:dyDescent="0.3">
      <c r="A555" s="20" t="s">
        <v>18</v>
      </c>
      <c r="B555" s="21">
        <v>12000</v>
      </c>
    </row>
    <row r="556" spans="1:2" x14ac:dyDescent="0.3">
      <c r="A556" s="20" t="s">
        <v>18</v>
      </c>
      <c r="B556" s="21">
        <v>12000</v>
      </c>
    </row>
    <row r="557" spans="1:2" x14ac:dyDescent="0.3">
      <c r="A557" s="20" t="s">
        <v>18</v>
      </c>
      <c r="B557" s="21">
        <v>12000</v>
      </c>
    </row>
    <row r="558" spans="1:2" x14ac:dyDescent="0.3">
      <c r="A558" s="20" t="s">
        <v>20</v>
      </c>
      <c r="B558" s="21">
        <v>12167</v>
      </c>
    </row>
    <row r="559" spans="1:2" x14ac:dyDescent="0.3">
      <c r="A559" s="20" t="s">
        <v>22</v>
      </c>
      <c r="B559" s="21">
        <v>12267</v>
      </c>
    </row>
    <row r="560" spans="1:2" x14ac:dyDescent="0.3">
      <c r="A560" s="20" t="s">
        <v>20</v>
      </c>
      <c r="B560" s="21">
        <v>12333</v>
      </c>
    </row>
    <row r="561" spans="1:2" x14ac:dyDescent="0.3">
      <c r="A561" s="20" t="s">
        <v>16</v>
      </c>
      <c r="B561" s="21">
        <v>12500</v>
      </c>
    </row>
    <row r="562" spans="1:2" x14ac:dyDescent="0.3">
      <c r="A562" s="20" t="s">
        <v>16</v>
      </c>
      <c r="B562" s="21">
        <v>12500</v>
      </c>
    </row>
    <row r="563" spans="1:2" x14ac:dyDescent="0.3">
      <c r="A563" s="20" t="s">
        <v>20</v>
      </c>
      <c r="B563" s="21">
        <v>12500</v>
      </c>
    </row>
    <row r="564" spans="1:2" x14ac:dyDescent="0.3">
      <c r="A564" s="20" t="s">
        <v>18</v>
      </c>
      <c r="B564" s="21">
        <v>12500</v>
      </c>
    </row>
    <row r="565" spans="1:2" x14ac:dyDescent="0.3">
      <c r="A565" s="20" t="s">
        <v>18</v>
      </c>
      <c r="B565" s="21">
        <v>12500</v>
      </c>
    </row>
    <row r="566" spans="1:2" x14ac:dyDescent="0.3">
      <c r="A566" s="20" t="s">
        <v>18</v>
      </c>
      <c r="B566" s="21">
        <v>12500</v>
      </c>
    </row>
    <row r="567" spans="1:2" x14ac:dyDescent="0.3">
      <c r="A567" s="20" t="s">
        <v>18</v>
      </c>
      <c r="B567" s="21">
        <v>12500</v>
      </c>
    </row>
    <row r="568" spans="1:2" x14ac:dyDescent="0.3">
      <c r="A568" s="20" t="s">
        <v>18</v>
      </c>
      <c r="B568" s="21">
        <v>12500</v>
      </c>
    </row>
    <row r="569" spans="1:2" x14ac:dyDescent="0.3">
      <c r="A569" s="20" t="s">
        <v>18</v>
      </c>
      <c r="B569" s="21">
        <v>12800</v>
      </c>
    </row>
    <row r="570" spans="1:2" x14ac:dyDescent="0.3">
      <c r="A570" s="20" t="s">
        <v>18</v>
      </c>
      <c r="B570" s="21">
        <v>13000</v>
      </c>
    </row>
    <row r="571" spans="1:2" x14ac:dyDescent="0.3">
      <c r="A571" s="20" t="s">
        <v>18</v>
      </c>
      <c r="B571" s="21">
        <v>13000</v>
      </c>
    </row>
    <row r="572" spans="1:2" x14ac:dyDescent="0.3">
      <c r="A572" s="20" t="s">
        <v>18</v>
      </c>
      <c r="B572" s="21">
        <v>13000</v>
      </c>
    </row>
    <row r="573" spans="1:2" x14ac:dyDescent="0.3">
      <c r="A573" s="20" t="s">
        <v>16</v>
      </c>
      <c r="B573" s="21">
        <v>13333</v>
      </c>
    </row>
    <row r="574" spans="1:2" x14ac:dyDescent="0.3">
      <c r="A574" s="20" t="s">
        <v>20</v>
      </c>
      <c r="B574" s="21">
        <v>13333</v>
      </c>
    </row>
    <row r="575" spans="1:2" x14ac:dyDescent="0.3">
      <c r="A575" s="20" t="s">
        <v>18</v>
      </c>
      <c r="B575" s="21">
        <v>13500</v>
      </c>
    </row>
    <row r="576" spans="1:2" x14ac:dyDescent="0.3">
      <c r="A576" s="20" t="s">
        <v>18</v>
      </c>
      <c r="B576" s="21">
        <v>13500</v>
      </c>
    </row>
    <row r="577" spans="1:2" x14ac:dyDescent="0.3">
      <c r="A577" s="20" t="s">
        <v>18</v>
      </c>
      <c r="B577" s="21">
        <v>13600</v>
      </c>
    </row>
    <row r="578" spans="1:2" x14ac:dyDescent="0.3">
      <c r="A578" s="20" t="s">
        <v>18</v>
      </c>
      <c r="B578" s="21">
        <v>14000</v>
      </c>
    </row>
    <row r="579" spans="1:2" x14ac:dyDescent="0.3">
      <c r="A579" s="20" t="s">
        <v>18</v>
      </c>
      <c r="B579" s="21">
        <v>14000</v>
      </c>
    </row>
    <row r="580" spans="1:2" x14ac:dyDescent="0.3">
      <c r="A580" s="20" t="s">
        <v>16</v>
      </c>
      <c r="B580" s="21">
        <v>14167</v>
      </c>
    </row>
    <row r="581" spans="1:2" x14ac:dyDescent="0.3">
      <c r="A581" s="20" t="s">
        <v>16</v>
      </c>
      <c r="B581" s="21">
        <v>14167</v>
      </c>
    </row>
    <row r="582" spans="1:2" x14ac:dyDescent="0.3">
      <c r="A582" s="20" t="s">
        <v>20</v>
      </c>
      <c r="B582" s="21">
        <v>15000</v>
      </c>
    </row>
    <row r="583" spans="1:2" x14ac:dyDescent="0.3">
      <c r="A583" s="20" t="s">
        <v>18</v>
      </c>
      <c r="B583" s="21">
        <v>15000</v>
      </c>
    </row>
    <row r="584" spans="1:2" x14ac:dyDescent="0.3">
      <c r="A584" s="20" t="s">
        <v>18</v>
      </c>
      <c r="B584" s="21">
        <v>15000</v>
      </c>
    </row>
    <row r="585" spans="1:2" x14ac:dyDescent="0.3">
      <c r="A585" s="20" t="s">
        <v>18</v>
      </c>
      <c r="B585" s="21">
        <v>15500</v>
      </c>
    </row>
    <row r="586" spans="1:2" x14ac:dyDescent="0.3">
      <c r="A586" s="20" t="s">
        <v>16</v>
      </c>
      <c r="B586" s="21">
        <v>15833</v>
      </c>
    </row>
    <row r="587" spans="1:2" x14ac:dyDescent="0.3">
      <c r="A587" s="20" t="s">
        <v>16</v>
      </c>
      <c r="B587" s="21">
        <v>15833</v>
      </c>
    </row>
    <row r="588" spans="1:2" x14ac:dyDescent="0.3">
      <c r="A588" s="20" t="s">
        <v>20</v>
      </c>
      <c r="B588" s="21">
        <v>16000</v>
      </c>
    </row>
    <row r="589" spans="1:2" x14ac:dyDescent="0.3">
      <c r="A589" s="20" t="s">
        <v>16</v>
      </c>
      <c r="B589" s="21">
        <v>16667</v>
      </c>
    </row>
    <row r="590" spans="1:2" x14ac:dyDescent="0.3">
      <c r="A590" s="20" t="s">
        <v>16</v>
      </c>
      <c r="B590" s="21">
        <v>16667</v>
      </c>
    </row>
    <row r="591" spans="1:2" x14ac:dyDescent="0.3">
      <c r="A591" s="20" t="s">
        <v>16</v>
      </c>
      <c r="B591" s="21">
        <v>16667</v>
      </c>
    </row>
    <row r="592" spans="1:2" x14ac:dyDescent="0.3">
      <c r="A592" s="20" t="s">
        <v>16</v>
      </c>
      <c r="B592" s="21">
        <v>17167</v>
      </c>
    </row>
    <row r="593" spans="1:2" x14ac:dyDescent="0.3">
      <c r="A593" s="20" t="s">
        <v>16</v>
      </c>
      <c r="B593" s="21">
        <v>17333</v>
      </c>
    </row>
    <row r="594" spans="1:2" x14ac:dyDescent="0.3">
      <c r="A594" s="20" t="s">
        <v>16</v>
      </c>
      <c r="B594" s="21">
        <v>17500</v>
      </c>
    </row>
    <row r="595" spans="1:2" x14ac:dyDescent="0.3">
      <c r="A595" s="20" t="s">
        <v>16</v>
      </c>
      <c r="B595" s="21">
        <v>18333</v>
      </c>
    </row>
    <row r="596" spans="1:2" x14ac:dyDescent="0.3">
      <c r="A596" s="20" t="s">
        <v>16</v>
      </c>
      <c r="B596" s="21">
        <v>19000</v>
      </c>
    </row>
    <row r="597" spans="1:2" x14ac:dyDescent="0.3">
      <c r="A597" s="20" t="s">
        <v>16</v>
      </c>
      <c r="B597" s="21">
        <v>19667</v>
      </c>
    </row>
    <row r="598" spans="1:2" x14ac:dyDescent="0.3">
      <c r="A598" s="20" t="s">
        <v>17</v>
      </c>
      <c r="B598" s="21">
        <v>19792</v>
      </c>
    </row>
    <row r="599" spans="1:2" x14ac:dyDescent="0.3">
      <c r="A599" s="20" t="s">
        <v>17</v>
      </c>
      <c r="B599" s="21">
        <v>19792</v>
      </c>
    </row>
    <row r="600" spans="1:2" x14ac:dyDescent="0.3">
      <c r="A600" s="20" t="s">
        <v>16</v>
      </c>
      <c r="B600" s="21">
        <v>20000</v>
      </c>
    </row>
    <row r="601" spans="1:2" x14ac:dyDescent="0.3">
      <c r="A601" s="20" t="s">
        <v>16</v>
      </c>
      <c r="B601" s="21">
        <v>20000</v>
      </c>
    </row>
    <row r="602" spans="1:2" x14ac:dyDescent="0.3">
      <c r="A602" s="20" t="s">
        <v>16</v>
      </c>
      <c r="B602" s="21">
        <v>20833</v>
      </c>
    </row>
    <row r="603" spans="1:2" x14ac:dyDescent="0.3">
      <c r="A603" s="20" t="s">
        <v>16</v>
      </c>
      <c r="B603" s="21">
        <v>20833</v>
      </c>
    </row>
    <row r="604" spans="1:2" x14ac:dyDescent="0.3">
      <c r="A604" s="20" t="s">
        <v>20</v>
      </c>
      <c r="B604" s="21">
        <v>21000</v>
      </c>
    </row>
    <row r="605" spans="1:2" x14ac:dyDescent="0.3">
      <c r="A605" s="20" t="s">
        <v>16</v>
      </c>
      <c r="B605" s="21">
        <v>21250</v>
      </c>
    </row>
    <row r="606" spans="1:2" x14ac:dyDescent="0.3">
      <c r="A606" s="20" t="s">
        <v>16</v>
      </c>
      <c r="B606" s="21">
        <v>22500</v>
      </c>
    </row>
    <row r="607" spans="1:2" x14ac:dyDescent="0.3">
      <c r="A607" s="20" t="s">
        <v>16</v>
      </c>
      <c r="B607" s="21">
        <v>25000</v>
      </c>
    </row>
    <row r="608" spans="1:2" x14ac:dyDescent="0.3">
      <c r="A608" s="20" t="s">
        <v>16</v>
      </c>
      <c r="B608" s="21">
        <v>25000</v>
      </c>
    </row>
    <row r="609" spans="1:2" x14ac:dyDescent="0.3">
      <c r="A609" s="20" t="s">
        <v>16</v>
      </c>
      <c r="B609" s="21">
        <v>25000</v>
      </c>
    </row>
    <row r="610" spans="1:2" x14ac:dyDescent="0.3">
      <c r="A610" s="20" t="s">
        <v>16</v>
      </c>
      <c r="B610" s="21">
        <v>28167</v>
      </c>
    </row>
    <row r="611" spans="1:2" x14ac:dyDescent="0.3">
      <c r="A611" s="20" t="s">
        <v>16</v>
      </c>
      <c r="B611" s="21">
        <v>28333</v>
      </c>
    </row>
    <row r="612" spans="1:2" x14ac:dyDescent="0.3">
      <c r="A612" s="20" t="s">
        <v>16</v>
      </c>
      <c r="B612" s="21">
        <v>31333</v>
      </c>
    </row>
    <row r="613" spans="1:2" x14ac:dyDescent="0.3">
      <c r="A613" s="20" t="s">
        <v>16</v>
      </c>
      <c r="B613" s="21">
        <v>32000</v>
      </c>
    </row>
    <row r="614" spans="1:2" x14ac:dyDescent="0.3">
      <c r="A614" s="20" t="s">
        <v>16</v>
      </c>
      <c r="B614" s="21">
        <v>32333</v>
      </c>
    </row>
    <row r="615" spans="1:2" x14ac:dyDescent="0.3">
      <c r="A615" s="20" t="s">
        <v>16</v>
      </c>
      <c r="B615" s="21">
        <v>33333</v>
      </c>
    </row>
    <row r="616" spans="1:2" x14ac:dyDescent="0.3">
      <c r="A616" s="20" t="s">
        <v>16</v>
      </c>
      <c r="B616" s="21">
        <v>37500</v>
      </c>
    </row>
    <row r="617" spans="1:2" x14ac:dyDescent="0.3">
      <c r="A617" s="20" t="s">
        <v>18</v>
      </c>
      <c r="B617" s="21">
        <v>40000</v>
      </c>
    </row>
    <row r="618" spans="1:2" x14ac:dyDescent="0.3">
      <c r="A618" s="20" t="s">
        <v>16</v>
      </c>
      <c r="B618" s="21">
        <v>43333</v>
      </c>
    </row>
    <row r="619" spans="1:2" x14ac:dyDescent="0.3">
      <c r="A619" s="20" t="s">
        <v>16</v>
      </c>
      <c r="B619" s="21">
        <v>50000</v>
      </c>
    </row>
  </sheetData>
  <mergeCells count="4">
    <mergeCell ref="A1:B1"/>
    <mergeCell ref="E1:Q1"/>
    <mergeCell ref="E5:Q5"/>
    <mergeCell ref="E17:Q17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4" r:id="rId4" name="Drop Down 16">
              <controlPr defaultSize="0" autoLine="0" autoPict="0">
                <anchor moveWithCells="1">
                  <from>
                    <xdr:col>8</xdr:col>
                    <xdr:colOff>106680</xdr:colOff>
                    <xdr:row>37</xdr:row>
                    <xdr:rowOff>91440</xdr:rowOff>
                  </from>
                  <to>
                    <xdr:col>10</xdr:col>
                    <xdr:colOff>480060</xdr:colOff>
                    <xdr:row>38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5" name="Drop Down 18">
              <controlPr defaultSize="0" autoLine="0" autoPict="0">
                <anchor moveWithCells="1">
                  <from>
                    <xdr:col>4</xdr:col>
                    <xdr:colOff>335280</xdr:colOff>
                    <xdr:row>37</xdr:row>
                    <xdr:rowOff>91440</xdr:rowOff>
                  </from>
                  <to>
                    <xdr:col>6</xdr:col>
                    <xdr:colOff>541020</xdr:colOff>
                    <xdr:row>38</xdr:row>
                    <xdr:rowOff>167640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992E58D9ED3B84F98D51C55081FF0F4" ma:contentTypeVersion="13" ma:contentTypeDescription="Crie um novo documento." ma:contentTypeScope="" ma:versionID="c71fe46d16c5a50366a2e294d5219290">
  <xsd:schema xmlns:xsd="http://www.w3.org/2001/XMLSchema" xmlns:xs="http://www.w3.org/2001/XMLSchema" xmlns:p="http://schemas.microsoft.com/office/2006/metadata/properties" xmlns:ns2="649d0b46-fcee-454c-bb42-6d612c616413" xmlns:ns3="380c80b1-0f95-4445-9fca-33332d946180" targetNamespace="http://schemas.microsoft.com/office/2006/metadata/properties" ma:root="true" ma:fieldsID="d33fcb14b2d42f68320ac98c0df6c6ac" ns2:_="" ns3:_="">
    <xsd:import namespace="649d0b46-fcee-454c-bb42-6d612c616413"/>
    <xsd:import namespace="380c80b1-0f95-4445-9fca-33332d9461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9d0b46-fcee-454c-bb42-6d612c6164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Marcações de imagem" ma:readOnly="false" ma:fieldId="{5cf76f15-5ced-4ddc-b409-7134ff3c332f}" ma:taxonomyMulti="true" ma:sspId="003322eb-7977-47d8-ac3b-8d56071394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0c80b1-0f95-4445-9fca-33332d9461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e873e776-b964-4bf8-aa52-9284edf8896c}" ma:internalName="TaxCatchAll" ma:showField="CatchAllData" ma:web="380c80b1-0f95-4445-9fca-33332d9461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80c80b1-0f95-4445-9fca-33332d946180" xsi:nil="true"/>
    <lcf76f155ced4ddcb4097134ff3c332f xmlns="649d0b46-fcee-454c-bb42-6d612c616413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4C2A52-144D-46A3-95EA-2198BF76A9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9d0b46-fcee-454c-bb42-6d612c616413"/>
    <ds:schemaRef ds:uri="380c80b1-0f95-4445-9fca-33332d9461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1686CB-6124-47D0-B720-E0BE2E4E255D}">
  <ds:schemaRefs>
    <ds:schemaRef ds:uri="http://schemas.microsoft.com/office/2006/metadata/properties"/>
    <ds:schemaRef ds:uri="http://schemas.microsoft.com/office/infopath/2007/PartnerControls"/>
    <ds:schemaRef ds:uri="380c80b1-0f95-4445-9fca-33332d946180"/>
    <ds:schemaRef ds:uri="649d0b46-fcee-454c-bb42-6d612c616413"/>
  </ds:schemaRefs>
</ds:datastoreItem>
</file>

<file path=customXml/itemProps3.xml><?xml version="1.0" encoding="utf-8"?>
<ds:datastoreItem xmlns:ds="http://schemas.openxmlformats.org/officeDocument/2006/customXml" ds:itemID="{77CEBFA4-598C-407F-9239-36B8053000B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Exemplo</vt:lpstr>
      <vt:lpstr>Passo a Passo</vt:lpstr>
      <vt:lpstr>lstFuncoes</vt:lpstr>
      <vt:lpstr>optFuncao1</vt:lpstr>
      <vt:lpstr>optFuncao2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Karine Lago</cp:lastModifiedBy>
  <dcterms:created xsi:type="dcterms:W3CDTF">2014-10-10T22:46:07Z</dcterms:created>
  <dcterms:modified xsi:type="dcterms:W3CDTF">2022-10-12T19:01:41Z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0x0101007992E58D9ED3B84F98D51C55081FF0F4</vt:lpwstr>
  </property>
  <property fmtid="{D5CDD505-2E9C-101B-9397-08002B2CF9AE}" pid="3" name="MediaServiceImageTags">
    <vt:lpwstr/>
  </property>
</Properties>
</file>