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imativa" sheetId="1" r:id="rId4"/>
    <sheet state="visible" name="Dados" sheetId="2" r:id="rId5"/>
  </sheets>
  <definedNames/>
  <calcPr/>
  <extLst>
    <ext uri="GoogleSheetsCustomDataVersion2">
      <go:sheetsCustomData xmlns:go="http://customooxmlschemas.google.com/" r:id="rId6" roundtripDataChecksum="mg/XOwj6A5C0/CsgJdwQf3OSefM3eky/zmthavYAgBw="/>
    </ext>
  </extLst>
</workbook>
</file>

<file path=xl/sharedStrings.xml><?xml version="1.0" encoding="utf-8"?>
<sst xmlns="http://schemas.openxmlformats.org/spreadsheetml/2006/main" count="2890" uniqueCount="1562">
  <si>
    <t>Valor da carteira</t>
  </si>
  <si>
    <t>Estimativa de recebimento mensal</t>
  </si>
  <si>
    <t>Estimativa de recebimento pelo último valor pago</t>
  </si>
  <si>
    <t>Fontes: Google Finance, Funds Explorer</t>
  </si>
  <si>
    <t>Estimativa DY mensal:</t>
  </si>
  <si>
    <t>Isso equivale a um Dividend Yield de cerca de:</t>
  </si>
  <si>
    <t>Isso equivale a um Dividend Yield de cerca de</t>
  </si>
  <si>
    <t>Lista de FIIs</t>
  </si>
  <si>
    <t>Tipo</t>
  </si>
  <si>
    <t>Preço Atual</t>
  </si>
  <si>
    <t>% na carteira</t>
  </si>
  <si>
    <t>Rendimento médio</t>
  </si>
  <si>
    <t>%*%</t>
  </si>
  <si>
    <t>Último rendimento</t>
  </si>
  <si>
    <t>NEWL11</t>
  </si>
  <si>
    <t>KNRI11</t>
  </si>
  <si>
    <t>QAGR11</t>
  </si>
  <si>
    <t>RECT11</t>
  </si>
  <si>
    <t>MGFF11</t>
  </si>
  <si>
    <t>XPPR11</t>
  </si>
  <si>
    <t>RBHG11</t>
  </si>
  <si>
    <t>BRCR11</t>
  </si>
  <si>
    <t>PATL11</t>
  </si>
  <si>
    <t>MXRF11</t>
  </si>
  <si>
    <t>CÓDIGO
DO FUNDO</t>
  </si>
  <si>
    <t>SETOR</t>
  </si>
  <si>
    <t>PREÇO ATUAL</t>
  </si>
  <si>
    <t>LIQUIDEZ DIÁRIA</t>
  </si>
  <si>
    <t>DIVIDENDO</t>
  </si>
  <si>
    <t>DIVIDEND
YIELD</t>
  </si>
  <si>
    <t>DY (3M)
ACUMULADO</t>
  </si>
  <si>
    <t>DY (6M)
ACUMULADO</t>
  </si>
  <si>
    <t>DY (12M)
ACUMULADO</t>
  </si>
  <si>
    <t>DY (3M)
MÉDIA</t>
  </si>
  <si>
    <t>DY (6M)
MÉDIA</t>
  </si>
  <si>
    <t>DY (12M)
MÉDIA</t>
  </si>
  <si>
    <t>DY ANO</t>
  </si>
  <si>
    <t>VARIAÇÃO PREÇO</t>
  </si>
  <si>
    <t>RENTAB.
PERÍODO</t>
  </si>
  <si>
    <t>RENTAB.
ACUMULADA</t>
  </si>
  <si>
    <t>PATRIMÔNIO
LÍQ.</t>
  </si>
  <si>
    <t>VPA</t>
  </si>
  <si>
    <t>P/VPA</t>
  </si>
  <si>
    <t>DY
PATRIMONIAL</t>
  </si>
  <si>
    <t>VARIAÇÃO
PATRIMONIAL</t>
  </si>
  <si>
    <t>RENTAB. PATR.
NO PERÍODO</t>
  </si>
  <si>
    <t>RENTAB. PATR.
ACUMULADA</t>
  </si>
  <si>
    <t>VACÂNCIA
FÍSICA</t>
  </si>
  <si>
    <t>VACÂNCIA
FINANCEIRA</t>
  </si>
  <si>
    <t>QUANTIDADE
ATIVOS</t>
  </si>
  <si>
    <t>ABCP11</t>
  </si>
  <si>
    <t>Shoppings</t>
  </si>
  <si>
    <t>R$ 73,61</t>
  </si>
  <si>
    <t>830.0</t>
  </si>
  <si>
    <t>R$ 0,55</t>
  </si>
  <si>
    <t>R$ 1.119.952.411,71</t>
  </si>
  <si>
    <t>R$ 91,77</t>
  </si>
  <si>
    <t>N/A</t>
  </si>
  <si>
    <t>AFHI11</t>
  </si>
  <si>
    <t>Títulos e Val. Mob.</t>
  </si>
  <si>
    <t>R$ 97,00</t>
  </si>
  <si>
    <t>6653.0</t>
  </si>
  <si>
    <t>R$ 1,15</t>
  </si>
  <si>
    <t>R$ 287.450.160,21</t>
  </si>
  <si>
    <t>R$ 95,20</t>
  </si>
  <si>
    <t>AFOF11</t>
  </si>
  <si>
    <t>R$ 91,60</t>
  </si>
  <si>
    <t>768.0</t>
  </si>
  <si>
    <t>R$ 1,08</t>
  </si>
  <si>
    <t>R$ 69.465.153,20</t>
  </si>
  <si>
    <t>R$ 100,50</t>
  </si>
  <si>
    <t>AIEC11</t>
  </si>
  <si>
    <t>Lajes Corporativas</t>
  </si>
  <si>
    <t>R$ 79,07</t>
  </si>
  <si>
    <t>9534.0</t>
  </si>
  <si>
    <t>R$ 0,73</t>
  </si>
  <si>
    <t>R$ 489.178.047,14</t>
  </si>
  <si>
    <t>R$ 101,38</t>
  </si>
  <si>
    <t>ALMI11</t>
  </si>
  <si>
    <t>R$ 910,00</t>
  </si>
  <si>
    <t>18.0</t>
  </si>
  <si>
    <t>R$ 0,00</t>
  </si>
  <si>
    <t>R$ 250.158.727,48</t>
  </si>
  <si>
    <t>R$ 2.250,09</t>
  </si>
  <si>
    <t>ALZR11</t>
  </si>
  <si>
    <t>Logística</t>
  </si>
  <si>
    <t>R$ 117,23</t>
  </si>
  <si>
    <t>11968.0</t>
  </si>
  <si>
    <t>R$ 5,65</t>
  </si>
  <si>
    <t>R$ 741.305.529,88</t>
  </si>
  <si>
    <t>R$ 111,24</t>
  </si>
  <si>
    <t>APTO11</t>
  </si>
  <si>
    <t>Híbrido</t>
  </si>
  <si>
    <t>R$ 9,15</t>
  </si>
  <si>
    <t>6414.0</t>
  </si>
  <si>
    <t>R$ 0,11</t>
  </si>
  <si>
    <t>R$ 40.386.596,55</t>
  </si>
  <si>
    <t>R$ 10,06</t>
  </si>
  <si>
    <t>ARCT11</t>
  </si>
  <si>
    <t>R$ 100,18</t>
  </si>
  <si>
    <t>10441.0</t>
  </si>
  <si>
    <t>R$ 0,90</t>
  </si>
  <si>
    <t>R$ 370.887.371,89</t>
  </si>
  <si>
    <t>R$ 100,02</t>
  </si>
  <si>
    <t>ARRI11</t>
  </si>
  <si>
    <t>R$ 9,00</t>
  </si>
  <si>
    <t>64664.0</t>
  </si>
  <si>
    <t>R$ 109.353.015,33</t>
  </si>
  <si>
    <t>R$ 9,28</t>
  </si>
  <si>
    <t>ATSA11</t>
  </si>
  <si>
    <t>R$ 80,03</t>
  </si>
  <si>
    <t>42.0</t>
  </si>
  <si>
    <t>R$ 0,25</t>
  </si>
  <si>
    <t>R$ 157.775.604,53</t>
  </si>
  <si>
    <t>R$ 90,10</t>
  </si>
  <si>
    <t>BARI11</t>
  </si>
  <si>
    <t>R$ 95,80</t>
  </si>
  <si>
    <t>12195.0</t>
  </si>
  <si>
    <t>R$ 1,05</t>
  </si>
  <si>
    <t>R$ 471.938.000,88</t>
  </si>
  <si>
    <t>R$ 101,84</t>
  </si>
  <si>
    <t>BBFI11B</t>
  </si>
  <si>
    <t>R$ 1.960,00</t>
  </si>
  <si>
    <t>209.0</t>
  </si>
  <si>
    <t>R$ 26,31</t>
  </si>
  <si>
    <t>R$ 375.131.778,13</t>
  </si>
  <si>
    <t>R$ 2.885,63</t>
  </si>
  <si>
    <t>BBFO11</t>
  </si>
  <si>
    <t>R$ 77,11</t>
  </si>
  <si>
    <t>2264.0</t>
  </si>
  <si>
    <t>R$ 0,70</t>
  </si>
  <si>
    <t>R$ 349.116.913,80</t>
  </si>
  <si>
    <t>R$ 87,19</t>
  </si>
  <si>
    <t>BBGO11</t>
  </si>
  <si>
    <t>R$ 86,48</t>
  </si>
  <si>
    <t>1419.0</t>
  </si>
  <si>
    <t>R$ 0,75</t>
  </si>
  <si>
    <t>R$ 394.157.372,88</t>
  </si>
  <si>
    <t>R$ 98,41</t>
  </si>
  <si>
    <t>BBIM11</t>
  </si>
  <si>
    <t>R$ 32.291.201,79</t>
  </si>
  <si>
    <t>R$ 31,20</t>
  </si>
  <si>
    <t>BBPO11</t>
  </si>
  <si>
    <t>R$ 91,90</t>
  </si>
  <si>
    <t>14242.0</t>
  </si>
  <si>
    <t>R$ 0,92</t>
  </si>
  <si>
    <t>R$ 1.593.822.693,55</t>
  </si>
  <si>
    <t>R$ 100,12</t>
  </si>
  <si>
    <t>BBRC11</t>
  </si>
  <si>
    <t>Outros</t>
  </si>
  <si>
    <t>R$ 102,11</t>
  </si>
  <si>
    <t>1670.0</t>
  </si>
  <si>
    <t>R$ 0,99</t>
  </si>
  <si>
    <t>R$ 169.912.826,11</t>
  </si>
  <si>
    <t>R$ 106,86</t>
  </si>
  <si>
    <t>BCFF11</t>
  </si>
  <si>
    <t>R$ 71,68</t>
  </si>
  <si>
    <t>31804.0</t>
  </si>
  <si>
    <t>R$ 0,56</t>
  </si>
  <si>
    <t>R$ 1.974.358.766,03</t>
  </si>
  <si>
    <t>R$ 78,39</t>
  </si>
  <si>
    <t>BCIA11</t>
  </si>
  <si>
    <t>R$ 93,82</t>
  </si>
  <si>
    <t>5419.0</t>
  </si>
  <si>
    <t>R$ 0,74</t>
  </si>
  <si>
    <t>R$ 403.720.083,63</t>
  </si>
  <si>
    <t>R$ 108,55</t>
  </si>
  <si>
    <t>BCRI11</t>
  </si>
  <si>
    <t>R$ 104,30</t>
  </si>
  <si>
    <t>7903.0</t>
  </si>
  <si>
    <t>R$ 1,29</t>
  </si>
  <si>
    <t>R$ 654.717.061,65</t>
  </si>
  <si>
    <t>R$ 104,62</t>
  </si>
  <si>
    <t>BICE11</t>
  </si>
  <si>
    <t>R$ 950,00</t>
  </si>
  <si>
    <t>240.0</t>
  </si>
  <si>
    <t>R$ 5,40</t>
  </si>
  <si>
    <t>R$ 20.682.601,39</t>
  </si>
  <si>
    <t>R$ 981,57</t>
  </si>
  <si>
    <t>BICR11</t>
  </si>
  <si>
    <t>R$ 102,00</t>
  </si>
  <si>
    <t>151.0</t>
  </si>
  <si>
    <t>R$ 0,82</t>
  </si>
  <si>
    <t>R$ 50.361.097,03</t>
  </si>
  <si>
    <t>R$ 100,72</t>
  </si>
  <si>
    <t>BIME11</t>
  </si>
  <si>
    <t>R$ 9,22</t>
  </si>
  <si>
    <t>21780.0</t>
  </si>
  <si>
    <t>R$ 0,13</t>
  </si>
  <si>
    <t>R$ 53.496.731,84</t>
  </si>
  <si>
    <t>BLCA11</t>
  </si>
  <si>
    <t>R$ 90,00</t>
  </si>
  <si>
    <t>3.0</t>
  </si>
  <si>
    <t>R$ 141.208.224,29</t>
  </si>
  <si>
    <t>R$ 88,26</t>
  </si>
  <si>
    <t>BLCP11</t>
  </si>
  <si>
    <t>R$ 91,49</t>
  </si>
  <si>
    <t>5.0</t>
  </si>
  <si>
    <t>R$ 0,45</t>
  </si>
  <si>
    <t>R$ 256.624.475,41</t>
  </si>
  <si>
    <t>R$ 111,76</t>
  </si>
  <si>
    <t>BLMC11</t>
  </si>
  <si>
    <t>R$ 84,50</t>
  </si>
  <si>
    <t>189.0</t>
  </si>
  <si>
    <t>R$ 1,17</t>
  </si>
  <si>
    <t>R$ 39.132.486,17</t>
  </si>
  <si>
    <t>R$ 97,95</t>
  </si>
  <si>
    <t>BLMG11</t>
  </si>
  <si>
    <t>R$ 86,73</t>
  </si>
  <si>
    <t>7913.0</t>
  </si>
  <si>
    <t>R$ 0,80</t>
  </si>
  <si>
    <t>R$ 351.417.258,89</t>
  </si>
  <si>
    <t>R$ 92,22</t>
  </si>
  <si>
    <t>BLMO11</t>
  </si>
  <si>
    <t>R$ 22.000,00</t>
  </si>
  <si>
    <t>10.0</t>
  </si>
  <si>
    <t>R$ 37,45</t>
  </si>
  <si>
    <t>R$ 111.839.709,47</t>
  </si>
  <si>
    <t>R$ 29.454,76</t>
  </si>
  <si>
    <t>BLMR11</t>
  </si>
  <si>
    <t>R$ 7,82</t>
  </si>
  <si>
    <t>36864.0</t>
  </si>
  <si>
    <t>R$ 0,08</t>
  </si>
  <si>
    <t>R$ 216.801.524,28</t>
  </si>
  <si>
    <t>R$ 8,49</t>
  </si>
  <si>
    <t>BMLC11</t>
  </si>
  <si>
    <t>R$ 100,97</t>
  </si>
  <si>
    <t>4361.0</t>
  </si>
  <si>
    <t>R$ 0,72</t>
  </si>
  <si>
    <t>R$ 109.067.209,47</t>
  </si>
  <si>
    <t>R$ 109,24</t>
  </si>
  <si>
    <t>BNFS11</t>
  </si>
  <si>
    <t>R$ 124,50</t>
  </si>
  <si>
    <t>787.0</t>
  </si>
  <si>
    <t>R$ 1,48</t>
  </si>
  <si>
    <t>R$ 69.456.969,88</t>
  </si>
  <si>
    <t>R$ 99,22</t>
  </si>
  <si>
    <t>BPFF11</t>
  </si>
  <si>
    <t>R$ 70,94</t>
  </si>
  <si>
    <t>8802.0</t>
  </si>
  <si>
    <t>R$ 355.995.596,04</t>
  </si>
  <si>
    <t>R$ 79,25</t>
  </si>
  <si>
    <t>BPML11</t>
  </si>
  <si>
    <t>R$ 64,25</t>
  </si>
  <si>
    <t>8700.0</t>
  </si>
  <si>
    <t>R$ 0,15</t>
  </si>
  <si>
    <t>R$ 536.943.743,35</t>
  </si>
  <si>
    <t>R$ 124,72</t>
  </si>
  <si>
    <t>BRCO11</t>
  </si>
  <si>
    <t>R$ 108,50</t>
  </si>
  <si>
    <t>76823.0</t>
  </si>
  <si>
    <t>R$ 1.758.903.908,43</t>
  </si>
  <si>
    <t>R$ 119,02</t>
  </si>
  <si>
    <t>R$ 69,79</t>
  </si>
  <si>
    <t>40651.0</t>
  </si>
  <si>
    <t>R$ 0,47</t>
  </si>
  <si>
    <t>R$ 2.689.411.478,04</t>
  </si>
  <si>
    <t>R$ 100,96</t>
  </si>
  <si>
    <t>BREV11</t>
  </si>
  <si>
    <t>R$ 10,08</t>
  </si>
  <si>
    <t>11424.0</t>
  </si>
  <si>
    <t>R$ 0,61</t>
  </si>
  <si>
    <t>R$ 106.245.435,86</t>
  </si>
  <si>
    <t>R$ 109,85</t>
  </si>
  <si>
    <t>R$ 10,03</t>
  </si>
  <si>
    <t>18597.0</t>
  </si>
  <si>
    <t>R$ 10,04</t>
  </si>
  <si>
    <t>31943.0</t>
  </si>
  <si>
    <t>26907.0</t>
  </si>
  <si>
    <t>66447.0</t>
  </si>
  <si>
    <t>R$ 10,02</t>
  </si>
  <si>
    <t>40990.0</t>
  </si>
  <si>
    <t>40677.0</t>
  </si>
  <si>
    <t>20744.0</t>
  </si>
  <si>
    <t>BRLA11</t>
  </si>
  <si>
    <t>R$ 150,00</t>
  </si>
  <si>
    <t>334.0</t>
  </si>
  <si>
    <t>R$ 1,09</t>
  </si>
  <si>
    <t>R$ 379.116.262,56</t>
  </si>
  <si>
    <t>R$ 157,99</t>
  </si>
  <si>
    <t>BTAL11</t>
  </si>
  <si>
    <t>R$ 100,45</t>
  </si>
  <si>
    <t>8556.0</t>
  </si>
  <si>
    <t>R$ 0,83</t>
  </si>
  <si>
    <t>R$ 636.073.252,98</t>
  </si>
  <si>
    <t>R$ 106,32</t>
  </si>
  <si>
    <t>BTCR11</t>
  </si>
  <si>
    <t>R$ 94,98</t>
  </si>
  <si>
    <t>3548.0</t>
  </si>
  <si>
    <t>R$ 0,95</t>
  </si>
  <si>
    <t>R$ 456.444.958,28</t>
  </si>
  <si>
    <t>R$ 94,89</t>
  </si>
  <si>
    <t>BTLG11</t>
  </si>
  <si>
    <t>R$ 103,00</t>
  </si>
  <si>
    <t>36726.0</t>
  </si>
  <si>
    <t>R$ 1.504.876.179,16</t>
  </si>
  <si>
    <t>R$ 98,82</t>
  </si>
  <si>
    <t>BTRA11</t>
  </si>
  <si>
    <t>R$ 85,05</t>
  </si>
  <si>
    <t>2911.0</t>
  </si>
  <si>
    <t>R$ 350.107.569,75</t>
  </si>
  <si>
    <t>R$ 104,06</t>
  </si>
  <si>
    <t>BTSG11</t>
  </si>
  <si>
    <t>R$ 100,00</t>
  </si>
  <si>
    <t>248.0</t>
  </si>
  <si>
    <t>R$ 0,87</t>
  </si>
  <si>
    <t>R$ 104.071.243,95</t>
  </si>
  <si>
    <t>R$ 134,28</t>
  </si>
  <si>
    <t>BTWR11</t>
  </si>
  <si>
    <t>R$ 105,49</t>
  </si>
  <si>
    <t>274.0</t>
  </si>
  <si>
    <t>R$ 0,38</t>
  </si>
  <si>
    <t>R$ 90.257.312,30</t>
  </si>
  <si>
    <t>R$ 111,53</t>
  </si>
  <si>
    <t>BZLI11</t>
  </si>
  <si>
    <t>R$ 17,00</t>
  </si>
  <si>
    <t>1.0</t>
  </si>
  <si>
    <t>R$ 440.205.505,76</t>
  </si>
  <si>
    <t>R$ 10,78</t>
  </si>
  <si>
    <t>CACR11</t>
  </si>
  <si>
    <t>R$ 101,35</t>
  </si>
  <si>
    <t>10187.0</t>
  </si>
  <si>
    <t>R$ 1,54</t>
  </si>
  <si>
    <t>R$ 186.509.870,57</t>
  </si>
  <si>
    <t>R$ 103,19</t>
  </si>
  <si>
    <t>CARE11</t>
  </si>
  <si>
    <t>R$ 3,99</t>
  </si>
  <si>
    <t>6391.0</t>
  </si>
  <si>
    <t>R$ 292.218.917,16</t>
  </si>
  <si>
    <t>R$ 8,17</t>
  </si>
  <si>
    <t>CBOP11</t>
  </si>
  <si>
    <t>R$ 58,67</t>
  </si>
  <si>
    <t>476.0</t>
  </si>
  <si>
    <t>R$ 0,49</t>
  </si>
  <si>
    <t>R$ 107.636.944,40</t>
  </si>
  <si>
    <t>R$ 76,07</t>
  </si>
  <si>
    <t>CCRF11</t>
  </si>
  <si>
    <t>R$ 152.971.036,88</t>
  </si>
  <si>
    <t>R$ 97,32</t>
  </si>
  <si>
    <t>CEOC11</t>
  </si>
  <si>
    <t>R$ 59,95</t>
  </si>
  <si>
    <t>108.0</t>
  </si>
  <si>
    <t>R$ 0,50</t>
  </si>
  <si>
    <t>R$ 163.369.617,86</t>
  </si>
  <si>
    <t>R$ 89,98</t>
  </si>
  <si>
    <t>CJCT11</t>
  </si>
  <si>
    <t>R$ 83,00</t>
  </si>
  <si>
    <t>15.0</t>
  </si>
  <si>
    <t>R$ 231.360.831,28</t>
  </si>
  <si>
    <t>R$ 80,61</t>
  </si>
  <si>
    <t>CNES11</t>
  </si>
  <si>
    <t>R$ 33,06</t>
  </si>
  <si>
    <t>142.0</t>
  </si>
  <si>
    <t>R$ 257.399.777,87</t>
  </si>
  <si>
    <t>R$ 87,28</t>
  </si>
  <si>
    <t>CORM11</t>
  </si>
  <si>
    <t>R$ 81,00</t>
  </si>
  <si>
    <t>412.0</t>
  </si>
  <si>
    <t>R$ 0,77</t>
  </si>
  <si>
    <t>R$ 92.123.992,72</t>
  </si>
  <si>
    <t>R$ 90,56</t>
  </si>
  <si>
    <t>CPFF11</t>
  </si>
  <si>
    <t>R$ 74,97</t>
  </si>
  <si>
    <t>5310.0</t>
  </si>
  <si>
    <t>R$ 0,62</t>
  </si>
  <si>
    <t>R$ 439.277.544,57</t>
  </si>
  <si>
    <t>R$ 80,60</t>
  </si>
  <si>
    <t>CPTS11</t>
  </si>
  <si>
    <t>R$ 91,15</t>
  </si>
  <si>
    <t>80488.0</t>
  </si>
  <si>
    <t>R$ 1,10</t>
  </si>
  <si>
    <t>R$ 2.899.539.421,26</t>
  </si>
  <si>
    <t>R$ 91,23</t>
  </si>
  <si>
    <t>CRFF11</t>
  </si>
  <si>
    <t>R$ 73,99</t>
  </si>
  <si>
    <t>20.0</t>
  </si>
  <si>
    <t>R$ 58.346.183,81</t>
  </si>
  <si>
    <t>R$ 84,55</t>
  </si>
  <si>
    <t>CTXT11</t>
  </si>
  <si>
    <t>R$ 12,21</t>
  </si>
  <si>
    <t>45.0</t>
  </si>
  <si>
    <t>R$ 0,09</t>
  </si>
  <si>
    <t>R$ 115.874.720,49</t>
  </si>
  <si>
    <t>R$ 39,92</t>
  </si>
  <si>
    <t>CVBI11</t>
  </si>
  <si>
    <t>R$ 90,19</t>
  </si>
  <si>
    <t>32127.0</t>
  </si>
  <si>
    <t>R$ 1.035.178.052,64</t>
  </si>
  <si>
    <t>R$ 94,02</t>
  </si>
  <si>
    <t>CXAG11</t>
  </si>
  <si>
    <t>R$ 80,72</t>
  </si>
  <si>
    <t>R$ 239.938.024,94</t>
  </si>
  <si>
    <t>R$ 114,77</t>
  </si>
  <si>
    <t>CXCE11B</t>
  </si>
  <si>
    <t>R$ 39,99</t>
  </si>
  <si>
    <t>291.0</t>
  </si>
  <si>
    <t>R$ 0,36</t>
  </si>
  <si>
    <t>R$ 111.425.979,36</t>
  </si>
  <si>
    <t>R$ 65,05</t>
  </si>
  <si>
    <t>CXCI11</t>
  </si>
  <si>
    <t>R$ 82,27</t>
  </si>
  <si>
    <t>801.0</t>
  </si>
  <si>
    <t>R$ 204.640.178,72</t>
  </si>
  <si>
    <t>R$ 99,45</t>
  </si>
  <si>
    <t>CXCO11</t>
  </si>
  <si>
    <t>R$ 78,03</t>
  </si>
  <si>
    <t>2928.0</t>
  </si>
  <si>
    <t>R$ 378.865.717,01</t>
  </si>
  <si>
    <t>R$ 96,54</t>
  </si>
  <si>
    <t>CXRI11</t>
  </si>
  <si>
    <t>R$ 69,93</t>
  </si>
  <si>
    <t>299.0</t>
  </si>
  <si>
    <t>R$ 129.809.519,46</t>
  </si>
  <si>
    <t>R$ 82,38</t>
  </si>
  <si>
    <t>CXTL11</t>
  </si>
  <si>
    <t>R$ 94,28</t>
  </si>
  <si>
    <t>R$ 0,97</t>
  </si>
  <si>
    <t>R$ 37.028.053,28</t>
  </si>
  <si>
    <t>R$ 690,86</t>
  </si>
  <si>
    <t>R$ 94,06</t>
  </si>
  <si>
    <t>3047.0</t>
  </si>
  <si>
    <t>R$ 93,97</t>
  </si>
  <si>
    <t>1356.0</t>
  </si>
  <si>
    <t>R$ 93,72</t>
  </si>
  <si>
    <t>4356.0</t>
  </si>
  <si>
    <t>R$ 93,31</t>
  </si>
  <si>
    <t>6678.0</t>
  </si>
  <si>
    <t>R$ 93,52</t>
  </si>
  <si>
    <t>2670.0</t>
  </si>
  <si>
    <t>R$ 94,17</t>
  </si>
  <si>
    <t>2323.0</t>
  </si>
  <si>
    <t>R$ 94,15</t>
  </si>
  <si>
    <t>4019.0</t>
  </si>
  <si>
    <t>CYCR11</t>
  </si>
  <si>
    <t>R$ 85,99</t>
  </si>
  <si>
    <t>10399.0</t>
  </si>
  <si>
    <t>R$ 1,00</t>
  </si>
  <si>
    <t>R$ 156.128.638,42</t>
  </si>
  <si>
    <t>R$ 95,73</t>
  </si>
  <si>
    <t>DEVA11</t>
  </si>
  <si>
    <t>R$ 94,64</t>
  </si>
  <si>
    <t>26659.0</t>
  </si>
  <si>
    <t>R$ 1.383.006.606,99</t>
  </si>
  <si>
    <t>R$ 99,46</t>
  </si>
  <si>
    <t>DRIT11B</t>
  </si>
  <si>
    <t>R$ 95,60</t>
  </si>
  <si>
    <t>R$ 0,33</t>
  </si>
  <si>
    <t>R$ 58.337.901,67</t>
  </si>
  <si>
    <t>R$ 125,92</t>
  </si>
  <si>
    <t>DVFF11</t>
  </si>
  <si>
    <t>R$ 76,29</t>
  </si>
  <si>
    <t>612.0</t>
  </si>
  <si>
    <t>R$ 104.930.895,87</t>
  </si>
  <si>
    <t>R$ 95,31</t>
  </si>
  <si>
    <t>EDFO11B</t>
  </si>
  <si>
    <t>R$ 205,99</t>
  </si>
  <si>
    <t>R$ 1,68</t>
  </si>
  <si>
    <t>R$ 45.762.672,04</t>
  </si>
  <si>
    <t>R$ 193,91</t>
  </si>
  <si>
    <t>EDGA11</t>
  </si>
  <si>
    <t>R$ 18,02</t>
  </si>
  <si>
    <t>3507.0</t>
  </si>
  <si>
    <t>R$ 252.351.519,37</t>
  </si>
  <si>
    <t>R$ 66,20</t>
  </si>
  <si>
    <t>EQIR11</t>
  </si>
  <si>
    <t>R$ 9,80</t>
  </si>
  <si>
    <t>1067.0</t>
  </si>
  <si>
    <t>R$ 49.835.472,58</t>
  </si>
  <si>
    <t>R$ 99,18</t>
  </si>
  <si>
    <t>ERCR11</t>
  </si>
  <si>
    <t>R$ 89,10</t>
  </si>
  <si>
    <t>177.0</t>
  </si>
  <si>
    <t>R$ 783,96</t>
  </si>
  <si>
    <t>R$ 165.915.282,64</t>
  </si>
  <si>
    <t>R$ 69.829,66</t>
  </si>
  <si>
    <t>R$ 89,20</t>
  </si>
  <si>
    <t>4779.0</t>
  </si>
  <si>
    <t>R$ 88,55</t>
  </si>
  <si>
    <t>2738.0</t>
  </si>
  <si>
    <t>R$ 89,31</t>
  </si>
  <si>
    <t>2315.0</t>
  </si>
  <si>
    <t>R$ 88,83</t>
  </si>
  <si>
    <t>6123.0</t>
  </si>
  <si>
    <t>R$ 88,66</t>
  </si>
  <si>
    <t>2350.0</t>
  </si>
  <si>
    <t>R$ 88,30</t>
  </si>
  <si>
    <t>9724.0</t>
  </si>
  <si>
    <t>R$ 88,24</t>
  </si>
  <si>
    <t>3488.0</t>
  </si>
  <si>
    <t>ERPA11</t>
  </si>
  <si>
    <t>R$ 128,00</t>
  </si>
  <si>
    <t>R$ 58.214.292,91</t>
  </si>
  <si>
    <t>R$ 116,21</t>
  </si>
  <si>
    <t>EURO11</t>
  </si>
  <si>
    <t>R$ 230,93</t>
  </si>
  <si>
    <t>133.0</t>
  </si>
  <si>
    <t>R$ 1,75</t>
  </si>
  <si>
    <t>R$ 119.914.740,35</t>
  </si>
  <si>
    <t>R$ 312,33</t>
  </si>
  <si>
    <t>EVBI11</t>
  </si>
  <si>
    <t>R$ 101,00</t>
  </si>
  <si>
    <t>468.0</t>
  </si>
  <si>
    <t>R$ 139.909.108,47</t>
  </si>
  <si>
    <t>R$ 100,09</t>
  </si>
  <si>
    <t>FAED11</t>
  </si>
  <si>
    <t>R$ 153,50</t>
  </si>
  <si>
    <t>891.0</t>
  </si>
  <si>
    <t>R$ 138.829.055,55</t>
  </si>
  <si>
    <t>R$ 216,19</t>
  </si>
  <si>
    <t>FAMB11B</t>
  </si>
  <si>
    <t>R$ 784,00</t>
  </si>
  <si>
    <t>4.0</t>
  </si>
  <si>
    <t>R$ 9,16</t>
  </si>
  <si>
    <t>R$ 320.093.073,43</t>
  </si>
  <si>
    <t>R$ 3.054,32</t>
  </si>
  <si>
    <t>FATN11</t>
  </si>
  <si>
    <t>R$ 97,89</t>
  </si>
  <si>
    <t>1785.0</t>
  </si>
  <si>
    <t>R$ 0,86</t>
  </si>
  <si>
    <t>R$ 108.547.019,26</t>
  </si>
  <si>
    <t>R$ 101,13</t>
  </si>
  <si>
    <t>FCFL11</t>
  </si>
  <si>
    <t>R$ 124,00</t>
  </si>
  <si>
    <t>2332.0</t>
  </si>
  <si>
    <t>R$ 364.015.453,44</t>
  </si>
  <si>
    <t>R$ 104,78</t>
  </si>
  <si>
    <t>FEXC11</t>
  </si>
  <si>
    <t>R$ 88,40</t>
  </si>
  <si>
    <t>6332.0</t>
  </si>
  <si>
    <t>R$ 556.840.767,87</t>
  </si>
  <si>
    <t>FIGS11</t>
  </si>
  <si>
    <t>R$ 56,60</t>
  </si>
  <si>
    <t>3407.0</t>
  </si>
  <si>
    <t>R$ 0,37</t>
  </si>
  <si>
    <t>R$ 283.838.691,76</t>
  </si>
  <si>
    <t>R$ 99,59</t>
  </si>
  <si>
    <t>FIIB11</t>
  </si>
  <si>
    <t>R$ 483,00</t>
  </si>
  <si>
    <t>417.0</t>
  </si>
  <si>
    <t>R$ 3,55</t>
  </si>
  <si>
    <t>R$ 312.730.340,17</t>
  </si>
  <si>
    <t>R$ 456,54</t>
  </si>
  <si>
    <t>FIIP11B</t>
  </si>
  <si>
    <t>R$ 163,01</t>
  </si>
  <si>
    <t>497.0</t>
  </si>
  <si>
    <t>R$ 1,35</t>
  </si>
  <si>
    <t>R$ 172.744.337,51</t>
  </si>
  <si>
    <t>R$ 186,32</t>
  </si>
  <si>
    <t>FISC11</t>
  </si>
  <si>
    <t>R$ 165,00</t>
  </si>
  <si>
    <t>200.0</t>
  </si>
  <si>
    <t>R$ 0,22</t>
  </si>
  <si>
    <t>R$ 196.478.286,31</t>
  </si>
  <si>
    <t>R$ 115,58</t>
  </si>
  <si>
    <t>FIVN11</t>
  </si>
  <si>
    <t>R$ 3,23</t>
  </si>
  <si>
    <t>1850.0</t>
  </si>
  <si>
    <t>R$ 65.491.905,42</t>
  </si>
  <si>
    <t>R$ 6,96</t>
  </si>
  <si>
    <t>FLCR11</t>
  </si>
  <si>
    <t>R$ 96,49</t>
  </si>
  <si>
    <t>265.0</t>
  </si>
  <si>
    <t>R$ 63.104.997,93</t>
  </si>
  <si>
    <t>R$ 99,60</t>
  </si>
  <si>
    <t>FLMA11</t>
  </si>
  <si>
    <t>R$ 129,89</t>
  </si>
  <si>
    <t>626.0</t>
  </si>
  <si>
    <t>R$ 0,89</t>
  </si>
  <si>
    <t>R$ 216.972.198,60</t>
  </si>
  <si>
    <t>R$ 157,15</t>
  </si>
  <si>
    <t>FLRP11</t>
  </si>
  <si>
    <t>R$ 1.588,98</t>
  </si>
  <si>
    <t>555.0</t>
  </si>
  <si>
    <t>R$ 10,00</t>
  </si>
  <si>
    <t>R$ 112.693.577,60</t>
  </si>
  <si>
    <t>R$ 1.727,58</t>
  </si>
  <si>
    <t>FMOF11</t>
  </si>
  <si>
    <t>R$ 64,99</t>
  </si>
  <si>
    <t>R$ 0,64</t>
  </si>
  <si>
    <t>R$ 62.339.721,97</t>
  </si>
  <si>
    <t>R$ 122,71</t>
  </si>
  <si>
    <t>FPAB11</t>
  </si>
  <si>
    <t>R$ 208,05</t>
  </si>
  <si>
    <t>30.0</t>
  </si>
  <si>
    <t>R$ 1,60</t>
  </si>
  <si>
    <t>R$ 307.733.012,09</t>
  </si>
  <si>
    <t>R$ 410,31</t>
  </si>
  <si>
    <t>FVPQ11</t>
  </si>
  <si>
    <t>R$ 118,38</t>
  </si>
  <si>
    <t>1040.0</t>
  </si>
  <si>
    <t>R$ 0,52</t>
  </si>
  <si>
    <t>R$ 555.549.403,82</t>
  </si>
  <si>
    <t>R$ 198,40</t>
  </si>
  <si>
    <t>GALG11</t>
  </si>
  <si>
    <t>172058.0</t>
  </si>
  <si>
    <t>R$ 581.925.634,33</t>
  </si>
  <si>
    <t>R$ 10,12</t>
  </si>
  <si>
    <t>GAME11</t>
  </si>
  <si>
    <t>R$ 9,58</t>
  </si>
  <si>
    <t>7908.0</t>
  </si>
  <si>
    <t>R$ 0,10</t>
  </si>
  <si>
    <t>R$ 200.741.512,26</t>
  </si>
  <si>
    <t>R$ 9,74</t>
  </si>
  <si>
    <t>GCFF11</t>
  </si>
  <si>
    <t>R$ 71,69</t>
  </si>
  <si>
    <t>435.0</t>
  </si>
  <si>
    <t>R$ 0,76</t>
  </si>
  <si>
    <t>R$ 30.096.700,62</t>
  </si>
  <si>
    <t>R$ 88,89</t>
  </si>
  <si>
    <t>GCRA11</t>
  </si>
  <si>
    <t>R$ 100,13</t>
  </si>
  <si>
    <t>3809.0</t>
  </si>
  <si>
    <t>R$ 1,20</t>
  </si>
  <si>
    <t>R$ 173.594.241,47</t>
  </si>
  <si>
    <t>R$ 99,15</t>
  </si>
  <si>
    <t>GCRI11</t>
  </si>
  <si>
    <t>R$ 93,88</t>
  </si>
  <si>
    <t>869.0</t>
  </si>
  <si>
    <t>R$ 98.377.736,44</t>
  </si>
  <si>
    <t>R$ 98,35</t>
  </si>
  <si>
    <t>GESE11B</t>
  </si>
  <si>
    <t>R$ 1.520,00</t>
  </si>
  <si>
    <t>300.0</t>
  </si>
  <si>
    <t>R$ 12,60</t>
  </si>
  <si>
    <t>R$ 86.540.717,02</t>
  </si>
  <si>
    <t>R$ 1.664,24</t>
  </si>
  <si>
    <t>GGRC11</t>
  </si>
  <si>
    <t>R$ 119,75</t>
  </si>
  <si>
    <t>11123.0</t>
  </si>
  <si>
    <t>R$ 1.005.415.985,23</t>
  </si>
  <si>
    <t>R$ 129,59</t>
  </si>
  <si>
    <t>GSFI11</t>
  </si>
  <si>
    <t>R$ 4,75</t>
  </si>
  <si>
    <t>2642.0</t>
  </si>
  <si>
    <t>R$ 1.008.886.224,64</t>
  </si>
  <si>
    <t>R$ 13,42</t>
  </si>
  <si>
    <t>GTLG11</t>
  </si>
  <si>
    <t>R$ 97,99</t>
  </si>
  <si>
    <t>5300.0</t>
  </si>
  <si>
    <t>R$ 666.682.130,07</t>
  </si>
  <si>
    <t>R$ 92,94</t>
  </si>
  <si>
    <t>GTWR11</t>
  </si>
  <si>
    <t>R$ 81,80</t>
  </si>
  <si>
    <t>2980.0</t>
  </si>
  <si>
    <t>R$ 1.175.680.243,29</t>
  </si>
  <si>
    <t>R$ 97,97</t>
  </si>
  <si>
    <t>HAAA11</t>
  </si>
  <si>
    <t>R$ 93,00</t>
  </si>
  <si>
    <t>11.0</t>
  </si>
  <si>
    <t>R$ 0,54</t>
  </si>
  <si>
    <t>R$ 312.405.497,72</t>
  </si>
  <si>
    <t>R$ 90,42</t>
  </si>
  <si>
    <t>HABT11</t>
  </si>
  <si>
    <t>R$ 94,03</t>
  </si>
  <si>
    <t>25868.0</t>
  </si>
  <si>
    <t>R$ 1,03</t>
  </si>
  <si>
    <t>R$ 820.874.555,41</t>
  </si>
  <si>
    <t>R$ 101,01</t>
  </si>
  <si>
    <t>HBRH11</t>
  </si>
  <si>
    <t>R$ 95,55</t>
  </si>
  <si>
    <t>174.0</t>
  </si>
  <si>
    <t>R$ 0,66</t>
  </si>
  <si>
    <t>R$ 313.328.669,87</t>
  </si>
  <si>
    <t>R$ 113,03</t>
  </si>
  <si>
    <t>HCHG11</t>
  </si>
  <si>
    <t>R$ 86,50</t>
  </si>
  <si>
    <t>810.0</t>
  </si>
  <si>
    <t>R$ 124.368.579,20</t>
  </si>
  <si>
    <t>R$ 103,64</t>
  </si>
  <si>
    <t>HCRI11</t>
  </si>
  <si>
    <t>Hospital</t>
  </si>
  <si>
    <t>R$ 228,00</t>
  </si>
  <si>
    <t>164.0</t>
  </si>
  <si>
    <t>R$ 2,49</t>
  </si>
  <si>
    <t>R$ 59.962.597,07</t>
  </si>
  <si>
    <t>R$ 299,81</t>
  </si>
  <si>
    <t>HCTR11</t>
  </si>
  <si>
    <t>R$ 101,88</t>
  </si>
  <si>
    <t>55935.0</t>
  </si>
  <si>
    <t>R$ 2.680.234.010,80</t>
  </si>
  <si>
    <t>R$ 121,36</t>
  </si>
  <si>
    <t>HFOF11</t>
  </si>
  <si>
    <t>R$ 79,99</t>
  </si>
  <si>
    <t>15476.0</t>
  </si>
  <si>
    <t>R$ 1.999.474.919,62</t>
  </si>
  <si>
    <t>R$ 86,93</t>
  </si>
  <si>
    <t>HGBS11</t>
  </si>
  <si>
    <t>R$ 216,00</t>
  </si>
  <si>
    <t>99782.0</t>
  </si>
  <si>
    <t>R$ 1,30</t>
  </si>
  <si>
    <t>R$ 2.195.124.932,97</t>
  </si>
  <si>
    <t>R$ 219,51</t>
  </si>
  <si>
    <t>HGCR11</t>
  </si>
  <si>
    <t>R$ 104,71</t>
  </si>
  <si>
    <t>46659.0</t>
  </si>
  <si>
    <t>R$ 1.495.774.340,90</t>
  </si>
  <si>
    <t>R$ 101,98</t>
  </si>
  <si>
    <t>HGFF11</t>
  </si>
  <si>
    <t>R$ 81,89</t>
  </si>
  <si>
    <t>5552.0</t>
  </si>
  <si>
    <t>R$ 0,65</t>
  </si>
  <si>
    <t>R$ 265.289.507,45</t>
  </si>
  <si>
    <t>R$ 92,64</t>
  </si>
  <si>
    <t>HGIC11</t>
  </si>
  <si>
    <t>R$ 110,00</t>
  </si>
  <si>
    <t>2239.0</t>
  </si>
  <si>
    <t>R$ 33.767.601,21</t>
  </si>
  <si>
    <t>R$ 117,09</t>
  </si>
  <si>
    <t>HGLG11</t>
  </si>
  <si>
    <t>R$ 171,50</t>
  </si>
  <si>
    <t>32937.0</t>
  </si>
  <si>
    <t>R$ 3.460.194.083,95</t>
  </si>
  <si>
    <t>R$ 147,51</t>
  </si>
  <si>
    <t>HGPO11</t>
  </si>
  <si>
    <t>R$ 262,00</t>
  </si>
  <si>
    <t>2557.0</t>
  </si>
  <si>
    <t>R$ 469.905.295,95</t>
  </si>
  <si>
    <t>R$ 268,05</t>
  </si>
  <si>
    <t>HGRE11</t>
  </si>
  <si>
    <t>R$ 144,12</t>
  </si>
  <si>
    <t>12052.0</t>
  </si>
  <si>
    <t>R$ 0,78</t>
  </si>
  <si>
    <t>R$ 1.912.841.196,87</t>
  </si>
  <si>
    <t>R$ 161,86</t>
  </si>
  <si>
    <t>HGRS11</t>
  </si>
  <si>
    <t>Residencial</t>
  </si>
  <si>
    <t>R$ 151.283.672,82</t>
  </si>
  <si>
    <t>R$ 101,33</t>
  </si>
  <si>
    <t>HGRU11</t>
  </si>
  <si>
    <t>R$ 129,35</t>
  </si>
  <si>
    <t>39967.0</t>
  </si>
  <si>
    <t>R$ 2.188.422.001,09</t>
  </si>
  <si>
    <t>R$ 118,89</t>
  </si>
  <si>
    <t>HLOG11</t>
  </si>
  <si>
    <t>R$ 97,10</t>
  </si>
  <si>
    <t>564.0</t>
  </si>
  <si>
    <t>R$ 471.343.638,57</t>
  </si>
  <si>
    <t>R$ 110,90</t>
  </si>
  <si>
    <t>HOSI11</t>
  </si>
  <si>
    <t>R$ 65,50</t>
  </si>
  <si>
    <t>2207.0</t>
  </si>
  <si>
    <t>R$ 0,44</t>
  </si>
  <si>
    <t>R$ 53.096.192,59</t>
  </si>
  <si>
    <t>R$ 92,59</t>
  </si>
  <si>
    <t>HPDP11</t>
  </si>
  <si>
    <t>R$ 82,78</t>
  </si>
  <si>
    <t>61.0</t>
  </si>
  <si>
    <t>R$ 276.092.639,54</t>
  </si>
  <si>
    <t>R$ 94,92</t>
  </si>
  <si>
    <t>HRDF11</t>
  </si>
  <si>
    <t>332.0</t>
  </si>
  <si>
    <t>R$ 6,80</t>
  </si>
  <si>
    <t>R$ 8.722.671,42</t>
  </si>
  <si>
    <t>HREC11</t>
  </si>
  <si>
    <t>12.0</t>
  </si>
  <si>
    <t>R$ 424.464.609,39</t>
  </si>
  <si>
    <t>HSAF11</t>
  </si>
  <si>
    <t>R$ 84,70</t>
  </si>
  <si>
    <t>4874.0</t>
  </si>
  <si>
    <t>R$ 235.607.185,56</t>
  </si>
  <si>
    <t>R$ 93,26</t>
  </si>
  <si>
    <t>HSLG11</t>
  </si>
  <si>
    <t>R$ 97,82</t>
  </si>
  <si>
    <t>4209.0</t>
  </si>
  <si>
    <t>R$ 0,69</t>
  </si>
  <si>
    <t>R$ 1.333.601.659,22</t>
  </si>
  <si>
    <t>R$ 105,34</t>
  </si>
  <si>
    <t>HSML11</t>
  </si>
  <si>
    <t>R$ 94,25</t>
  </si>
  <si>
    <t>30282.0</t>
  </si>
  <si>
    <t>R$ 0,67</t>
  </si>
  <si>
    <t>R$ 1.547.656.456,45</t>
  </si>
  <si>
    <t>R$ 98,07</t>
  </si>
  <si>
    <t>HSRE11</t>
  </si>
  <si>
    <t>R$ 100,99</t>
  </si>
  <si>
    <t>4950.0</t>
  </si>
  <si>
    <t>R$ 0,63</t>
  </si>
  <si>
    <t>R$ 818.368.632,20</t>
  </si>
  <si>
    <t>R$ 96,07</t>
  </si>
  <si>
    <t>HTMX11</t>
  </si>
  <si>
    <t>Hotel</t>
  </si>
  <si>
    <t>R$ 116,69</t>
  </si>
  <si>
    <t>1959.0</t>
  </si>
  <si>
    <t>R$ 164.192.001,82</t>
  </si>
  <si>
    <t>R$ 130,62</t>
  </si>
  <si>
    <t>HUSC11</t>
  </si>
  <si>
    <t>R$ 112,00</t>
  </si>
  <si>
    <t>52.0</t>
  </si>
  <si>
    <t>R$ 0,96</t>
  </si>
  <si>
    <t>R$ 113.468.692,97</t>
  </si>
  <si>
    <t>R$ 142,80</t>
  </si>
  <si>
    <t>HUSI11</t>
  </si>
  <si>
    <t>R$ 1.126,00</t>
  </si>
  <si>
    <t>R$ 7,95</t>
  </si>
  <si>
    <t>R$ 115.398.177,82</t>
  </si>
  <si>
    <t>R$ 991,72</t>
  </si>
  <si>
    <t>IBCR11</t>
  </si>
  <si>
    <t>R$ 89,89</t>
  </si>
  <si>
    <t>1897.0</t>
  </si>
  <si>
    <t>R$ 1,25</t>
  </si>
  <si>
    <t>R$ 90.997.699,52</t>
  </si>
  <si>
    <t>R$ 94,95</t>
  </si>
  <si>
    <t>IBFF11</t>
  </si>
  <si>
    <t>R$ 66,40</t>
  </si>
  <si>
    <t>1924.0</t>
  </si>
  <si>
    <t>R$ 0,30</t>
  </si>
  <si>
    <t>R$ 48.361.846,89</t>
  </si>
  <si>
    <t>R$ 72,54</t>
  </si>
  <si>
    <t>IDFI11</t>
  </si>
  <si>
    <t>R$ 68,97</t>
  </si>
  <si>
    <t>R$ 0,91</t>
  </si>
  <si>
    <t>R$ 180.214.602,95</t>
  </si>
  <si>
    <t>R$ 87,57</t>
  </si>
  <si>
    <t>IRDM11</t>
  </si>
  <si>
    <t>R$ 103,01</t>
  </si>
  <si>
    <t>58106.0</t>
  </si>
  <si>
    <t>R$ 1,27</t>
  </si>
  <si>
    <t>R$ 3.461.431.680,17</t>
  </si>
  <si>
    <t>R$ 95,01</t>
  </si>
  <si>
    <t>IRIM11</t>
  </si>
  <si>
    <t>R$ 102,18</t>
  </si>
  <si>
    <t>1230.0</t>
  </si>
  <si>
    <t>R$ 1,16</t>
  </si>
  <si>
    <t>R$ 189.039.106,90</t>
  </si>
  <si>
    <t>R$ 98,46</t>
  </si>
  <si>
    <t>ITIP11</t>
  </si>
  <si>
    <t>R$ 83,44</t>
  </si>
  <si>
    <t>492.0</t>
  </si>
  <si>
    <t>R$ 0,94</t>
  </si>
  <si>
    <t>R$ 63.335.350,67</t>
  </si>
  <si>
    <t>R$ 84,66</t>
  </si>
  <si>
    <t>ITIT11</t>
  </si>
  <si>
    <t>R$ 82,59</t>
  </si>
  <si>
    <t>847.0</t>
  </si>
  <si>
    <t>R$ 77.364.892,19</t>
  </si>
  <si>
    <t>R$ 85,91</t>
  </si>
  <si>
    <t>JFLL11</t>
  </si>
  <si>
    <t>R$ 72,29</t>
  </si>
  <si>
    <t>3183.0</t>
  </si>
  <si>
    <t>R$ 150.619.312,71</t>
  </si>
  <si>
    <t>R$ 100,37</t>
  </si>
  <si>
    <t>JGPX11</t>
  </si>
  <si>
    <t>R$ 98,40</t>
  </si>
  <si>
    <t>1088.0</t>
  </si>
  <si>
    <t>R$ 81.324.970,36</t>
  </si>
  <si>
    <t>R$ 95,89</t>
  </si>
  <si>
    <t>JPPA11</t>
  </si>
  <si>
    <t>R$ 109,30</t>
  </si>
  <si>
    <t>5323.0</t>
  </si>
  <si>
    <t>R$ 1,65</t>
  </si>
  <si>
    <t>R$ 60.286.691,26</t>
  </si>
  <si>
    <t>R$ 99,82</t>
  </si>
  <si>
    <t>JRDM11</t>
  </si>
  <si>
    <t>R$ 86,47</t>
  </si>
  <si>
    <t>1475.0</t>
  </si>
  <si>
    <t>R$ 220.883.480,71</t>
  </si>
  <si>
    <t>R$ 87,55</t>
  </si>
  <si>
    <t>JSAF11</t>
  </si>
  <si>
    <t>R$ 88,88</t>
  </si>
  <si>
    <t>3168.0</t>
  </si>
  <si>
    <t>R$ 0,93</t>
  </si>
  <si>
    <t>R$ 156.030.534,88</t>
  </si>
  <si>
    <t>R$ 99,19</t>
  </si>
  <si>
    <t>JSRE11</t>
  </si>
  <si>
    <t>R$ 87,75</t>
  </si>
  <si>
    <t>37813.0</t>
  </si>
  <si>
    <t>R$ 2.359.678.921,37</t>
  </si>
  <si>
    <t>R$ 113,62</t>
  </si>
  <si>
    <t>KFOF11</t>
  </si>
  <si>
    <t>R$ 92,44</t>
  </si>
  <si>
    <t>16453.0</t>
  </si>
  <si>
    <t>R$ 451.995.985,21</t>
  </si>
  <si>
    <t>R$ 99,71</t>
  </si>
  <si>
    <t>KINP11</t>
  </si>
  <si>
    <t>R$ 9,25</t>
  </si>
  <si>
    <t>5415.0</t>
  </si>
  <si>
    <t>R$ 0,21</t>
  </si>
  <si>
    <t>R$ 40.044.213,40</t>
  </si>
  <si>
    <t>R$ 5,60</t>
  </si>
  <si>
    <t>KISU11</t>
  </si>
  <si>
    <t>R$ 8,45</t>
  </si>
  <si>
    <t>84173.0</t>
  </si>
  <si>
    <t>R$ 0,07</t>
  </si>
  <si>
    <t>R$ 415.418.376,95</t>
  </si>
  <si>
    <t>R$ 9,40</t>
  </si>
  <si>
    <t>KNCA11</t>
  </si>
  <si>
    <t>R$ 107,35</t>
  </si>
  <si>
    <t>16616.0</t>
  </si>
  <si>
    <t>R$ 1,46</t>
  </si>
  <si>
    <t>R$ 827.120.197,40</t>
  </si>
  <si>
    <t>KNCR11</t>
  </si>
  <si>
    <t>R$ 102,40</t>
  </si>
  <si>
    <t>167209.0</t>
  </si>
  <si>
    <t>R$ 4.736.822.756,95</t>
  </si>
  <si>
    <t>R$ 101,17</t>
  </si>
  <si>
    <t>KNHY11</t>
  </si>
  <si>
    <t>R$ 97,06</t>
  </si>
  <si>
    <t>22959.0</t>
  </si>
  <si>
    <t>R$ 1.795.923.627,38</t>
  </si>
  <si>
    <t>R$ 97,13</t>
  </si>
  <si>
    <t>KNIP11</t>
  </si>
  <si>
    <t>R$ 91,40</t>
  </si>
  <si>
    <t>60085.0</t>
  </si>
  <si>
    <t>R$ 0,58</t>
  </si>
  <si>
    <t>R$ 7.710.169.930,51</t>
  </si>
  <si>
    <t>R$ 95,68</t>
  </si>
  <si>
    <t>KNRE11</t>
  </si>
  <si>
    <t>1813.0</t>
  </si>
  <si>
    <t>R$ 21.412.067,51</t>
  </si>
  <si>
    <t>R$ 152,80</t>
  </si>
  <si>
    <t>14531.0</t>
  </si>
  <si>
    <t>R$ 3.862.303.758,54</t>
  </si>
  <si>
    <t>R$ 159,88</t>
  </si>
  <si>
    <t>KNSC11</t>
  </si>
  <si>
    <t>R$ 85,60</t>
  </si>
  <si>
    <t>32320.0</t>
  </si>
  <si>
    <t>R$ 1.178.257.357,98</t>
  </si>
  <si>
    <t>R$ 88,75</t>
  </si>
  <si>
    <t>LASC11</t>
  </si>
  <si>
    <t>R$ 92,00</t>
  </si>
  <si>
    <t>639.0</t>
  </si>
  <si>
    <t>R$ 284.506.676,14</t>
  </si>
  <si>
    <t>R$ 112,98</t>
  </si>
  <si>
    <t>LFTT11</t>
  </si>
  <si>
    <t>R$ 87,90</t>
  </si>
  <si>
    <t>R$ 394.603.196,49</t>
  </si>
  <si>
    <t>R$ 53,29</t>
  </si>
  <si>
    <t>LGCP11</t>
  </si>
  <si>
    <t>1535.0</t>
  </si>
  <si>
    <t>R$ 279.131.782,37</t>
  </si>
  <si>
    <t>R$ 102,14</t>
  </si>
  <si>
    <t>LUGG11</t>
  </si>
  <si>
    <t>R$ 79,40</t>
  </si>
  <si>
    <t>R$ 115.089.203,18</t>
  </si>
  <si>
    <t>R$ 127,88</t>
  </si>
  <si>
    <t>LVBI11</t>
  </si>
  <si>
    <t>R$ 116,00</t>
  </si>
  <si>
    <t>136034.0</t>
  </si>
  <si>
    <t>R$ 1.360.439.203,91</t>
  </si>
  <si>
    <t>R$ 115,53</t>
  </si>
  <si>
    <t>MALL11</t>
  </si>
  <si>
    <t>R$ 109,41</t>
  </si>
  <si>
    <t>11512.0</t>
  </si>
  <si>
    <t>R$ 813.345.477,18</t>
  </si>
  <si>
    <t>R$ 107,58</t>
  </si>
  <si>
    <t>MATV11</t>
  </si>
  <si>
    <t>R$ 94,00</t>
  </si>
  <si>
    <t>669.0</t>
  </si>
  <si>
    <t>R$ 33.257.502,10</t>
  </si>
  <si>
    <t>R$ 95,77</t>
  </si>
  <si>
    <t>MAXR11</t>
  </si>
  <si>
    <t>R$ 82,80</t>
  </si>
  <si>
    <t>1029.0</t>
  </si>
  <si>
    <t>R$ 135.305.467,68</t>
  </si>
  <si>
    <t>R$ 120,20</t>
  </si>
  <si>
    <t>MBRF11</t>
  </si>
  <si>
    <t>R$ 680,00</t>
  </si>
  <si>
    <t>236.0</t>
  </si>
  <si>
    <t>R$ 115.690.142,53</t>
  </si>
  <si>
    <t>R$ 1.137,97</t>
  </si>
  <si>
    <t>MCCI11</t>
  </si>
  <si>
    <t>R$ 97,40</t>
  </si>
  <si>
    <t>33669.0</t>
  </si>
  <si>
    <t>R$ 1.369.340.938,72</t>
  </si>
  <si>
    <t>R$ 93,83</t>
  </si>
  <si>
    <t>MCHF11</t>
  </si>
  <si>
    <t>R$ 9,19</t>
  </si>
  <si>
    <t>162524.0</t>
  </si>
  <si>
    <t>R$ 312.636.898,43</t>
  </si>
  <si>
    <t>R$ 9,68</t>
  </si>
  <si>
    <t>MCHY11</t>
  </si>
  <si>
    <t>R$ 103,41</t>
  </si>
  <si>
    <t>720.0</t>
  </si>
  <si>
    <t>R$ 1,40</t>
  </si>
  <si>
    <t>R$ 371.756.272,98</t>
  </si>
  <si>
    <t>R$ 103,56</t>
  </si>
  <si>
    <t>MFAI11</t>
  </si>
  <si>
    <t>R$ 66,48</t>
  </si>
  <si>
    <t>554.0</t>
  </si>
  <si>
    <t>R$ 24.142.001,77</t>
  </si>
  <si>
    <t>R$ 78,06</t>
  </si>
  <si>
    <t>MFII11</t>
  </si>
  <si>
    <t>4741.0</t>
  </si>
  <si>
    <t>R$ 416.574.943,40</t>
  </si>
  <si>
    <t>MGCR11</t>
  </si>
  <si>
    <t>R$ 89,79</t>
  </si>
  <si>
    <t>4554.0</t>
  </si>
  <si>
    <t>R$ 129.620.889,28</t>
  </si>
  <si>
    <t>R$ 91,13</t>
  </si>
  <si>
    <t>R$ 65,20</t>
  </si>
  <si>
    <t>28779.0</t>
  </si>
  <si>
    <t>R$ 704.621.323,90</t>
  </si>
  <si>
    <t>R$ 77,85</t>
  </si>
  <si>
    <t>MGHT11</t>
  </si>
  <si>
    <t>R$ 69,55</t>
  </si>
  <si>
    <t>R$ 113.860.987,10</t>
  </si>
  <si>
    <t>R$ 86,67</t>
  </si>
  <si>
    <t>MGLG11</t>
  </si>
  <si>
    <t>R$ 44,37</t>
  </si>
  <si>
    <t>731.0</t>
  </si>
  <si>
    <t>R$ 0,16</t>
  </si>
  <si>
    <t>R$ 73.878.512,61</t>
  </si>
  <si>
    <t>R$ 39,13</t>
  </si>
  <si>
    <t>MORC11</t>
  </si>
  <si>
    <t>R$ 93,77</t>
  </si>
  <si>
    <t>995.0</t>
  </si>
  <si>
    <t>R$ 127.469.497,93</t>
  </si>
  <si>
    <t>R$ 98,67</t>
  </si>
  <si>
    <t>MORE11</t>
  </si>
  <si>
    <t>R$ 73,77</t>
  </si>
  <si>
    <t>6031.0</t>
  </si>
  <si>
    <t>R$ 204.459.833,97</t>
  </si>
  <si>
    <t>R$ 88,16</t>
  </si>
  <si>
    <t>R$ 10,30</t>
  </si>
  <si>
    <t>592771.0</t>
  </si>
  <si>
    <t>R$ 2.302.693.543,19</t>
  </si>
  <si>
    <t>R$ 10,19</t>
  </si>
  <si>
    <t>NAVT11</t>
  </si>
  <si>
    <t>R$ 76,93</t>
  </si>
  <si>
    <t>2188.0</t>
  </si>
  <si>
    <t>R$ 0,85</t>
  </si>
  <si>
    <t>R$ 97.716.626,71</t>
  </si>
  <si>
    <t>R$ 92,67</t>
  </si>
  <si>
    <t>NCHB11</t>
  </si>
  <si>
    <t>R$ 91,52</t>
  </si>
  <si>
    <t>6722.0</t>
  </si>
  <si>
    <t>R$ 145.634.941,26</t>
  </si>
  <si>
    <t>R$ 90,92</t>
  </si>
  <si>
    <t>618.0</t>
  </si>
  <si>
    <t>R$ 263.976.376,49</t>
  </si>
  <si>
    <t>R$ 129,84</t>
  </si>
  <si>
    <t>NEWU11</t>
  </si>
  <si>
    <t>R$ 35,21</t>
  </si>
  <si>
    <t>38.0</t>
  </si>
  <si>
    <t>R$ 48.123.818,78</t>
  </si>
  <si>
    <t>R$ 64,86</t>
  </si>
  <si>
    <t>NSLU11</t>
  </si>
  <si>
    <t>R$ 179,22</t>
  </si>
  <si>
    <t>205.0</t>
  </si>
  <si>
    <t>R$ 251.494.605,37</t>
  </si>
  <si>
    <t>R$ 194,46</t>
  </si>
  <si>
    <t>NVHO11</t>
  </si>
  <si>
    <t>624.0</t>
  </si>
  <si>
    <t>R$ 528.270.590,57</t>
  </si>
  <si>
    <t>R$ 12,73</t>
  </si>
  <si>
    <t>NVIF11B</t>
  </si>
  <si>
    <t>R$ 90.848.881,43</t>
  </si>
  <si>
    <t>R$ 269,26</t>
  </si>
  <si>
    <t>ONEF11</t>
  </si>
  <si>
    <t>R$ 171,99</t>
  </si>
  <si>
    <t>166.0</t>
  </si>
  <si>
    <t>R$ 159.308.027,83</t>
  </si>
  <si>
    <t>R$ 174,87</t>
  </si>
  <si>
    <t>ORPD11</t>
  </si>
  <si>
    <t>R$ 1,38</t>
  </si>
  <si>
    <t>R$ 43.238.325,61</t>
  </si>
  <si>
    <t>R$ 149,10</t>
  </si>
  <si>
    <t>OUFF11</t>
  </si>
  <si>
    <t>R$ 67,11</t>
  </si>
  <si>
    <t>2476.0</t>
  </si>
  <si>
    <t>R$ 147.036.238,71</t>
  </si>
  <si>
    <t>R$ 81,04</t>
  </si>
  <si>
    <t>OUJP11</t>
  </si>
  <si>
    <t>4632.0</t>
  </si>
  <si>
    <t>R$ 328.495.960,72</t>
  </si>
  <si>
    <t>OULG11</t>
  </si>
  <si>
    <t>R$ 47,00</t>
  </si>
  <si>
    <t>1260.0</t>
  </si>
  <si>
    <t>R$ 0,17</t>
  </si>
  <si>
    <t>R$ 180.805.973,24</t>
  </si>
  <si>
    <t>R$ 72,87</t>
  </si>
  <si>
    <t>OURE11</t>
  </si>
  <si>
    <t>R$ 81,41</t>
  </si>
  <si>
    <t>986.0</t>
  </si>
  <si>
    <t>R$ 99.888.890,89</t>
  </si>
  <si>
    <t>R$ 92,74</t>
  </si>
  <si>
    <t>PABY11</t>
  </si>
  <si>
    <t>R$ 7,30</t>
  </si>
  <si>
    <t>R$ -10.950.151,50</t>
  </si>
  <si>
    <t>R$ -14,44</t>
  </si>
  <si>
    <t>PATC11</t>
  </si>
  <si>
    <t>R$ 75,80</t>
  </si>
  <si>
    <t>21566.0</t>
  </si>
  <si>
    <t>R$ 0,34</t>
  </si>
  <si>
    <t>R$ 297.230.603,25</t>
  </si>
  <si>
    <t>R$ 85,47</t>
  </si>
  <si>
    <t>R$ 84,00</t>
  </si>
  <si>
    <t>10546.0</t>
  </si>
  <si>
    <t>R$ 489.389.528,88</t>
  </si>
  <si>
    <t>R$ 98,04</t>
  </si>
  <si>
    <t>PLCR11</t>
  </si>
  <si>
    <t>R$ 86,35</t>
  </si>
  <si>
    <t>3061.0</t>
  </si>
  <si>
    <t>R$ 1,19</t>
  </si>
  <si>
    <t>R$ 194.176.239,76</t>
  </si>
  <si>
    <t>R$ 92,06</t>
  </si>
  <si>
    <t>PLOG11</t>
  </si>
  <si>
    <t>R$ 79,74</t>
  </si>
  <si>
    <t>1668.0</t>
  </si>
  <si>
    <t>R$ 75.302.819,52</t>
  </si>
  <si>
    <t>R$ 100,40</t>
  </si>
  <si>
    <t>PLRI11</t>
  </si>
  <si>
    <t>R$ 27,15</t>
  </si>
  <si>
    <t>173.0</t>
  </si>
  <si>
    <t>R$ 33.074.729,32</t>
  </si>
  <si>
    <t>R$ 34,66</t>
  </si>
  <si>
    <t>PORD11</t>
  </si>
  <si>
    <t>7605.0</t>
  </si>
  <si>
    <t>R$ 365.338.854,63</t>
  </si>
  <si>
    <t>PQAG11</t>
  </si>
  <si>
    <t>R$ 55,95</t>
  </si>
  <si>
    <t>R$ 0,42</t>
  </si>
  <si>
    <t>R$ 801.775.734,17</t>
  </si>
  <si>
    <t>R$ 57,30</t>
  </si>
  <si>
    <t>PQDP11</t>
  </si>
  <si>
    <t>R$ 2.372,00</t>
  </si>
  <si>
    <t>16.0</t>
  </si>
  <si>
    <t>R$ 17,87</t>
  </si>
  <si>
    <t>R$ 815.397.327,57</t>
  </si>
  <si>
    <t>R$ 3.321,20</t>
  </si>
  <si>
    <t>PRSV11</t>
  </si>
  <si>
    <t>R$ 122,00</t>
  </si>
  <si>
    <t>R$ 1,62</t>
  </si>
  <si>
    <t>R$ 47.622.008,57</t>
  </si>
  <si>
    <t>R$ 244,22</t>
  </si>
  <si>
    <t>PVBI11</t>
  </si>
  <si>
    <t>R$ 99,00</t>
  </si>
  <si>
    <t>66358.0</t>
  </si>
  <si>
    <t>R$ 996.236.330,26</t>
  </si>
  <si>
    <t>R$ 99,23</t>
  </si>
  <si>
    <t>R$ 47,19</t>
  </si>
  <si>
    <t>5371.0</t>
  </si>
  <si>
    <t>R$ 0,41</t>
  </si>
  <si>
    <t>R$ 281.594.287,60</t>
  </si>
  <si>
    <t>R$ 55,87</t>
  </si>
  <si>
    <t>QAMI11</t>
  </si>
  <si>
    <t>R$ 87,20</t>
  </si>
  <si>
    <t>91.0</t>
  </si>
  <si>
    <t>R$ 73.835.103,76</t>
  </si>
  <si>
    <t>R$ 92,13</t>
  </si>
  <si>
    <t>QIRI11</t>
  </si>
  <si>
    <t>R$ 78,04</t>
  </si>
  <si>
    <t>39.0</t>
  </si>
  <si>
    <t>R$ 13.496.955,35</t>
  </si>
  <si>
    <t>RBCO11</t>
  </si>
  <si>
    <t>R$ 44,30</t>
  </si>
  <si>
    <t>5917.0</t>
  </si>
  <si>
    <t>R$ 322.807.887,59</t>
  </si>
  <si>
    <t>R$ 85,42</t>
  </si>
  <si>
    <t>RBDS11</t>
  </si>
  <si>
    <t>R$ 3,50</t>
  </si>
  <si>
    <t>329.0</t>
  </si>
  <si>
    <t>R$ 2.605.642,65</t>
  </si>
  <si>
    <t>R$ 20,59</t>
  </si>
  <si>
    <t>RBED11</t>
  </si>
  <si>
    <t>R$ 136,81</t>
  </si>
  <si>
    <t>866.0</t>
  </si>
  <si>
    <t>R$ 1,23</t>
  </si>
  <si>
    <t>R$ 285.019.772,84</t>
  </si>
  <si>
    <t>R$ 140,99</t>
  </si>
  <si>
    <t>RBFF11</t>
  </si>
  <si>
    <t>R$ 57,54</t>
  </si>
  <si>
    <t>2013.0</t>
  </si>
  <si>
    <t>R$ 253.159.041,91</t>
  </si>
  <si>
    <t>R$ 67,52</t>
  </si>
  <si>
    <t>RBGS11</t>
  </si>
  <si>
    <t>R$ 28,45</t>
  </si>
  <si>
    <t>5157.0</t>
  </si>
  <si>
    <t>R$ 0,18</t>
  </si>
  <si>
    <t>R$ 97.865.283,71</t>
  </si>
  <si>
    <t>R$ 90,78</t>
  </si>
  <si>
    <t>R$ 88,94</t>
  </si>
  <si>
    <t>4081.0</t>
  </si>
  <si>
    <t>R$ 163.844.351,80</t>
  </si>
  <si>
    <t>R$ 94,84</t>
  </si>
  <si>
    <t>RBHY11</t>
  </si>
  <si>
    <t>4453.0</t>
  </si>
  <si>
    <t>R$ 183.113.957,49</t>
  </si>
  <si>
    <t>R$ 96,71</t>
  </si>
  <si>
    <t>RBIR11</t>
  </si>
  <si>
    <t>R$ 68,21</t>
  </si>
  <si>
    <t>40.0</t>
  </si>
  <si>
    <t>R$ 146.773.544,10</t>
  </si>
  <si>
    <t>R$ 96,02</t>
  </si>
  <si>
    <t>RBLG11</t>
  </si>
  <si>
    <t>R$ 0,88</t>
  </si>
  <si>
    <t>R$ 66.371.773,28</t>
  </si>
  <si>
    <t>R$ 103,67</t>
  </si>
  <si>
    <t>RBRD11</t>
  </si>
  <si>
    <t>R$ 41,30</t>
  </si>
  <si>
    <t>499.0</t>
  </si>
  <si>
    <t>R$ 127.979.071,39</t>
  </si>
  <si>
    <t>R$ 69,11</t>
  </si>
  <si>
    <t>RBRF11</t>
  </si>
  <si>
    <t>R$ 76,47</t>
  </si>
  <si>
    <t>65640.0</t>
  </si>
  <si>
    <t>R$ 0,60</t>
  </si>
  <si>
    <t>R$ 1.189.063.056,32</t>
  </si>
  <si>
    <t>R$ 86,91</t>
  </si>
  <si>
    <t>RBRL11</t>
  </si>
  <si>
    <t>R$ 93,68</t>
  </si>
  <si>
    <t>4096.0</t>
  </si>
  <si>
    <t>R$ 716.523.182,74</t>
  </si>
  <si>
    <t>R$ 107,15</t>
  </si>
  <si>
    <t>RBRP11</t>
  </si>
  <si>
    <t>R$ 60,30</t>
  </si>
  <si>
    <t>14870.0</t>
  </si>
  <si>
    <t>R$ 1.024.403.847,85</t>
  </si>
  <si>
    <t>R$ 84,11</t>
  </si>
  <si>
    <t>RBRR11</t>
  </si>
  <si>
    <t>R$ 90,60</t>
  </si>
  <si>
    <t>176649.0</t>
  </si>
  <si>
    <t>R$ 1.295.152.748,04</t>
  </si>
  <si>
    <t>R$ 96,37</t>
  </si>
  <si>
    <t>RBRS11</t>
  </si>
  <si>
    <t>R$ 66,58</t>
  </si>
  <si>
    <t>121.0</t>
  </si>
  <si>
    <t>R$ 0,40</t>
  </si>
  <si>
    <t>R$ 155.517.301,68</t>
  </si>
  <si>
    <t>R$ 89,67</t>
  </si>
  <si>
    <t>RBRY11</t>
  </si>
  <si>
    <t>9839.0</t>
  </si>
  <si>
    <t>R$ 553.285.484,45</t>
  </si>
  <si>
    <t>R$ 99,73</t>
  </si>
  <si>
    <t>RBVA11</t>
  </si>
  <si>
    <t>R$ 97,07</t>
  </si>
  <si>
    <t>10083.0</t>
  </si>
  <si>
    <t>R$ 1,02</t>
  </si>
  <si>
    <t>R$ 1.194.419.044,14</t>
  </si>
  <si>
    <t>R$ 103,07</t>
  </si>
  <si>
    <t>RBVO11</t>
  </si>
  <si>
    <t>R$ 11,63</t>
  </si>
  <si>
    <t>128.0</t>
  </si>
  <si>
    <t>R$ 0,04</t>
  </si>
  <si>
    <t>R$ 8.833.620,95</t>
  </si>
  <si>
    <t>R$ 17,13</t>
  </si>
  <si>
    <t>RCRB11</t>
  </si>
  <si>
    <t>R$ 146,97</t>
  </si>
  <si>
    <t>2736.0</t>
  </si>
  <si>
    <t>R$ 727.398.700,58</t>
  </si>
  <si>
    <t>R$ 197,09</t>
  </si>
  <si>
    <t>RDPD11</t>
  </si>
  <si>
    <t>R$ 51,00</t>
  </si>
  <si>
    <t>752.0</t>
  </si>
  <si>
    <t>R$ 58.853.145,42</t>
  </si>
  <si>
    <t>R$ 54,59</t>
  </si>
  <si>
    <t>RECR11</t>
  </si>
  <si>
    <t>R$ 89,35</t>
  </si>
  <si>
    <t>58588.0</t>
  </si>
  <si>
    <t>R$ 2.526.482.477,84</t>
  </si>
  <si>
    <t>R$ 61,39</t>
  </si>
  <si>
    <t>11541.0</t>
  </si>
  <si>
    <t>R$ 815.066.407,27</t>
  </si>
  <si>
    <t>R$ 95,40</t>
  </si>
  <si>
    <t>RECX11</t>
  </si>
  <si>
    <t>R$ 76,60</t>
  </si>
  <si>
    <t>21.0</t>
  </si>
  <si>
    <t>R$ 17.976.650,17</t>
  </si>
  <si>
    <t>R$ 82,34</t>
  </si>
  <si>
    <t>RELG11</t>
  </si>
  <si>
    <t>1462.0</t>
  </si>
  <si>
    <t>R$ 159.157.094,89</t>
  </si>
  <si>
    <t>R$ 119,26</t>
  </si>
  <si>
    <t>RFOF11</t>
  </si>
  <si>
    <t>R$ 77,91</t>
  </si>
  <si>
    <t>1423.0</t>
  </si>
  <si>
    <t>R$ 93.377.303,24</t>
  </si>
  <si>
    <t>R$ 86,61</t>
  </si>
  <si>
    <t>RMAI11</t>
  </si>
  <si>
    <t>R$ 44,83</t>
  </si>
  <si>
    <t>252.0</t>
  </si>
  <si>
    <t>R$ 0,26</t>
  </si>
  <si>
    <t>R$ 264.537.590,09</t>
  </si>
  <si>
    <t>R$ 108,25</t>
  </si>
  <si>
    <t>RNDP11</t>
  </si>
  <si>
    <t>R$ 272,00</t>
  </si>
  <si>
    <t>32.0</t>
  </si>
  <si>
    <t>R$ 2,39</t>
  </si>
  <si>
    <t>R$ 34.834.301,27</t>
  </si>
  <si>
    <t>R$ 324,10</t>
  </si>
  <si>
    <t>RNGO11</t>
  </si>
  <si>
    <t>R$ 51,93</t>
  </si>
  <si>
    <t>2939.0</t>
  </si>
  <si>
    <t>R$ 0,43</t>
  </si>
  <si>
    <t>R$ 234.637.920,50</t>
  </si>
  <si>
    <t>R$ 87,68</t>
  </si>
  <si>
    <t>RRCI11</t>
  </si>
  <si>
    <t>R$ 85,98</t>
  </si>
  <si>
    <t>948.0</t>
  </si>
  <si>
    <t>R$ 46.448.655,40</t>
  </si>
  <si>
    <t>R$ 96,42</t>
  </si>
  <si>
    <t>RVBI11</t>
  </si>
  <si>
    <t>R$ 80,66</t>
  </si>
  <si>
    <t>1129.0</t>
  </si>
  <si>
    <t>R$ 126.116.556,30</t>
  </si>
  <si>
    <t>R$ 87,58</t>
  </si>
  <si>
    <t>RZAG11</t>
  </si>
  <si>
    <t>R$ 10,07</t>
  </si>
  <si>
    <t>271899.0</t>
  </si>
  <si>
    <t>R$ 0,14</t>
  </si>
  <si>
    <t>R$ 289.264.320,71</t>
  </si>
  <si>
    <t>R$ 9,53</t>
  </si>
  <si>
    <t>RZAK11</t>
  </si>
  <si>
    <t>R$ 101,75</t>
  </si>
  <si>
    <t>12638.0</t>
  </si>
  <si>
    <t>R$ 1,50</t>
  </si>
  <si>
    <t>R$ 323.459.849,34</t>
  </si>
  <si>
    <t>R$ 95,05</t>
  </si>
  <si>
    <t>RZTR11</t>
  </si>
  <si>
    <t>R$ 105,30</t>
  </si>
  <si>
    <t>31438.0</t>
  </si>
  <si>
    <t>R$ 1.080.357.527,58</t>
  </si>
  <si>
    <t>R$ 97,79</t>
  </si>
  <si>
    <t>SADI11</t>
  </si>
  <si>
    <t>R$ 90,90</t>
  </si>
  <si>
    <t>4735.0</t>
  </si>
  <si>
    <t>R$ 318.870.013,98</t>
  </si>
  <si>
    <t>R$ 100,27</t>
  </si>
  <si>
    <t>SARE11</t>
  </si>
  <si>
    <t>R$ 74,90</t>
  </si>
  <si>
    <t>7351.0</t>
  </si>
  <si>
    <t>R$ 904.179.109,81</t>
  </si>
  <si>
    <t>R$ 97,91</t>
  </si>
  <si>
    <t>SCPF11</t>
  </si>
  <si>
    <t>R$ 6,14</t>
  </si>
  <si>
    <t>1152.0</t>
  </si>
  <si>
    <t>R$ 0,01</t>
  </si>
  <si>
    <t>R$ 52.643.237,78</t>
  </si>
  <si>
    <t>R$ 12,53</t>
  </si>
  <si>
    <t>SDIL11</t>
  </si>
  <si>
    <t>R$ 98,00</t>
  </si>
  <si>
    <t>12380.0</t>
  </si>
  <si>
    <t>R$ 632.055.298,98</t>
  </si>
  <si>
    <t>R$ 98,84</t>
  </si>
  <si>
    <t>SEQR11</t>
  </si>
  <si>
    <t>R$ 66,70</t>
  </si>
  <si>
    <t>5610.0</t>
  </si>
  <si>
    <t>R$ 154.465.555,44</t>
  </si>
  <si>
    <t>R$ 96,03</t>
  </si>
  <si>
    <t>SHPH11</t>
  </si>
  <si>
    <t>R$ 796,00</t>
  </si>
  <si>
    <t>81.0</t>
  </si>
  <si>
    <t>R$ 4,25</t>
  </si>
  <si>
    <t>R$ 541.097.847,39</t>
  </si>
  <si>
    <t>R$ 888,58</t>
  </si>
  <si>
    <t>SNCI11</t>
  </si>
  <si>
    <t>R$ 100,15</t>
  </si>
  <si>
    <t>8459.0</t>
  </si>
  <si>
    <t>R$ 252.128.060,08</t>
  </si>
  <si>
    <t>R$ 100,85</t>
  </si>
  <si>
    <t>SNFF11</t>
  </si>
  <si>
    <t>R$ 87,50</t>
  </si>
  <si>
    <t>5058.0</t>
  </si>
  <si>
    <t>R$ 235.606.490,70</t>
  </si>
  <si>
    <t>R$ 94,24</t>
  </si>
  <si>
    <t>SPTW11</t>
  </si>
  <si>
    <t>2217.0</t>
  </si>
  <si>
    <t>R$ 95.341.828,10</t>
  </si>
  <si>
    <t>R$ 53,03</t>
  </si>
  <si>
    <t>SPVJ11</t>
  </si>
  <si>
    <t>R$ 0,68</t>
  </si>
  <si>
    <t>R$ 676.518.053,59</t>
  </si>
  <si>
    <t>R$ 107,18</t>
  </si>
  <si>
    <t>SRVD11</t>
  </si>
  <si>
    <t>R$ 7,50</t>
  </si>
  <si>
    <t>R$ 71.653.252,73</t>
  </si>
  <si>
    <t>STRX11</t>
  </si>
  <si>
    <t>R$ 0,71</t>
  </si>
  <si>
    <t>R$ 227.183.788,69</t>
  </si>
  <si>
    <t>R$ 140,80</t>
  </si>
  <si>
    <t>TEPP11</t>
  </si>
  <si>
    <t>R$ 84,82</t>
  </si>
  <si>
    <t>3693.0</t>
  </si>
  <si>
    <t>R$ 380.197.399,54</t>
  </si>
  <si>
    <t>R$ 90,05</t>
  </si>
  <si>
    <t>TGAR11</t>
  </si>
  <si>
    <t>R$ 125,71</t>
  </si>
  <si>
    <t>45225.0</t>
  </si>
  <si>
    <t>R$ 1,59</t>
  </si>
  <si>
    <t>R$ 1.377.514.199,65</t>
  </si>
  <si>
    <t>R$ 121,80</t>
  </si>
  <si>
    <t>TORD11</t>
  </si>
  <si>
    <t>R$ 8,10</t>
  </si>
  <si>
    <t>88584.0</t>
  </si>
  <si>
    <t>R$ 496.263.415,26</t>
  </si>
  <si>
    <t>R$ 14,16</t>
  </si>
  <si>
    <t>TRNT11</t>
  </si>
  <si>
    <t>R$ 111,00</t>
  </si>
  <si>
    <t>140.0</t>
  </si>
  <si>
    <t>R$ 0,28</t>
  </si>
  <si>
    <t>R$ 797.038.659,97</t>
  </si>
  <si>
    <t>R$ 202,52</t>
  </si>
  <si>
    <t>TRXF11</t>
  </si>
  <si>
    <t>R$ 115,12</t>
  </si>
  <si>
    <t>60434.0</t>
  </si>
  <si>
    <t>R$ 751.538.980,84</t>
  </si>
  <si>
    <t>R$ 103,73</t>
  </si>
  <si>
    <t>URPR11</t>
  </si>
  <si>
    <t>R$ 103,10</t>
  </si>
  <si>
    <t>84655.0</t>
  </si>
  <si>
    <t>R$ 995.953.483,07</t>
  </si>
  <si>
    <t>R$ 101,03</t>
  </si>
  <si>
    <t>VCJR11</t>
  </si>
  <si>
    <t>R$ 90,11</t>
  </si>
  <si>
    <t>9739.0</t>
  </si>
  <si>
    <t>R$ 1.383.493.425,11</t>
  </si>
  <si>
    <t>R$ 93,96</t>
  </si>
  <si>
    <t>VCRI11</t>
  </si>
  <si>
    <t>44206.0</t>
  </si>
  <si>
    <t>R$ 0,12</t>
  </si>
  <si>
    <t>R$ 173.099.968,69</t>
  </si>
  <si>
    <t>VCRR11</t>
  </si>
  <si>
    <t>R$ 80,92</t>
  </si>
  <si>
    <t>2054.0</t>
  </si>
  <si>
    <t>R$ 239.916.924,37</t>
  </si>
  <si>
    <t>R$ 119,96</t>
  </si>
  <si>
    <t>VGHF11</t>
  </si>
  <si>
    <t>R$ 9,87</t>
  </si>
  <si>
    <t>434538.0</t>
  </si>
  <si>
    <t>R$ 676.524.381,72</t>
  </si>
  <si>
    <t>VGIA11</t>
  </si>
  <si>
    <t>195289.0</t>
  </si>
  <si>
    <t>R$ 337.648.972,94</t>
  </si>
  <si>
    <t>R$ 9,56</t>
  </si>
  <si>
    <t>VGIP11</t>
  </si>
  <si>
    <t>30997.0</t>
  </si>
  <si>
    <t>R$ 1.078.889.243,95</t>
  </si>
  <si>
    <t>R$ 91,53</t>
  </si>
  <si>
    <t>VGIR11</t>
  </si>
  <si>
    <t>257729.0</t>
  </si>
  <si>
    <t>R$ 730.770.532,68</t>
  </si>
  <si>
    <t>R$ 96,53</t>
  </si>
  <si>
    <t>VIFI11</t>
  </si>
  <si>
    <t>R$ 7,67</t>
  </si>
  <si>
    <t>10746.0</t>
  </si>
  <si>
    <t>R$ 0,06</t>
  </si>
  <si>
    <t>R$ 76.060.116,27</t>
  </si>
  <si>
    <t>VILG11</t>
  </si>
  <si>
    <t>R$ 110,43</t>
  </si>
  <si>
    <t>15294.0</t>
  </si>
  <si>
    <t>R$ 1.708.055.899,87</t>
  </si>
  <si>
    <t>R$ 113,89</t>
  </si>
  <si>
    <t>VINO11</t>
  </si>
  <si>
    <t>R$ 50,00</t>
  </si>
  <si>
    <t>20245.0</t>
  </si>
  <si>
    <t>R$ 896.316.391,45</t>
  </si>
  <si>
    <t>R$ 54,11</t>
  </si>
  <si>
    <t>VISC11</t>
  </si>
  <si>
    <t>R$ 111,49</t>
  </si>
  <si>
    <t>21103.0</t>
  </si>
  <si>
    <t>R$ 2.029.243.347,36</t>
  </si>
  <si>
    <t>R$ 114,67</t>
  </si>
  <si>
    <t>VIUR11</t>
  </si>
  <si>
    <t>R$ 8,15</t>
  </si>
  <si>
    <t>35887.0</t>
  </si>
  <si>
    <t>R$ 255.344.132,45</t>
  </si>
  <si>
    <t>R$ 9,48</t>
  </si>
  <si>
    <t>VJFD11</t>
  </si>
  <si>
    <t>R$ 646.971.334,45</t>
  </si>
  <si>
    <t>R$ 132,68</t>
  </si>
  <si>
    <t>VLOL11</t>
  </si>
  <si>
    <t>R$ 108,81</t>
  </si>
  <si>
    <t>17.0</t>
  </si>
  <si>
    <t>R$ 0,59</t>
  </si>
  <si>
    <t>R$ 184.914.145,46</t>
  </si>
  <si>
    <t>R$ 103,60</t>
  </si>
  <si>
    <t>VOTS11</t>
  </si>
  <si>
    <t>R$ 86,00</t>
  </si>
  <si>
    <t>31.0</t>
  </si>
  <si>
    <t>R$ 1,01</t>
  </si>
  <si>
    <t>R$ 78.221.067,57</t>
  </si>
  <si>
    <t>R$ 94,48</t>
  </si>
  <si>
    <t>VRTA11</t>
  </si>
  <si>
    <t>R$ 95,54</t>
  </si>
  <si>
    <t>28692.0</t>
  </si>
  <si>
    <t>R$ 1.235.222.851,71</t>
  </si>
  <si>
    <t>R$ 93,91</t>
  </si>
  <si>
    <t>VSHO11</t>
  </si>
  <si>
    <t>R$ 79,70</t>
  </si>
  <si>
    <t>2387.0</t>
  </si>
  <si>
    <t>R$ 206.893.825,43</t>
  </si>
  <si>
    <t>R$ 98,58</t>
  </si>
  <si>
    <t>VSLH11</t>
  </si>
  <si>
    <t>R$ 9,14</t>
  </si>
  <si>
    <t>60356.0</t>
  </si>
  <si>
    <t>R$ 315.423.895,12</t>
  </si>
  <si>
    <t>R$ 10,56</t>
  </si>
  <si>
    <t>VTLT11</t>
  </si>
  <si>
    <t>R$ 96,30</t>
  </si>
  <si>
    <t>2040.0</t>
  </si>
  <si>
    <t>R$ 217.497.878,73</t>
  </si>
  <si>
    <t>R$ 102,84</t>
  </si>
  <si>
    <t>VVPR11</t>
  </si>
  <si>
    <t>R$ 101,50</t>
  </si>
  <si>
    <t>2211.0</t>
  </si>
  <si>
    <t>R$ 238.445.073,76</t>
  </si>
  <si>
    <t>VXXV11</t>
  </si>
  <si>
    <t>R$ 923,00</t>
  </si>
  <si>
    <t>8830.0</t>
  </si>
  <si>
    <t>R$ 10,76</t>
  </si>
  <si>
    <t>R$ 231.483.050,85</t>
  </si>
  <si>
    <t>R$ 876,17</t>
  </si>
  <si>
    <t>WPLZ11</t>
  </si>
  <si>
    <t>R$ 76,74</t>
  </si>
  <si>
    <t>214.0</t>
  </si>
  <si>
    <t>R$ 105.035.692,82</t>
  </si>
  <si>
    <t>R$ 102,90</t>
  </si>
  <si>
    <t>WTSP11B</t>
  </si>
  <si>
    <t>R$ 36,71</t>
  </si>
  <si>
    <t>60.0</t>
  </si>
  <si>
    <t>R$ 0,32</t>
  </si>
  <si>
    <t>R$ 82.488.951,36</t>
  </si>
  <si>
    <t>R$ 83,11</t>
  </si>
  <si>
    <t>XPCA11</t>
  </si>
  <si>
    <t>R$ 10,25</t>
  </si>
  <si>
    <t>151848.0</t>
  </si>
  <si>
    <t>R$ 168.095.144,07</t>
  </si>
  <si>
    <t>R$ 9,50</t>
  </si>
  <si>
    <t>XPCI11</t>
  </si>
  <si>
    <t>R$ 87,72</t>
  </si>
  <si>
    <t>141579.0</t>
  </si>
  <si>
    <t>R$ 853.537.598,37</t>
  </si>
  <si>
    <t>R$ 98,09</t>
  </si>
  <si>
    <t>XPCM11</t>
  </si>
  <si>
    <t>R$ 17,85</t>
  </si>
  <si>
    <t>9013.0</t>
  </si>
  <si>
    <t>R$ 127.310.569,38</t>
  </si>
  <si>
    <t>R$ 52,73</t>
  </si>
  <si>
    <t>XPHT11</t>
  </si>
  <si>
    <t>R$ 113,00</t>
  </si>
  <si>
    <t>207.0</t>
  </si>
  <si>
    <t>R$ 357.911.232,04</t>
  </si>
  <si>
    <t>R$ 94,07</t>
  </si>
  <si>
    <t>XPIN11</t>
  </si>
  <si>
    <t>R$ 82,90</t>
  </si>
  <si>
    <t>5769.0</t>
  </si>
  <si>
    <t>R$ 768.043.694,07</t>
  </si>
  <si>
    <t>R$ 107,41</t>
  </si>
  <si>
    <t>XPLG11</t>
  </si>
  <si>
    <t>R$ 109,87</t>
  </si>
  <si>
    <t>44767.0</t>
  </si>
  <si>
    <t>R$ 3.086.874.864,39</t>
  </si>
  <si>
    <t>R$ 113,90</t>
  </si>
  <si>
    <t>XPML11</t>
  </si>
  <si>
    <t>35243.0</t>
  </si>
  <si>
    <t>R$ 1.907.854.902,08</t>
  </si>
  <si>
    <t>R$ 102,12</t>
  </si>
  <si>
    <t>R$ 45,90</t>
  </si>
  <si>
    <t>12136.0</t>
  </si>
  <si>
    <t>R$ 555.483.607,84</t>
  </si>
  <si>
    <t>R$ 75,93</t>
  </si>
  <si>
    <t>XPSF11</t>
  </si>
  <si>
    <t>83391.0</t>
  </si>
  <si>
    <t>R$ 387.836.157,83</t>
  </si>
  <si>
    <t>R$ 8,96</t>
  </si>
  <si>
    <t>XTED11</t>
  </si>
  <si>
    <t>R$ 7,25</t>
  </si>
  <si>
    <t>R$ 27.085.416,91</t>
  </si>
  <si>
    <t>R$ 13,78</t>
  </si>
  <si>
    <t>YUFI11B</t>
  </si>
  <si>
    <t>R$ 41.701.052,98</t>
  </si>
  <si>
    <t>R$ 105,53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</si>
</sst>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%"/>
    <numFmt numFmtId="165" formatCode="[$R$ -416]#,##0.00"/>
  </numFmts>
  <fonts count="12">
    <font>
      <sz val="10.0"/>
      <color rgb="FF000000"/>
      <name val="Arial"/>
      <scheme val="minor"/>
    </font>
    <font>
      <color theme="1"/>
      <name val="Fira Sans"/>
    </font>
    <font>
      <sz val="14.0"/>
      <color theme="1"/>
      <name val="Fira Sans"/>
    </font>
    <font>
      <color theme="1"/>
      <name val="Arial"/>
    </font>
    <font>
      <sz val="14.0"/>
      <color rgb="FFFFFFFF"/>
      <name val="Fira Sans"/>
    </font>
    <font>
      <color rgb="FF000000"/>
      <name val="Fira Sans"/>
    </font>
    <font>
      <color theme="0"/>
      <name val="Fira Sans"/>
    </font>
    <font>
      <b/>
      <color rgb="FFFFFFFF"/>
      <name val="Fira Sans"/>
    </font>
    <font>
      <sz val="11.0"/>
      <color rgb="FF000000"/>
      <name val="Calibri"/>
    </font>
    <font>
      <b/>
      <sz val="11.0"/>
      <color rgb="FF00BFF3"/>
      <name val="Poppins"/>
    </font>
    <font>
      <u/>
      <sz val="14.0"/>
      <color rgb="FF0000FF"/>
      <name val="Poppins"/>
    </font>
    <font>
      <sz val="15.0"/>
      <color rgb="FF000000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5657E5"/>
        <bgColor rgb="FF5657E5"/>
      </patternFill>
    </fill>
    <fill>
      <patternFill patternType="solid">
        <fgColor theme="4"/>
        <bgColor theme="4"/>
      </patternFill>
    </fill>
    <fill>
      <patternFill patternType="solid">
        <fgColor rgb="FF3DDFF9"/>
        <bgColor rgb="FF3DDFF9"/>
      </patternFill>
    </fill>
    <fill>
      <patternFill patternType="solid">
        <fgColor rgb="FFFFFFFF"/>
        <bgColor rgb="FFFFFFFF"/>
      </patternFill>
    </fill>
  </fills>
  <borders count="6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E8EEF1"/>
      </bottom>
    </border>
    <border>
      <top style="thin">
        <color rgb="FFDDDDDD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0" xfId="0" applyFont="1" applyNumberFormat="1"/>
    <xf borderId="0" fillId="0" fontId="1" numFmtId="164" xfId="0" applyFont="1" applyNumberForma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3" numFmtId="10" xfId="0" applyFont="1" applyNumberFormat="1"/>
    <xf borderId="0" fillId="2" fontId="4" numFmtId="165" xfId="0" applyAlignment="1" applyFill="1" applyFont="1" applyNumberFormat="1">
      <alignment horizontal="center"/>
    </xf>
    <xf borderId="0" fillId="0" fontId="2" numFmtId="165" xfId="0" applyAlignment="1" applyFont="1" applyNumberFormat="1">
      <alignment horizontal="center"/>
    </xf>
    <xf borderId="0" fillId="0" fontId="2" numFmtId="10" xfId="0" applyAlignment="1" applyFont="1" applyNumberFormat="1">
      <alignment horizontal="center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6" numFmtId="9" xfId="0" applyAlignment="1" applyFont="1" applyNumberFormat="1">
      <alignment horizontal="center"/>
    </xf>
    <xf borderId="0" fillId="3" fontId="7" numFmtId="10" xfId="0" applyAlignment="1" applyFill="1" applyFont="1" applyNumberFormat="1">
      <alignment horizontal="right"/>
    </xf>
    <xf borderId="0" fillId="3" fontId="7" numFmtId="10" xfId="0" applyAlignment="1" applyFont="1" applyNumberFormat="1">
      <alignment horizontal="center"/>
    </xf>
    <xf borderId="0" fillId="3" fontId="7" numFmtId="0" xfId="0" applyAlignment="1" applyFont="1">
      <alignment horizontal="right"/>
    </xf>
    <xf borderId="0" fillId="4" fontId="1" numFmtId="0" xfId="0" applyAlignment="1" applyFill="1" applyFont="1">
      <alignment horizontal="center"/>
    </xf>
    <xf borderId="0" fillId="0" fontId="1" numFmtId="165" xfId="0" applyAlignment="1" applyFont="1" applyNumberFormat="1">
      <alignment horizontal="center"/>
    </xf>
    <xf borderId="0" fillId="0" fontId="1" numFmtId="10" xfId="0" applyAlignment="1" applyFont="1" applyNumberFormat="1">
      <alignment horizontal="center"/>
    </xf>
    <xf borderId="0" fillId="4" fontId="1" numFmtId="10" xfId="0" applyAlignment="1" applyFont="1" applyNumberFormat="1">
      <alignment horizontal="center"/>
    </xf>
    <xf borderId="1" fillId="4" fontId="1" numFmtId="164" xfId="0" applyAlignment="1" applyBorder="1" applyFont="1" applyNumberFormat="1">
      <alignment horizontal="center"/>
    </xf>
    <xf borderId="0" fillId="4" fontId="1" numFmtId="164" xfId="0" applyAlignment="1" applyFont="1" applyNumberFormat="1">
      <alignment horizontal="center"/>
    </xf>
    <xf borderId="0" fillId="0" fontId="8" numFmtId="0" xfId="0" applyAlignment="1" applyFont="1">
      <alignment shrinkToFit="0" vertical="bottom" wrapText="0"/>
    </xf>
    <xf borderId="2" fillId="0" fontId="1" numFmtId="0" xfId="0" applyBorder="1" applyFont="1"/>
    <xf borderId="2" fillId="4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2" fillId="0" fontId="1" numFmtId="165" xfId="0" applyAlignment="1" applyBorder="1" applyFont="1" applyNumberFormat="1">
      <alignment horizontal="center"/>
    </xf>
    <xf borderId="2" fillId="0" fontId="1" numFmtId="10" xfId="0" applyAlignment="1" applyBorder="1" applyFont="1" applyNumberFormat="1">
      <alignment horizontal="center"/>
    </xf>
    <xf borderId="2" fillId="4" fontId="1" numFmtId="10" xfId="0" applyAlignment="1" applyBorder="1" applyFont="1" applyNumberFormat="1">
      <alignment horizontal="center"/>
    </xf>
    <xf borderId="3" fillId="4" fontId="1" numFmtId="164" xfId="0" applyAlignment="1" applyBorder="1" applyFont="1" applyNumberFormat="1">
      <alignment horizontal="center"/>
    </xf>
    <xf borderId="2" fillId="4" fontId="1" numFmtId="164" xfId="0" applyAlignment="1" applyBorder="1" applyFont="1" applyNumberFormat="1">
      <alignment horizontal="center"/>
    </xf>
    <xf borderId="0" fillId="0" fontId="3" numFmtId="0" xfId="0" applyFont="1"/>
    <xf borderId="4" fillId="5" fontId="9" numFmtId="0" xfId="0" applyAlignment="1" applyBorder="1" applyFill="1" applyFont="1">
      <alignment horizontal="center" shrinkToFit="0" wrapText="0"/>
    </xf>
    <xf borderId="4" fillId="0" fontId="9" numFmtId="0" xfId="0" applyAlignment="1" applyBorder="1" applyFont="1">
      <alignment horizontal="center" shrinkToFit="0" wrapText="0"/>
    </xf>
    <xf borderId="5" fillId="0" fontId="10" numFmtId="0" xfId="0" applyAlignment="1" applyBorder="1" applyFont="1">
      <alignment horizontal="center" shrinkToFit="0" vertical="bottom" wrapText="0"/>
    </xf>
    <xf borderId="5" fillId="5" fontId="11" numFmtId="0" xfId="0" applyAlignment="1" applyBorder="1" applyFont="1">
      <alignment horizontal="center" shrinkToFit="0" vertical="bottom" wrapText="0"/>
    </xf>
    <xf borderId="5" fillId="5" fontId="11" numFmtId="10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1</xdr:row>
      <xdr:rowOff>0</xdr:rowOff>
    </xdr:from>
    <xdr:ext cx="3905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fundsexplorer.com.br/funds/brev11" TargetMode="External"/><Relationship Id="rId190" Type="http://schemas.openxmlformats.org/officeDocument/2006/relationships/hyperlink" Target="https://www.fundsexplorer.com.br/funds/mght11" TargetMode="External"/><Relationship Id="rId42" Type="http://schemas.openxmlformats.org/officeDocument/2006/relationships/hyperlink" Target="https://www.fundsexplorer.com.br/funds/brev11" TargetMode="External"/><Relationship Id="rId41" Type="http://schemas.openxmlformats.org/officeDocument/2006/relationships/hyperlink" Target="https://www.fundsexplorer.com.br/funds/brev11" TargetMode="External"/><Relationship Id="rId44" Type="http://schemas.openxmlformats.org/officeDocument/2006/relationships/hyperlink" Target="https://www.fundsexplorer.com.br/funds/brla11" TargetMode="External"/><Relationship Id="rId194" Type="http://schemas.openxmlformats.org/officeDocument/2006/relationships/hyperlink" Target="https://www.fundsexplorer.com.br/funds/mxrf11" TargetMode="External"/><Relationship Id="rId43" Type="http://schemas.openxmlformats.org/officeDocument/2006/relationships/hyperlink" Target="https://www.fundsexplorer.com.br/funds/brev11" TargetMode="External"/><Relationship Id="rId193" Type="http://schemas.openxmlformats.org/officeDocument/2006/relationships/hyperlink" Target="https://www.fundsexplorer.com.br/funds/more11" TargetMode="External"/><Relationship Id="rId46" Type="http://schemas.openxmlformats.org/officeDocument/2006/relationships/hyperlink" Target="https://www.fundsexplorer.com.br/funds/btcr11" TargetMode="External"/><Relationship Id="rId192" Type="http://schemas.openxmlformats.org/officeDocument/2006/relationships/hyperlink" Target="https://www.fundsexplorer.com.br/funds/morc11" TargetMode="External"/><Relationship Id="rId45" Type="http://schemas.openxmlformats.org/officeDocument/2006/relationships/hyperlink" Target="https://www.fundsexplorer.com.br/funds/btal11" TargetMode="External"/><Relationship Id="rId191" Type="http://schemas.openxmlformats.org/officeDocument/2006/relationships/hyperlink" Target="https://www.fundsexplorer.com.br/funds/mglg11" TargetMode="External"/><Relationship Id="rId48" Type="http://schemas.openxmlformats.org/officeDocument/2006/relationships/hyperlink" Target="https://www.fundsexplorer.com.br/funds/btra11" TargetMode="External"/><Relationship Id="rId187" Type="http://schemas.openxmlformats.org/officeDocument/2006/relationships/hyperlink" Target="https://www.fundsexplorer.com.br/funds/mfii11" TargetMode="External"/><Relationship Id="rId47" Type="http://schemas.openxmlformats.org/officeDocument/2006/relationships/hyperlink" Target="https://www.fundsexplorer.com.br/funds/btlg11" TargetMode="External"/><Relationship Id="rId186" Type="http://schemas.openxmlformats.org/officeDocument/2006/relationships/hyperlink" Target="https://www.fundsexplorer.com.br/funds/mfai11" TargetMode="External"/><Relationship Id="rId185" Type="http://schemas.openxmlformats.org/officeDocument/2006/relationships/hyperlink" Target="https://www.fundsexplorer.com.br/funds/mchy11" TargetMode="External"/><Relationship Id="rId49" Type="http://schemas.openxmlformats.org/officeDocument/2006/relationships/hyperlink" Target="https://www.fundsexplorer.com.br/funds/btsg11" TargetMode="External"/><Relationship Id="rId184" Type="http://schemas.openxmlformats.org/officeDocument/2006/relationships/hyperlink" Target="https://www.fundsexplorer.com.br/funds/mchf11" TargetMode="External"/><Relationship Id="rId189" Type="http://schemas.openxmlformats.org/officeDocument/2006/relationships/hyperlink" Target="https://www.fundsexplorer.com.br/funds/mgff11" TargetMode="External"/><Relationship Id="rId188" Type="http://schemas.openxmlformats.org/officeDocument/2006/relationships/hyperlink" Target="https://www.fundsexplorer.com.br/funds/mgcr11" TargetMode="External"/><Relationship Id="rId31" Type="http://schemas.openxmlformats.org/officeDocument/2006/relationships/hyperlink" Target="https://www.fundsexplorer.com.br/funds/bnfs11" TargetMode="External"/><Relationship Id="rId30" Type="http://schemas.openxmlformats.org/officeDocument/2006/relationships/hyperlink" Target="https://www.fundsexplorer.com.br/funds/bmlc11" TargetMode="External"/><Relationship Id="rId33" Type="http://schemas.openxmlformats.org/officeDocument/2006/relationships/hyperlink" Target="https://www.fundsexplorer.com.br/funds/bpml11" TargetMode="External"/><Relationship Id="rId183" Type="http://schemas.openxmlformats.org/officeDocument/2006/relationships/hyperlink" Target="https://www.fundsexplorer.com.br/funds/mcci11" TargetMode="External"/><Relationship Id="rId32" Type="http://schemas.openxmlformats.org/officeDocument/2006/relationships/hyperlink" Target="https://www.fundsexplorer.com.br/funds/bpff11" TargetMode="External"/><Relationship Id="rId182" Type="http://schemas.openxmlformats.org/officeDocument/2006/relationships/hyperlink" Target="https://www.fundsexplorer.com.br/funds/mbrf11" TargetMode="External"/><Relationship Id="rId35" Type="http://schemas.openxmlformats.org/officeDocument/2006/relationships/hyperlink" Target="https://www.fundsexplorer.com.br/funds/brcr11" TargetMode="External"/><Relationship Id="rId181" Type="http://schemas.openxmlformats.org/officeDocument/2006/relationships/hyperlink" Target="https://www.fundsexplorer.com.br/funds/maxr11" TargetMode="External"/><Relationship Id="rId34" Type="http://schemas.openxmlformats.org/officeDocument/2006/relationships/hyperlink" Target="https://www.fundsexplorer.com.br/funds/brco11" TargetMode="External"/><Relationship Id="rId180" Type="http://schemas.openxmlformats.org/officeDocument/2006/relationships/hyperlink" Target="https://www.fundsexplorer.com.br/funds/matv11" TargetMode="External"/><Relationship Id="rId37" Type="http://schemas.openxmlformats.org/officeDocument/2006/relationships/hyperlink" Target="https://www.fundsexplorer.com.br/funds/brev11" TargetMode="External"/><Relationship Id="rId176" Type="http://schemas.openxmlformats.org/officeDocument/2006/relationships/hyperlink" Target="https://www.fundsexplorer.com.br/funds/lgcp11" TargetMode="External"/><Relationship Id="rId297" Type="http://schemas.openxmlformats.org/officeDocument/2006/relationships/hyperlink" Target="https://www.fundsexplorer.com.br/funds/xpci11" TargetMode="External"/><Relationship Id="rId36" Type="http://schemas.openxmlformats.org/officeDocument/2006/relationships/hyperlink" Target="https://www.fundsexplorer.com.br/funds/brev11" TargetMode="External"/><Relationship Id="rId175" Type="http://schemas.openxmlformats.org/officeDocument/2006/relationships/hyperlink" Target="https://www.fundsexplorer.com.br/funds/lftt11" TargetMode="External"/><Relationship Id="rId296" Type="http://schemas.openxmlformats.org/officeDocument/2006/relationships/hyperlink" Target="https://www.fundsexplorer.com.br/funds/xpca11" TargetMode="External"/><Relationship Id="rId39" Type="http://schemas.openxmlformats.org/officeDocument/2006/relationships/hyperlink" Target="https://www.fundsexplorer.com.br/funds/brev11" TargetMode="External"/><Relationship Id="rId174" Type="http://schemas.openxmlformats.org/officeDocument/2006/relationships/hyperlink" Target="https://www.fundsexplorer.com.br/funds/lasc11" TargetMode="External"/><Relationship Id="rId295" Type="http://schemas.openxmlformats.org/officeDocument/2006/relationships/hyperlink" Target="https://www.fundsexplorer.com.br/funds/wtsp11b" TargetMode="External"/><Relationship Id="rId38" Type="http://schemas.openxmlformats.org/officeDocument/2006/relationships/hyperlink" Target="https://www.fundsexplorer.com.br/funds/brev11" TargetMode="External"/><Relationship Id="rId173" Type="http://schemas.openxmlformats.org/officeDocument/2006/relationships/hyperlink" Target="https://www.fundsexplorer.com.br/funds/lasc11" TargetMode="External"/><Relationship Id="rId294" Type="http://schemas.openxmlformats.org/officeDocument/2006/relationships/hyperlink" Target="https://www.fundsexplorer.com.br/funds/wplz11" TargetMode="External"/><Relationship Id="rId179" Type="http://schemas.openxmlformats.org/officeDocument/2006/relationships/hyperlink" Target="https://www.fundsexplorer.com.br/funds/mall11" TargetMode="External"/><Relationship Id="rId178" Type="http://schemas.openxmlformats.org/officeDocument/2006/relationships/hyperlink" Target="https://www.fundsexplorer.com.br/funds/lvbi11" TargetMode="External"/><Relationship Id="rId299" Type="http://schemas.openxmlformats.org/officeDocument/2006/relationships/hyperlink" Target="https://www.fundsexplorer.com.br/funds/xpht11" TargetMode="External"/><Relationship Id="rId177" Type="http://schemas.openxmlformats.org/officeDocument/2006/relationships/hyperlink" Target="https://www.fundsexplorer.com.br/funds/lugg11" TargetMode="External"/><Relationship Id="rId298" Type="http://schemas.openxmlformats.org/officeDocument/2006/relationships/hyperlink" Target="https://www.fundsexplorer.com.br/funds/xpcm11" TargetMode="External"/><Relationship Id="rId20" Type="http://schemas.openxmlformats.org/officeDocument/2006/relationships/hyperlink" Target="https://www.fundsexplorer.com.br/funds/bcri11" TargetMode="External"/><Relationship Id="rId22" Type="http://schemas.openxmlformats.org/officeDocument/2006/relationships/hyperlink" Target="https://www.fundsexplorer.com.br/funds/bicr11" TargetMode="External"/><Relationship Id="rId21" Type="http://schemas.openxmlformats.org/officeDocument/2006/relationships/hyperlink" Target="https://www.fundsexplorer.com.br/funds/bice11" TargetMode="External"/><Relationship Id="rId24" Type="http://schemas.openxmlformats.org/officeDocument/2006/relationships/hyperlink" Target="https://www.fundsexplorer.com.br/funds/blca11" TargetMode="External"/><Relationship Id="rId23" Type="http://schemas.openxmlformats.org/officeDocument/2006/relationships/hyperlink" Target="https://www.fundsexplorer.com.br/funds/bime11" TargetMode="External"/><Relationship Id="rId26" Type="http://schemas.openxmlformats.org/officeDocument/2006/relationships/hyperlink" Target="https://www.fundsexplorer.com.br/funds/blmc11" TargetMode="External"/><Relationship Id="rId25" Type="http://schemas.openxmlformats.org/officeDocument/2006/relationships/hyperlink" Target="https://www.fundsexplorer.com.br/funds/blcp11" TargetMode="External"/><Relationship Id="rId28" Type="http://schemas.openxmlformats.org/officeDocument/2006/relationships/hyperlink" Target="https://www.fundsexplorer.com.br/funds/blmo11" TargetMode="External"/><Relationship Id="rId27" Type="http://schemas.openxmlformats.org/officeDocument/2006/relationships/hyperlink" Target="https://www.fundsexplorer.com.br/funds/blmg11" TargetMode="External"/><Relationship Id="rId29" Type="http://schemas.openxmlformats.org/officeDocument/2006/relationships/hyperlink" Target="https://www.fundsexplorer.com.br/funds/blmr11" TargetMode="External"/><Relationship Id="rId11" Type="http://schemas.openxmlformats.org/officeDocument/2006/relationships/hyperlink" Target="https://www.fundsexplorer.com.br/funds/bari11" TargetMode="External"/><Relationship Id="rId10" Type="http://schemas.openxmlformats.org/officeDocument/2006/relationships/hyperlink" Target="https://www.fundsexplorer.com.br/funds/atsa11" TargetMode="External"/><Relationship Id="rId13" Type="http://schemas.openxmlformats.org/officeDocument/2006/relationships/hyperlink" Target="https://www.fundsexplorer.com.br/funds/bbfo11" TargetMode="External"/><Relationship Id="rId12" Type="http://schemas.openxmlformats.org/officeDocument/2006/relationships/hyperlink" Target="https://www.fundsexplorer.com.br/funds/bbfi11b" TargetMode="External"/><Relationship Id="rId15" Type="http://schemas.openxmlformats.org/officeDocument/2006/relationships/hyperlink" Target="https://www.fundsexplorer.com.br/funds/bbim11" TargetMode="External"/><Relationship Id="rId198" Type="http://schemas.openxmlformats.org/officeDocument/2006/relationships/hyperlink" Target="https://www.fundsexplorer.com.br/funds/newu11" TargetMode="External"/><Relationship Id="rId14" Type="http://schemas.openxmlformats.org/officeDocument/2006/relationships/hyperlink" Target="https://www.fundsexplorer.com.br/funds/bbgo11" TargetMode="External"/><Relationship Id="rId197" Type="http://schemas.openxmlformats.org/officeDocument/2006/relationships/hyperlink" Target="https://www.fundsexplorer.com.br/funds/newl11" TargetMode="External"/><Relationship Id="rId17" Type="http://schemas.openxmlformats.org/officeDocument/2006/relationships/hyperlink" Target="https://www.fundsexplorer.com.br/funds/bbrc11" TargetMode="External"/><Relationship Id="rId196" Type="http://schemas.openxmlformats.org/officeDocument/2006/relationships/hyperlink" Target="https://www.fundsexplorer.com.br/funds/nchb11" TargetMode="External"/><Relationship Id="rId16" Type="http://schemas.openxmlformats.org/officeDocument/2006/relationships/hyperlink" Target="https://www.fundsexplorer.com.br/funds/bbpo11" TargetMode="External"/><Relationship Id="rId195" Type="http://schemas.openxmlformats.org/officeDocument/2006/relationships/hyperlink" Target="https://www.fundsexplorer.com.br/funds/navt11" TargetMode="External"/><Relationship Id="rId19" Type="http://schemas.openxmlformats.org/officeDocument/2006/relationships/hyperlink" Target="https://www.fundsexplorer.com.br/funds/bcia11" TargetMode="External"/><Relationship Id="rId18" Type="http://schemas.openxmlformats.org/officeDocument/2006/relationships/hyperlink" Target="https://www.fundsexplorer.com.br/funds/bcff11" TargetMode="External"/><Relationship Id="rId199" Type="http://schemas.openxmlformats.org/officeDocument/2006/relationships/hyperlink" Target="https://www.fundsexplorer.com.br/funds/nslu11" TargetMode="External"/><Relationship Id="rId84" Type="http://schemas.openxmlformats.org/officeDocument/2006/relationships/hyperlink" Target="https://www.fundsexplorer.com.br/funds/eqir11" TargetMode="External"/><Relationship Id="rId83" Type="http://schemas.openxmlformats.org/officeDocument/2006/relationships/hyperlink" Target="https://www.fundsexplorer.com.br/funds/edga11" TargetMode="External"/><Relationship Id="rId86" Type="http://schemas.openxmlformats.org/officeDocument/2006/relationships/hyperlink" Target="https://www.fundsexplorer.com.br/funds/ercr11" TargetMode="External"/><Relationship Id="rId85" Type="http://schemas.openxmlformats.org/officeDocument/2006/relationships/hyperlink" Target="https://www.fundsexplorer.com.br/funds/ercr11" TargetMode="External"/><Relationship Id="rId88" Type="http://schemas.openxmlformats.org/officeDocument/2006/relationships/hyperlink" Target="https://www.fundsexplorer.com.br/funds/ercr11" TargetMode="External"/><Relationship Id="rId150" Type="http://schemas.openxmlformats.org/officeDocument/2006/relationships/hyperlink" Target="https://www.fundsexplorer.com.br/funds/ibcr11" TargetMode="External"/><Relationship Id="rId271" Type="http://schemas.openxmlformats.org/officeDocument/2006/relationships/hyperlink" Target="https://www.fundsexplorer.com.br/funds/trxf11" TargetMode="External"/><Relationship Id="rId87" Type="http://schemas.openxmlformats.org/officeDocument/2006/relationships/hyperlink" Target="https://www.fundsexplorer.com.br/funds/ercr11" TargetMode="External"/><Relationship Id="rId270" Type="http://schemas.openxmlformats.org/officeDocument/2006/relationships/hyperlink" Target="https://www.fundsexplorer.com.br/funds/trnt11" TargetMode="External"/><Relationship Id="rId89" Type="http://schemas.openxmlformats.org/officeDocument/2006/relationships/hyperlink" Target="https://www.fundsexplorer.com.br/funds/ercr11" TargetMode="External"/><Relationship Id="rId80" Type="http://schemas.openxmlformats.org/officeDocument/2006/relationships/hyperlink" Target="https://www.fundsexplorer.com.br/funds/drit11b" TargetMode="External"/><Relationship Id="rId82" Type="http://schemas.openxmlformats.org/officeDocument/2006/relationships/hyperlink" Target="https://www.fundsexplorer.com.br/funds/edfo11b" TargetMode="External"/><Relationship Id="rId81" Type="http://schemas.openxmlformats.org/officeDocument/2006/relationships/hyperlink" Target="https://www.fundsexplorer.com.br/funds/dvff11" TargetMode="External"/><Relationship Id="rId1" Type="http://schemas.openxmlformats.org/officeDocument/2006/relationships/hyperlink" Target="https://www.fundsexplorer.com.br/funds/abcp11" TargetMode="External"/><Relationship Id="rId2" Type="http://schemas.openxmlformats.org/officeDocument/2006/relationships/hyperlink" Target="https://www.fundsexplorer.com.br/funds/afhi11" TargetMode="External"/><Relationship Id="rId3" Type="http://schemas.openxmlformats.org/officeDocument/2006/relationships/hyperlink" Target="https://www.fundsexplorer.com.br/funds/afof11" TargetMode="External"/><Relationship Id="rId149" Type="http://schemas.openxmlformats.org/officeDocument/2006/relationships/hyperlink" Target="https://www.fundsexplorer.com.br/funds/husi11" TargetMode="External"/><Relationship Id="rId4" Type="http://schemas.openxmlformats.org/officeDocument/2006/relationships/hyperlink" Target="https://www.fundsexplorer.com.br/funds/aiec11" TargetMode="External"/><Relationship Id="rId148" Type="http://schemas.openxmlformats.org/officeDocument/2006/relationships/hyperlink" Target="https://www.fundsexplorer.com.br/funds/husc11" TargetMode="External"/><Relationship Id="rId269" Type="http://schemas.openxmlformats.org/officeDocument/2006/relationships/hyperlink" Target="https://www.fundsexplorer.com.br/funds/tord11" TargetMode="External"/><Relationship Id="rId9" Type="http://schemas.openxmlformats.org/officeDocument/2006/relationships/hyperlink" Target="https://www.fundsexplorer.com.br/funds/arri11" TargetMode="External"/><Relationship Id="rId143" Type="http://schemas.openxmlformats.org/officeDocument/2006/relationships/hyperlink" Target="https://www.fundsexplorer.com.br/funds/hsaf11" TargetMode="External"/><Relationship Id="rId264" Type="http://schemas.openxmlformats.org/officeDocument/2006/relationships/hyperlink" Target="https://www.fundsexplorer.com.br/funds/spvj11" TargetMode="External"/><Relationship Id="rId142" Type="http://schemas.openxmlformats.org/officeDocument/2006/relationships/hyperlink" Target="https://www.fundsexplorer.com.br/funds/hrec11" TargetMode="External"/><Relationship Id="rId263" Type="http://schemas.openxmlformats.org/officeDocument/2006/relationships/hyperlink" Target="https://www.fundsexplorer.com.br/funds/sptw11" TargetMode="External"/><Relationship Id="rId141" Type="http://schemas.openxmlformats.org/officeDocument/2006/relationships/hyperlink" Target="https://www.fundsexplorer.com.br/funds/hrdf11" TargetMode="External"/><Relationship Id="rId262" Type="http://schemas.openxmlformats.org/officeDocument/2006/relationships/hyperlink" Target="https://www.fundsexplorer.com.br/funds/snff11" TargetMode="External"/><Relationship Id="rId140" Type="http://schemas.openxmlformats.org/officeDocument/2006/relationships/hyperlink" Target="https://www.fundsexplorer.com.br/funds/hpdp11" TargetMode="External"/><Relationship Id="rId261" Type="http://schemas.openxmlformats.org/officeDocument/2006/relationships/hyperlink" Target="https://www.fundsexplorer.com.br/funds/snci11" TargetMode="External"/><Relationship Id="rId5" Type="http://schemas.openxmlformats.org/officeDocument/2006/relationships/hyperlink" Target="https://www.fundsexplorer.com.br/funds/almi11" TargetMode="External"/><Relationship Id="rId147" Type="http://schemas.openxmlformats.org/officeDocument/2006/relationships/hyperlink" Target="https://www.fundsexplorer.com.br/funds/htmx11" TargetMode="External"/><Relationship Id="rId268" Type="http://schemas.openxmlformats.org/officeDocument/2006/relationships/hyperlink" Target="https://www.fundsexplorer.com.br/funds/tgar11" TargetMode="External"/><Relationship Id="rId6" Type="http://schemas.openxmlformats.org/officeDocument/2006/relationships/hyperlink" Target="https://www.fundsexplorer.com.br/funds/alzr11" TargetMode="External"/><Relationship Id="rId146" Type="http://schemas.openxmlformats.org/officeDocument/2006/relationships/hyperlink" Target="https://www.fundsexplorer.com.br/funds/hsre11" TargetMode="External"/><Relationship Id="rId267" Type="http://schemas.openxmlformats.org/officeDocument/2006/relationships/hyperlink" Target="https://www.fundsexplorer.com.br/funds/tepp11" TargetMode="External"/><Relationship Id="rId7" Type="http://schemas.openxmlformats.org/officeDocument/2006/relationships/hyperlink" Target="https://www.fundsexplorer.com.br/funds/apto11" TargetMode="External"/><Relationship Id="rId145" Type="http://schemas.openxmlformats.org/officeDocument/2006/relationships/hyperlink" Target="https://www.fundsexplorer.com.br/funds/hsml11" TargetMode="External"/><Relationship Id="rId266" Type="http://schemas.openxmlformats.org/officeDocument/2006/relationships/hyperlink" Target="https://www.fundsexplorer.com.br/funds/strx11" TargetMode="External"/><Relationship Id="rId8" Type="http://schemas.openxmlformats.org/officeDocument/2006/relationships/hyperlink" Target="https://www.fundsexplorer.com.br/funds/arct11" TargetMode="External"/><Relationship Id="rId144" Type="http://schemas.openxmlformats.org/officeDocument/2006/relationships/hyperlink" Target="https://www.fundsexplorer.com.br/funds/hslg11" TargetMode="External"/><Relationship Id="rId265" Type="http://schemas.openxmlformats.org/officeDocument/2006/relationships/hyperlink" Target="https://www.fundsexplorer.com.br/funds/srvd11" TargetMode="External"/><Relationship Id="rId73" Type="http://schemas.openxmlformats.org/officeDocument/2006/relationships/hyperlink" Target="https://www.fundsexplorer.com.br/funds/cxtl11" TargetMode="External"/><Relationship Id="rId72" Type="http://schemas.openxmlformats.org/officeDocument/2006/relationships/hyperlink" Target="https://www.fundsexplorer.com.br/funds/cxtl11" TargetMode="External"/><Relationship Id="rId75" Type="http://schemas.openxmlformats.org/officeDocument/2006/relationships/hyperlink" Target="https://www.fundsexplorer.com.br/funds/cxtl11" TargetMode="External"/><Relationship Id="rId74" Type="http://schemas.openxmlformats.org/officeDocument/2006/relationships/hyperlink" Target="https://www.fundsexplorer.com.br/funds/cxtl11" TargetMode="External"/><Relationship Id="rId77" Type="http://schemas.openxmlformats.org/officeDocument/2006/relationships/hyperlink" Target="https://www.fundsexplorer.com.br/funds/cxtl11" TargetMode="External"/><Relationship Id="rId260" Type="http://schemas.openxmlformats.org/officeDocument/2006/relationships/hyperlink" Target="https://www.fundsexplorer.com.br/funds/shph11" TargetMode="External"/><Relationship Id="rId76" Type="http://schemas.openxmlformats.org/officeDocument/2006/relationships/hyperlink" Target="https://www.fundsexplorer.com.br/funds/cxtl11" TargetMode="External"/><Relationship Id="rId79" Type="http://schemas.openxmlformats.org/officeDocument/2006/relationships/hyperlink" Target="https://www.fundsexplorer.com.br/funds/deva11" TargetMode="External"/><Relationship Id="rId78" Type="http://schemas.openxmlformats.org/officeDocument/2006/relationships/hyperlink" Target="https://www.fundsexplorer.com.br/funds/cycr11" TargetMode="External"/><Relationship Id="rId71" Type="http://schemas.openxmlformats.org/officeDocument/2006/relationships/hyperlink" Target="https://www.fundsexplorer.com.br/funds/cxtl11" TargetMode="External"/><Relationship Id="rId70" Type="http://schemas.openxmlformats.org/officeDocument/2006/relationships/hyperlink" Target="https://www.fundsexplorer.com.br/funds/cxtl11" TargetMode="External"/><Relationship Id="rId139" Type="http://schemas.openxmlformats.org/officeDocument/2006/relationships/hyperlink" Target="https://www.fundsexplorer.com.br/funds/hosi11" TargetMode="External"/><Relationship Id="rId138" Type="http://schemas.openxmlformats.org/officeDocument/2006/relationships/hyperlink" Target="https://www.fundsexplorer.com.br/funds/hlog11" TargetMode="External"/><Relationship Id="rId259" Type="http://schemas.openxmlformats.org/officeDocument/2006/relationships/hyperlink" Target="https://www.fundsexplorer.com.br/funds/seqr11" TargetMode="External"/><Relationship Id="rId137" Type="http://schemas.openxmlformats.org/officeDocument/2006/relationships/hyperlink" Target="https://www.fundsexplorer.com.br/funds/hgru11" TargetMode="External"/><Relationship Id="rId258" Type="http://schemas.openxmlformats.org/officeDocument/2006/relationships/hyperlink" Target="https://www.fundsexplorer.com.br/funds/sdil11" TargetMode="External"/><Relationship Id="rId132" Type="http://schemas.openxmlformats.org/officeDocument/2006/relationships/hyperlink" Target="https://www.fundsexplorer.com.br/funds/hgic11" TargetMode="External"/><Relationship Id="rId253" Type="http://schemas.openxmlformats.org/officeDocument/2006/relationships/hyperlink" Target="https://www.fundsexplorer.com.br/funds/rzak11" TargetMode="External"/><Relationship Id="rId131" Type="http://schemas.openxmlformats.org/officeDocument/2006/relationships/hyperlink" Target="https://www.fundsexplorer.com.br/funds/hgff11" TargetMode="External"/><Relationship Id="rId252" Type="http://schemas.openxmlformats.org/officeDocument/2006/relationships/hyperlink" Target="https://www.fundsexplorer.com.br/funds/rzag11" TargetMode="External"/><Relationship Id="rId130" Type="http://schemas.openxmlformats.org/officeDocument/2006/relationships/hyperlink" Target="https://www.fundsexplorer.com.br/funds/hgcr11" TargetMode="External"/><Relationship Id="rId251" Type="http://schemas.openxmlformats.org/officeDocument/2006/relationships/hyperlink" Target="https://www.fundsexplorer.com.br/funds/rvbi11" TargetMode="External"/><Relationship Id="rId250" Type="http://schemas.openxmlformats.org/officeDocument/2006/relationships/hyperlink" Target="https://www.fundsexplorer.com.br/funds/rrci11" TargetMode="External"/><Relationship Id="rId136" Type="http://schemas.openxmlformats.org/officeDocument/2006/relationships/hyperlink" Target="https://www.fundsexplorer.com.br/funds/hgrs11" TargetMode="External"/><Relationship Id="rId257" Type="http://schemas.openxmlformats.org/officeDocument/2006/relationships/hyperlink" Target="https://www.fundsexplorer.com.br/funds/scpf11" TargetMode="External"/><Relationship Id="rId135" Type="http://schemas.openxmlformats.org/officeDocument/2006/relationships/hyperlink" Target="https://www.fundsexplorer.com.br/funds/hgre11" TargetMode="External"/><Relationship Id="rId256" Type="http://schemas.openxmlformats.org/officeDocument/2006/relationships/hyperlink" Target="https://www.fundsexplorer.com.br/funds/sare11" TargetMode="External"/><Relationship Id="rId134" Type="http://schemas.openxmlformats.org/officeDocument/2006/relationships/hyperlink" Target="https://www.fundsexplorer.com.br/funds/hgpo11" TargetMode="External"/><Relationship Id="rId255" Type="http://schemas.openxmlformats.org/officeDocument/2006/relationships/hyperlink" Target="https://www.fundsexplorer.com.br/funds/sadi11" TargetMode="External"/><Relationship Id="rId133" Type="http://schemas.openxmlformats.org/officeDocument/2006/relationships/hyperlink" Target="https://www.fundsexplorer.com.br/funds/hglg11" TargetMode="External"/><Relationship Id="rId254" Type="http://schemas.openxmlformats.org/officeDocument/2006/relationships/hyperlink" Target="https://www.fundsexplorer.com.br/funds/rztr11" TargetMode="External"/><Relationship Id="rId62" Type="http://schemas.openxmlformats.org/officeDocument/2006/relationships/hyperlink" Target="https://www.fundsexplorer.com.br/funds/crff11" TargetMode="External"/><Relationship Id="rId61" Type="http://schemas.openxmlformats.org/officeDocument/2006/relationships/hyperlink" Target="https://www.fundsexplorer.com.br/funds/cpts11" TargetMode="External"/><Relationship Id="rId64" Type="http://schemas.openxmlformats.org/officeDocument/2006/relationships/hyperlink" Target="https://www.fundsexplorer.com.br/funds/cvbi11" TargetMode="External"/><Relationship Id="rId63" Type="http://schemas.openxmlformats.org/officeDocument/2006/relationships/hyperlink" Target="https://www.fundsexplorer.com.br/funds/ctxt11" TargetMode="External"/><Relationship Id="rId66" Type="http://schemas.openxmlformats.org/officeDocument/2006/relationships/hyperlink" Target="https://www.fundsexplorer.com.br/funds/cxce11b" TargetMode="External"/><Relationship Id="rId172" Type="http://schemas.openxmlformats.org/officeDocument/2006/relationships/hyperlink" Target="https://www.fundsexplorer.com.br/funds/knsc11" TargetMode="External"/><Relationship Id="rId293" Type="http://schemas.openxmlformats.org/officeDocument/2006/relationships/hyperlink" Target="https://www.fundsexplorer.com.br/funds/vxxv11" TargetMode="External"/><Relationship Id="rId65" Type="http://schemas.openxmlformats.org/officeDocument/2006/relationships/hyperlink" Target="https://www.fundsexplorer.com.br/funds/cxag11" TargetMode="External"/><Relationship Id="rId171" Type="http://schemas.openxmlformats.org/officeDocument/2006/relationships/hyperlink" Target="https://www.fundsexplorer.com.br/funds/knri11" TargetMode="External"/><Relationship Id="rId292" Type="http://schemas.openxmlformats.org/officeDocument/2006/relationships/hyperlink" Target="https://www.fundsexplorer.com.br/funds/vvpr11" TargetMode="External"/><Relationship Id="rId68" Type="http://schemas.openxmlformats.org/officeDocument/2006/relationships/hyperlink" Target="https://www.fundsexplorer.com.br/funds/cxco11" TargetMode="External"/><Relationship Id="rId170" Type="http://schemas.openxmlformats.org/officeDocument/2006/relationships/hyperlink" Target="https://www.fundsexplorer.com.br/funds/knre11" TargetMode="External"/><Relationship Id="rId291" Type="http://schemas.openxmlformats.org/officeDocument/2006/relationships/hyperlink" Target="https://www.fundsexplorer.com.br/funds/vtlt11" TargetMode="External"/><Relationship Id="rId67" Type="http://schemas.openxmlformats.org/officeDocument/2006/relationships/hyperlink" Target="https://www.fundsexplorer.com.br/funds/cxci11" TargetMode="External"/><Relationship Id="rId290" Type="http://schemas.openxmlformats.org/officeDocument/2006/relationships/hyperlink" Target="https://www.fundsexplorer.com.br/funds/vslh11" TargetMode="External"/><Relationship Id="rId60" Type="http://schemas.openxmlformats.org/officeDocument/2006/relationships/hyperlink" Target="https://www.fundsexplorer.com.br/funds/cpff11" TargetMode="External"/><Relationship Id="rId165" Type="http://schemas.openxmlformats.org/officeDocument/2006/relationships/hyperlink" Target="https://www.fundsexplorer.com.br/funds/kisu11" TargetMode="External"/><Relationship Id="rId286" Type="http://schemas.openxmlformats.org/officeDocument/2006/relationships/hyperlink" Target="https://www.fundsexplorer.com.br/funds/vlol11" TargetMode="External"/><Relationship Id="rId69" Type="http://schemas.openxmlformats.org/officeDocument/2006/relationships/hyperlink" Target="https://www.fundsexplorer.com.br/funds/cxri11" TargetMode="External"/><Relationship Id="rId164" Type="http://schemas.openxmlformats.org/officeDocument/2006/relationships/hyperlink" Target="https://www.fundsexplorer.com.br/funds/kinp11" TargetMode="External"/><Relationship Id="rId285" Type="http://schemas.openxmlformats.org/officeDocument/2006/relationships/hyperlink" Target="https://www.fundsexplorer.com.br/funds/vjfd11" TargetMode="External"/><Relationship Id="rId163" Type="http://schemas.openxmlformats.org/officeDocument/2006/relationships/hyperlink" Target="https://www.fundsexplorer.com.br/funds/kfof11" TargetMode="External"/><Relationship Id="rId284" Type="http://schemas.openxmlformats.org/officeDocument/2006/relationships/hyperlink" Target="https://www.fundsexplorer.com.br/funds/viur11" TargetMode="External"/><Relationship Id="rId162" Type="http://schemas.openxmlformats.org/officeDocument/2006/relationships/hyperlink" Target="https://www.fundsexplorer.com.br/funds/jsre11" TargetMode="External"/><Relationship Id="rId283" Type="http://schemas.openxmlformats.org/officeDocument/2006/relationships/hyperlink" Target="https://www.fundsexplorer.com.br/funds/visc11" TargetMode="External"/><Relationship Id="rId169" Type="http://schemas.openxmlformats.org/officeDocument/2006/relationships/hyperlink" Target="https://www.fundsexplorer.com.br/funds/knip11" TargetMode="External"/><Relationship Id="rId168" Type="http://schemas.openxmlformats.org/officeDocument/2006/relationships/hyperlink" Target="https://www.fundsexplorer.com.br/funds/knhy11" TargetMode="External"/><Relationship Id="rId289" Type="http://schemas.openxmlformats.org/officeDocument/2006/relationships/hyperlink" Target="https://www.fundsexplorer.com.br/funds/vsho11" TargetMode="External"/><Relationship Id="rId167" Type="http://schemas.openxmlformats.org/officeDocument/2006/relationships/hyperlink" Target="https://www.fundsexplorer.com.br/funds/kncr11" TargetMode="External"/><Relationship Id="rId288" Type="http://schemas.openxmlformats.org/officeDocument/2006/relationships/hyperlink" Target="https://www.fundsexplorer.com.br/funds/vrta11" TargetMode="External"/><Relationship Id="rId166" Type="http://schemas.openxmlformats.org/officeDocument/2006/relationships/hyperlink" Target="https://www.fundsexplorer.com.br/funds/knca11" TargetMode="External"/><Relationship Id="rId287" Type="http://schemas.openxmlformats.org/officeDocument/2006/relationships/hyperlink" Target="https://www.fundsexplorer.com.br/funds/vots11" TargetMode="External"/><Relationship Id="rId51" Type="http://schemas.openxmlformats.org/officeDocument/2006/relationships/hyperlink" Target="https://www.fundsexplorer.com.br/funds/bzli11" TargetMode="External"/><Relationship Id="rId50" Type="http://schemas.openxmlformats.org/officeDocument/2006/relationships/hyperlink" Target="https://www.fundsexplorer.com.br/funds/btwr11" TargetMode="External"/><Relationship Id="rId53" Type="http://schemas.openxmlformats.org/officeDocument/2006/relationships/hyperlink" Target="https://www.fundsexplorer.com.br/funds/care11" TargetMode="External"/><Relationship Id="rId52" Type="http://schemas.openxmlformats.org/officeDocument/2006/relationships/hyperlink" Target="https://www.fundsexplorer.com.br/funds/cacr11" TargetMode="External"/><Relationship Id="rId55" Type="http://schemas.openxmlformats.org/officeDocument/2006/relationships/hyperlink" Target="https://www.fundsexplorer.com.br/funds/ccrf11" TargetMode="External"/><Relationship Id="rId161" Type="http://schemas.openxmlformats.org/officeDocument/2006/relationships/hyperlink" Target="https://www.fundsexplorer.com.br/funds/jsaf11" TargetMode="External"/><Relationship Id="rId282" Type="http://schemas.openxmlformats.org/officeDocument/2006/relationships/hyperlink" Target="https://www.fundsexplorer.com.br/funds/vino11" TargetMode="External"/><Relationship Id="rId54" Type="http://schemas.openxmlformats.org/officeDocument/2006/relationships/hyperlink" Target="https://www.fundsexplorer.com.br/funds/cbop11" TargetMode="External"/><Relationship Id="rId160" Type="http://schemas.openxmlformats.org/officeDocument/2006/relationships/hyperlink" Target="https://www.fundsexplorer.com.br/funds/jrdm11" TargetMode="External"/><Relationship Id="rId281" Type="http://schemas.openxmlformats.org/officeDocument/2006/relationships/hyperlink" Target="https://www.fundsexplorer.com.br/funds/vilg11" TargetMode="External"/><Relationship Id="rId57" Type="http://schemas.openxmlformats.org/officeDocument/2006/relationships/hyperlink" Target="https://www.fundsexplorer.com.br/funds/cjct11" TargetMode="External"/><Relationship Id="rId280" Type="http://schemas.openxmlformats.org/officeDocument/2006/relationships/hyperlink" Target="https://www.fundsexplorer.com.br/funds/vifi11" TargetMode="External"/><Relationship Id="rId56" Type="http://schemas.openxmlformats.org/officeDocument/2006/relationships/hyperlink" Target="https://www.fundsexplorer.com.br/funds/ceoc11" TargetMode="External"/><Relationship Id="rId159" Type="http://schemas.openxmlformats.org/officeDocument/2006/relationships/hyperlink" Target="https://www.fundsexplorer.com.br/funds/jppa11" TargetMode="External"/><Relationship Id="rId59" Type="http://schemas.openxmlformats.org/officeDocument/2006/relationships/hyperlink" Target="https://www.fundsexplorer.com.br/funds/corm11" TargetMode="External"/><Relationship Id="rId154" Type="http://schemas.openxmlformats.org/officeDocument/2006/relationships/hyperlink" Target="https://www.fundsexplorer.com.br/funds/irim11" TargetMode="External"/><Relationship Id="rId275" Type="http://schemas.openxmlformats.org/officeDocument/2006/relationships/hyperlink" Target="https://www.fundsexplorer.com.br/funds/vcrr11" TargetMode="External"/><Relationship Id="rId58" Type="http://schemas.openxmlformats.org/officeDocument/2006/relationships/hyperlink" Target="https://www.fundsexplorer.com.br/funds/cnes11" TargetMode="External"/><Relationship Id="rId153" Type="http://schemas.openxmlformats.org/officeDocument/2006/relationships/hyperlink" Target="https://www.fundsexplorer.com.br/funds/irdm11" TargetMode="External"/><Relationship Id="rId274" Type="http://schemas.openxmlformats.org/officeDocument/2006/relationships/hyperlink" Target="https://www.fundsexplorer.com.br/funds/vcri11" TargetMode="External"/><Relationship Id="rId152" Type="http://schemas.openxmlformats.org/officeDocument/2006/relationships/hyperlink" Target="https://www.fundsexplorer.com.br/funds/idfi11" TargetMode="External"/><Relationship Id="rId273" Type="http://schemas.openxmlformats.org/officeDocument/2006/relationships/hyperlink" Target="https://www.fundsexplorer.com.br/funds/vcjr11" TargetMode="External"/><Relationship Id="rId151" Type="http://schemas.openxmlformats.org/officeDocument/2006/relationships/hyperlink" Target="https://www.fundsexplorer.com.br/funds/ibff11" TargetMode="External"/><Relationship Id="rId272" Type="http://schemas.openxmlformats.org/officeDocument/2006/relationships/hyperlink" Target="https://www.fundsexplorer.com.br/funds/urpr11" TargetMode="External"/><Relationship Id="rId158" Type="http://schemas.openxmlformats.org/officeDocument/2006/relationships/hyperlink" Target="https://www.fundsexplorer.com.br/funds/jgpx11" TargetMode="External"/><Relationship Id="rId279" Type="http://schemas.openxmlformats.org/officeDocument/2006/relationships/hyperlink" Target="https://www.fundsexplorer.com.br/funds/vgir11" TargetMode="External"/><Relationship Id="rId157" Type="http://schemas.openxmlformats.org/officeDocument/2006/relationships/hyperlink" Target="https://www.fundsexplorer.com.br/funds/jfll11" TargetMode="External"/><Relationship Id="rId278" Type="http://schemas.openxmlformats.org/officeDocument/2006/relationships/hyperlink" Target="https://www.fundsexplorer.com.br/funds/vgip11" TargetMode="External"/><Relationship Id="rId156" Type="http://schemas.openxmlformats.org/officeDocument/2006/relationships/hyperlink" Target="https://www.fundsexplorer.com.br/funds/itit11" TargetMode="External"/><Relationship Id="rId277" Type="http://schemas.openxmlformats.org/officeDocument/2006/relationships/hyperlink" Target="https://www.fundsexplorer.com.br/funds/vgia11" TargetMode="External"/><Relationship Id="rId155" Type="http://schemas.openxmlformats.org/officeDocument/2006/relationships/hyperlink" Target="https://www.fundsexplorer.com.br/funds/itip11" TargetMode="External"/><Relationship Id="rId276" Type="http://schemas.openxmlformats.org/officeDocument/2006/relationships/hyperlink" Target="https://www.fundsexplorer.com.br/funds/vghf11" TargetMode="External"/><Relationship Id="rId107" Type="http://schemas.openxmlformats.org/officeDocument/2006/relationships/hyperlink" Target="https://www.fundsexplorer.com.br/funds/flma11" TargetMode="External"/><Relationship Id="rId228" Type="http://schemas.openxmlformats.org/officeDocument/2006/relationships/hyperlink" Target="https://www.fundsexplorer.com.br/funds/rbhy11" TargetMode="External"/><Relationship Id="rId106" Type="http://schemas.openxmlformats.org/officeDocument/2006/relationships/hyperlink" Target="https://www.fundsexplorer.com.br/funds/flcr11" TargetMode="External"/><Relationship Id="rId227" Type="http://schemas.openxmlformats.org/officeDocument/2006/relationships/hyperlink" Target="https://www.fundsexplorer.com.br/funds/rbhg11" TargetMode="External"/><Relationship Id="rId105" Type="http://schemas.openxmlformats.org/officeDocument/2006/relationships/hyperlink" Target="https://www.fundsexplorer.com.br/funds/fivn11" TargetMode="External"/><Relationship Id="rId226" Type="http://schemas.openxmlformats.org/officeDocument/2006/relationships/hyperlink" Target="https://www.fundsexplorer.com.br/funds/rbgs11" TargetMode="External"/><Relationship Id="rId104" Type="http://schemas.openxmlformats.org/officeDocument/2006/relationships/hyperlink" Target="https://www.fundsexplorer.com.br/funds/fisc11" TargetMode="External"/><Relationship Id="rId225" Type="http://schemas.openxmlformats.org/officeDocument/2006/relationships/hyperlink" Target="https://www.fundsexplorer.com.br/funds/rbff11" TargetMode="External"/><Relationship Id="rId109" Type="http://schemas.openxmlformats.org/officeDocument/2006/relationships/hyperlink" Target="https://www.fundsexplorer.com.br/funds/fmof11" TargetMode="External"/><Relationship Id="rId108" Type="http://schemas.openxmlformats.org/officeDocument/2006/relationships/hyperlink" Target="https://www.fundsexplorer.com.br/funds/flrp11" TargetMode="External"/><Relationship Id="rId229" Type="http://schemas.openxmlformats.org/officeDocument/2006/relationships/hyperlink" Target="https://www.fundsexplorer.com.br/funds/rbir11" TargetMode="External"/><Relationship Id="rId220" Type="http://schemas.openxmlformats.org/officeDocument/2006/relationships/hyperlink" Target="https://www.fundsexplorer.com.br/funds/qami11" TargetMode="External"/><Relationship Id="rId103" Type="http://schemas.openxmlformats.org/officeDocument/2006/relationships/hyperlink" Target="https://www.fundsexplorer.com.br/funds/fiip11b" TargetMode="External"/><Relationship Id="rId224" Type="http://schemas.openxmlformats.org/officeDocument/2006/relationships/hyperlink" Target="https://www.fundsexplorer.com.br/funds/rbed11" TargetMode="External"/><Relationship Id="rId102" Type="http://schemas.openxmlformats.org/officeDocument/2006/relationships/hyperlink" Target="https://www.fundsexplorer.com.br/funds/fiib11" TargetMode="External"/><Relationship Id="rId223" Type="http://schemas.openxmlformats.org/officeDocument/2006/relationships/hyperlink" Target="https://www.fundsexplorer.com.br/funds/rbds11" TargetMode="External"/><Relationship Id="rId101" Type="http://schemas.openxmlformats.org/officeDocument/2006/relationships/hyperlink" Target="https://www.fundsexplorer.com.br/funds/figs11" TargetMode="External"/><Relationship Id="rId222" Type="http://schemas.openxmlformats.org/officeDocument/2006/relationships/hyperlink" Target="https://www.fundsexplorer.com.br/funds/rbco11" TargetMode="External"/><Relationship Id="rId100" Type="http://schemas.openxmlformats.org/officeDocument/2006/relationships/hyperlink" Target="https://www.fundsexplorer.com.br/funds/fexc11" TargetMode="External"/><Relationship Id="rId221" Type="http://schemas.openxmlformats.org/officeDocument/2006/relationships/hyperlink" Target="https://www.fundsexplorer.com.br/funds/qiri11" TargetMode="External"/><Relationship Id="rId217" Type="http://schemas.openxmlformats.org/officeDocument/2006/relationships/hyperlink" Target="https://www.fundsexplorer.com.br/funds/prsv11" TargetMode="External"/><Relationship Id="rId216" Type="http://schemas.openxmlformats.org/officeDocument/2006/relationships/hyperlink" Target="https://www.fundsexplorer.com.br/funds/pqdp11" TargetMode="External"/><Relationship Id="rId215" Type="http://schemas.openxmlformats.org/officeDocument/2006/relationships/hyperlink" Target="https://www.fundsexplorer.com.br/funds/pqag11" TargetMode="External"/><Relationship Id="rId214" Type="http://schemas.openxmlformats.org/officeDocument/2006/relationships/hyperlink" Target="https://www.fundsexplorer.com.br/funds/pord11" TargetMode="External"/><Relationship Id="rId219" Type="http://schemas.openxmlformats.org/officeDocument/2006/relationships/hyperlink" Target="https://www.fundsexplorer.com.br/funds/qagr11" TargetMode="External"/><Relationship Id="rId218" Type="http://schemas.openxmlformats.org/officeDocument/2006/relationships/hyperlink" Target="https://www.fundsexplorer.com.br/funds/pvbi11" TargetMode="External"/><Relationship Id="rId213" Type="http://schemas.openxmlformats.org/officeDocument/2006/relationships/hyperlink" Target="https://www.fundsexplorer.com.br/funds/plri11" TargetMode="External"/><Relationship Id="rId212" Type="http://schemas.openxmlformats.org/officeDocument/2006/relationships/hyperlink" Target="https://www.fundsexplorer.com.br/funds/plog11" TargetMode="External"/><Relationship Id="rId211" Type="http://schemas.openxmlformats.org/officeDocument/2006/relationships/hyperlink" Target="https://www.fundsexplorer.com.br/funds/plcr11" TargetMode="External"/><Relationship Id="rId210" Type="http://schemas.openxmlformats.org/officeDocument/2006/relationships/hyperlink" Target="https://www.fundsexplorer.com.br/funds/patl11" TargetMode="External"/><Relationship Id="rId129" Type="http://schemas.openxmlformats.org/officeDocument/2006/relationships/hyperlink" Target="https://www.fundsexplorer.com.br/funds/hgbs11" TargetMode="External"/><Relationship Id="rId128" Type="http://schemas.openxmlformats.org/officeDocument/2006/relationships/hyperlink" Target="https://www.fundsexplorer.com.br/funds/hfof11" TargetMode="External"/><Relationship Id="rId249" Type="http://schemas.openxmlformats.org/officeDocument/2006/relationships/hyperlink" Target="https://www.fundsexplorer.com.br/funds/rngo11" TargetMode="External"/><Relationship Id="rId127" Type="http://schemas.openxmlformats.org/officeDocument/2006/relationships/hyperlink" Target="https://www.fundsexplorer.com.br/funds/hctr11" TargetMode="External"/><Relationship Id="rId248" Type="http://schemas.openxmlformats.org/officeDocument/2006/relationships/hyperlink" Target="https://www.fundsexplorer.com.br/funds/rndp11" TargetMode="External"/><Relationship Id="rId126" Type="http://schemas.openxmlformats.org/officeDocument/2006/relationships/hyperlink" Target="https://www.fundsexplorer.com.br/funds/hcri11" TargetMode="External"/><Relationship Id="rId247" Type="http://schemas.openxmlformats.org/officeDocument/2006/relationships/hyperlink" Target="https://www.fundsexplorer.com.br/funds/rmai11" TargetMode="External"/><Relationship Id="rId121" Type="http://schemas.openxmlformats.org/officeDocument/2006/relationships/hyperlink" Target="https://www.fundsexplorer.com.br/funds/gtwr11" TargetMode="External"/><Relationship Id="rId242" Type="http://schemas.openxmlformats.org/officeDocument/2006/relationships/hyperlink" Target="https://www.fundsexplorer.com.br/funds/recr11" TargetMode="External"/><Relationship Id="rId120" Type="http://schemas.openxmlformats.org/officeDocument/2006/relationships/hyperlink" Target="https://www.fundsexplorer.com.br/funds/gtlg11" TargetMode="External"/><Relationship Id="rId241" Type="http://schemas.openxmlformats.org/officeDocument/2006/relationships/hyperlink" Target="https://www.fundsexplorer.com.br/funds/rdpd11" TargetMode="External"/><Relationship Id="rId240" Type="http://schemas.openxmlformats.org/officeDocument/2006/relationships/hyperlink" Target="https://www.fundsexplorer.com.br/funds/rcrb11" TargetMode="External"/><Relationship Id="rId125" Type="http://schemas.openxmlformats.org/officeDocument/2006/relationships/hyperlink" Target="https://www.fundsexplorer.com.br/funds/hchg11" TargetMode="External"/><Relationship Id="rId246" Type="http://schemas.openxmlformats.org/officeDocument/2006/relationships/hyperlink" Target="https://www.fundsexplorer.com.br/funds/rfof11" TargetMode="External"/><Relationship Id="rId124" Type="http://schemas.openxmlformats.org/officeDocument/2006/relationships/hyperlink" Target="https://www.fundsexplorer.com.br/funds/hbrh11" TargetMode="External"/><Relationship Id="rId245" Type="http://schemas.openxmlformats.org/officeDocument/2006/relationships/hyperlink" Target="https://www.fundsexplorer.com.br/funds/relg11" TargetMode="External"/><Relationship Id="rId123" Type="http://schemas.openxmlformats.org/officeDocument/2006/relationships/hyperlink" Target="https://www.fundsexplorer.com.br/funds/habt11" TargetMode="External"/><Relationship Id="rId244" Type="http://schemas.openxmlformats.org/officeDocument/2006/relationships/hyperlink" Target="https://www.fundsexplorer.com.br/funds/recx11" TargetMode="External"/><Relationship Id="rId122" Type="http://schemas.openxmlformats.org/officeDocument/2006/relationships/hyperlink" Target="https://www.fundsexplorer.com.br/funds/haaa11" TargetMode="External"/><Relationship Id="rId243" Type="http://schemas.openxmlformats.org/officeDocument/2006/relationships/hyperlink" Target="https://www.fundsexplorer.com.br/funds/rect11" TargetMode="External"/><Relationship Id="rId95" Type="http://schemas.openxmlformats.org/officeDocument/2006/relationships/hyperlink" Target="https://www.fundsexplorer.com.br/funds/evbi11" TargetMode="External"/><Relationship Id="rId94" Type="http://schemas.openxmlformats.org/officeDocument/2006/relationships/hyperlink" Target="https://www.fundsexplorer.com.br/funds/euro11" TargetMode="External"/><Relationship Id="rId97" Type="http://schemas.openxmlformats.org/officeDocument/2006/relationships/hyperlink" Target="https://www.fundsexplorer.com.br/funds/famb11b" TargetMode="External"/><Relationship Id="rId96" Type="http://schemas.openxmlformats.org/officeDocument/2006/relationships/hyperlink" Target="https://www.fundsexplorer.com.br/funds/faed11" TargetMode="External"/><Relationship Id="rId99" Type="http://schemas.openxmlformats.org/officeDocument/2006/relationships/hyperlink" Target="https://www.fundsexplorer.com.br/funds/fcfl11" TargetMode="External"/><Relationship Id="rId98" Type="http://schemas.openxmlformats.org/officeDocument/2006/relationships/hyperlink" Target="https://www.fundsexplorer.com.br/funds/fatn11" TargetMode="External"/><Relationship Id="rId91" Type="http://schemas.openxmlformats.org/officeDocument/2006/relationships/hyperlink" Target="https://www.fundsexplorer.com.br/funds/ercr11" TargetMode="External"/><Relationship Id="rId90" Type="http://schemas.openxmlformats.org/officeDocument/2006/relationships/hyperlink" Target="https://www.fundsexplorer.com.br/funds/ercr11" TargetMode="External"/><Relationship Id="rId93" Type="http://schemas.openxmlformats.org/officeDocument/2006/relationships/hyperlink" Target="https://www.fundsexplorer.com.br/funds/erpa11" TargetMode="External"/><Relationship Id="rId92" Type="http://schemas.openxmlformats.org/officeDocument/2006/relationships/hyperlink" Target="https://www.fundsexplorer.com.br/funds/ercr11" TargetMode="External"/><Relationship Id="rId118" Type="http://schemas.openxmlformats.org/officeDocument/2006/relationships/hyperlink" Target="https://www.fundsexplorer.com.br/funds/ggrc11" TargetMode="External"/><Relationship Id="rId239" Type="http://schemas.openxmlformats.org/officeDocument/2006/relationships/hyperlink" Target="https://www.fundsexplorer.com.br/funds/rbvo11" TargetMode="External"/><Relationship Id="rId117" Type="http://schemas.openxmlformats.org/officeDocument/2006/relationships/hyperlink" Target="https://www.fundsexplorer.com.br/funds/gese11b" TargetMode="External"/><Relationship Id="rId238" Type="http://schemas.openxmlformats.org/officeDocument/2006/relationships/hyperlink" Target="https://www.fundsexplorer.com.br/funds/rbva11" TargetMode="External"/><Relationship Id="rId116" Type="http://schemas.openxmlformats.org/officeDocument/2006/relationships/hyperlink" Target="https://www.fundsexplorer.com.br/funds/gcri11" TargetMode="External"/><Relationship Id="rId237" Type="http://schemas.openxmlformats.org/officeDocument/2006/relationships/hyperlink" Target="https://www.fundsexplorer.com.br/funds/rbry11" TargetMode="External"/><Relationship Id="rId115" Type="http://schemas.openxmlformats.org/officeDocument/2006/relationships/hyperlink" Target="https://www.fundsexplorer.com.br/funds/gcra11" TargetMode="External"/><Relationship Id="rId236" Type="http://schemas.openxmlformats.org/officeDocument/2006/relationships/hyperlink" Target="https://www.fundsexplorer.com.br/funds/rbrs11" TargetMode="External"/><Relationship Id="rId119" Type="http://schemas.openxmlformats.org/officeDocument/2006/relationships/hyperlink" Target="https://www.fundsexplorer.com.br/funds/gsfi11" TargetMode="External"/><Relationship Id="rId110" Type="http://schemas.openxmlformats.org/officeDocument/2006/relationships/hyperlink" Target="https://www.fundsexplorer.com.br/funds/fpab11" TargetMode="External"/><Relationship Id="rId231" Type="http://schemas.openxmlformats.org/officeDocument/2006/relationships/hyperlink" Target="https://www.fundsexplorer.com.br/funds/rbrd11" TargetMode="External"/><Relationship Id="rId230" Type="http://schemas.openxmlformats.org/officeDocument/2006/relationships/hyperlink" Target="https://www.fundsexplorer.com.br/funds/rblg11" TargetMode="External"/><Relationship Id="rId114" Type="http://schemas.openxmlformats.org/officeDocument/2006/relationships/hyperlink" Target="https://www.fundsexplorer.com.br/funds/gcff11" TargetMode="External"/><Relationship Id="rId235" Type="http://schemas.openxmlformats.org/officeDocument/2006/relationships/hyperlink" Target="https://www.fundsexplorer.com.br/funds/rbrr11" TargetMode="External"/><Relationship Id="rId113" Type="http://schemas.openxmlformats.org/officeDocument/2006/relationships/hyperlink" Target="https://www.fundsexplorer.com.br/funds/game11" TargetMode="External"/><Relationship Id="rId234" Type="http://schemas.openxmlformats.org/officeDocument/2006/relationships/hyperlink" Target="https://www.fundsexplorer.com.br/funds/rbrp11" TargetMode="External"/><Relationship Id="rId112" Type="http://schemas.openxmlformats.org/officeDocument/2006/relationships/hyperlink" Target="https://www.fundsexplorer.com.br/funds/galg11" TargetMode="External"/><Relationship Id="rId233" Type="http://schemas.openxmlformats.org/officeDocument/2006/relationships/hyperlink" Target="https://www.fundsexplorer.com.br/funds/rbrl11" TargetMode="External"/><Relationship Id="rId111" Type="http://schemas.openxmlformats.org/officeDocument/2006/relationships/hyperlink" Target="https://www.fundsexplorer.com.br/funds/fvpq11" TargetMode="External"/><Relationship Id="rId232" Type="http://schemas.openxmlformats.org/officeDocument/2006/relationships/hyperlink" Target="https://www.fundsexplorer.com.br/funds/rbrf11" TargetMode="External"/><Relationship Id="rId305" Type="http://schemas.openxmlformats.org/officeDocument/2006/relationships/hyperlink" Target="https://www.fundsexplorer.com.br/funds/xted11" TargetMode="External"/><Relationship Id="rId304" Type="http://schemas.openxmlformats.org/officeDocument/2006/relationships/hyperlink" Target="https://www.fundsexplorer.com.br/funds/xpsf11" TargetMode="External"/><Relationship Id="rId303" Type="http://schemas.openxmlformats.org/officeDocument/2006/relationships/hyperlink" Target="https://www.fundsexplorer.com.br/funds/xppr11" TargetMode="External"/><Relationship Id="rId302" Type="http://schemas.openxmlformats.org/officeDocument/2006/relationships/hyperlink" Target="https://www.fundsexplorer.com.br/funds/xpml11" TargetMode="External"/><Relationship Id="rId307" Type="http://schemas.openxmlformats.org/officeDocument/2006/relationships/drawing" Target="../drawings/drawing2.xml"/><Relationship Id="rId306" Type="http://schemas.openxmlformats.org/officeDocument/2006/relationships/hyperlink" Target="https://www.fundsexplorer.com.br/funds/yufi11b" TargetMode="External"/><Relationship Id="rId301" Type="http://schemas.openxmlformats.org/officeDocument/2006/relationships/hyperlink" Target="https://www.fundsexplorer.com.br/funds/xplg11" TargetMode="External"/><Relationship Id="rId300" Type="http://schemas.openxmlformats.org/officeDocument/2006/relationships/hyperlink" Target="https://www.fundsexplorer.com.br/funds/xpin11" TargetMode="External"/><Relationship Id="rId206" Type="http://schemas.openxmlformats.org/officeDocument/2006/relationships/hyperlink" Target="https://www.fundsexplorer.com.br/funds/oulg11" TargetMode="External"/><Relationship Id="rId205" Type="http://schemas.openxmlformats.org/officeDocument/2006/relationships/hyperlink" Target="https://www.fundsexplorer.com.br/funds/oujp11" TargetMode="External"/><Relationship Id="rId204" Type="http://schemas.openxmlformats.org/officeDocument/2006/relationships/hyperlink" Target="https://www.fundsexplorer.com.br/funds/ouff11" TargetMode="External"/><Relationship Id="rId203" Type="http://schemas.openxmlformats.org/officeDocument/2006/relationships/hyperlink" Target="https://www.fundsexplorer.com.br/funds/orpd11" TargetMode="External"/><Relationship Id="rId209" Type="http://schemas.openxmlformats.org/officeDocument/2006/relationships/hyperlink" Target="https://www.fundsexplorer.com.br/funds/patc11" TargetMode="External"/><Relationship Id="rId208" Type="http://schemas.openxmlformats.org/officeDocument/2006/relationships/hyperlink" Target="https://www.fundsexplorer.com.br/funds/paby11" TargetMode="External"/><Relationship Id="rId207" Type="http://schemas.openxmlformats.org/officeDocument/2006/relationships/hyperlink" Target="https://www.fundsexplorer.com.br/funds/oure11" TargetMode="External"/><Relationship Id="rId202" Type="http://schemas.openxmlformats.org/officeDocument/2006/relationships/hyperlink" Target="https://www.fundsexplorer.com.br/funds/onef11" TargetMode="External"/><Relationship Id="rId201" Type="http://schemas.openxmlformats.org/officeDocument/2006/relationships/hyperlink" Target="https://www.fundsexplorer.com.br/funds/nvif11b" TargetMode="External"/><Relationship Id="rId200" Type="http://schemas.openxmlformats.org/officeDocument/2006/relationships/hyperlink" Target="https://www.fundsexplorer.com.br/funds/nvho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3.63"/>
    <col customWidth="1" min="3" max="3" width="15.88"/>
    <col customWidth="1" min="4" max="4" width="22.38"/>
    <col customWidth="1" min="5" max="5" width="17.25"/>
    <col customWidth="1" min="6" max="6" width="19.75"/>
    <col customWidth="1" min="7" max="7" width="36.5"/>
    <col customWidth="1" min="8" max="8" width="16.0"/>
    <col customWidth="1" min="9" max="9" width="36.5"/>
    <col customWidth="1" min="10" max="10" width="16.0"/>
    <col customWidth="1" min="11" max="11" width="7.25"/>
    <col customWidth="1" min="13" max="13" width="18.5"/>
  </cols>
  <sheetData>
    <row r="1" ht="15.75" customHeight="1">
      <c r="B1" s="1"/>
      <c r="C1" s="1"/>
      <c r="D1" s="1"/>
      <c r="E1" s="1"/>
      <c r="F1" s="1"/>
      <c r="G1" s="2"/>
      <c r="H1" s="1"/>
      <c r="I1" s="3"/>
      <c r="J1" s="1"/>
      <c r="K1" s="1"/>
      <c r="L1" s="1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15.75" customHeight="1">
      <c r="A2" s="1"/>
      <c r="B2" s="1"/>
      <c r="C2" s="5"/>
      <c r="D2" s="6" t="s">
        <v>0</v>
      </c>
      <c r="E2" s="1"/>
      <c r="F2" s="6" t="s">
        <v>1</v>
      </c>
      <c r="G2" s="7"/>
      <c r="H2" s="6" t="s">
        <v>2</v>
      </c>
      <c r="J2" s="1"/>
      <c r="K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ht="15.75" customHeight="1">
      <c r="A3" s="1"/>
      <c r="B3" s="1"/>
      <c r="D3" s="8">
        <v>10000.0</v>
      </c>
      <c r="E3" s="1"/>
      <c r="F3" s="9">
        <f>IF(F10=100%,H10*D3,"VERIFIQUE OS % DE CADA ATIVO")</f>
        <v>86.7</v>
      </c>
      <c r="G3" s="7"/>
      <c r="H3" s="9">
        <f>IF(F10=100%,J10*D3,"VERIFIQUE OS % DE CADA ATIVO")</f>
        <v>83.6</v>
      </c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ht="15.75" customHeight="1">
      <c r="A4" s="1"/>
      <c r="B4" s="1"/>
      <c r="C4" s="6"/>
      <c r="D4" s="6"/>
      <c r="E4" s="6"/>
      <c r="F4" s="6"/>
      <c r="G4" s="10"/>
      <c r="H4" s="6"/>
      <c r="I4" s="6"/>
      <c r="J4" s="6"/>
      <c r="K4" s="1"/>
      <c r="L4" s="1"/>
      <c r="M4" s="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ht="15.75" customHeight="1">
      <c r="A5" s="1"/>
      <c r="B5" s="1"/>
      <c r="C5" s="6"/>
      <c r="D5" s="6"/>
      <c r="E5" s="6"/>
      <c r="F5" s="6"/>
      <c r="G5" s="10"/>
      <c r="H5" s="6"/>
      <c r="I5" s="6"/>
      <c r="J5" s="6"/>
      <c r="K5" s="1"/>
      <c r="L5" s="1"/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ht="15.75" customHeight="1">
      <c r="A6" s="1"/>
      <c r="B6" s="1"/>
      <c r="C6" s="6"/>
      <c r="D6" s="6"/>
      <c r="E6" s="6"/>
      <c r="F6" s="6"/>
      <c r="G6" s="10"/>
      <c r="H6" s="6"/>
      <c r="I6" s="6"/>
      <c r="J6" s="6"/>
      <c r="K6" s="1"/>
      <c r="L6" s="1"/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ht="15.75" customHeight="1">
      <c r="A7" s="1"/>
      <c r="B7" s="1"/>
      <c r="C7" s="6"/>
      <c r="D7" s="6"/>
      <c r="F7" s="6"/>
      <c r="G7" s="10"/>
      <c r="H7" s="6"/>
      <c r="I7" s="6"/>
      <c r="J7" s="6"/>
      <c r="K7" s="1"/>
      <c r="L7" s="1"/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ht="15.75" customHeight="1">
      <c r="A8" s="1"/>
      <c r="B8" s="1"/>
      <c r="C8" s="6"/>
      <c r="D8" s="6"/>
      <c r="E8" s="6"/>
      <c r="F8" s="6"/>
      <c r="G8" s="10"/>
      <c r="H8" s="6"/>
      <c r="I8" s="6"/>
      <c r="J8" s="6"/>
      <c r="K8" s="1"/>
      <c r="L8" s="1"/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ht="15.75" customHeight="1">
      <c r="A9" s="1"/>
      <c r="B9" s="1"/>
      <c r="C9" s="6"/>
      <c r="D9" s="6"/>
      <c r="E9" s="11" t="s">
        <v>3</v>
      </c>
      <c r="F9" s="6"/>
      <c r="G9" s="10"/>
      <c r="H9" s="6"/>
      <c r="I9" s="6"/>
      <c r="J9" s="6"/>
      <c r="K9" s="1"/>
      <c r="L9" s="1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ht="15.75" customHeight="1">
      <c r="A10" s="1"/>
      <c r="B10" s="1"/>
      <c r="C10" s="12"/>
      <c r="D10" s="12"/>
      <c r="F10" s="13">
        <f>IF(SUM(F13:F27)=1,100%,"VERIFIQUE OS % DE CADA ATIVO")</f>
        <v>1</v>
      </c>
      <c r="G10" s="14" t="s">
        <v>4</v>
      </c>
      <c r="H10" s="15">
        <f>SUM(H13:H27)</f>
        <v>0.00867</v>
      </c>
      <c r="I10" s="16" t="s">
        <v>4</v>
      </c>
      <c r="J10" s="15">
        <f>SUM(J13:J27)</f>
        <v>0.00836</v>
      </c>
      <c r="K10" s="1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ht="15.75" customHeight="1">
      <c r="A11" s="1"/>
      <c r="B11" s="1"/>
      <c r="C11" s="1"/>
      <c r="D11" s="1"/>
      <c r="E11" s="1"/>
      <c r="F11" s="1"/>
      <c r="G11" s="14" t="s">
        <v>5</v>
      </c>
      <c r="H11" s="15" t="str">
        <f>ROUND(((1+H10)^12 -1)*100,2) &amp;"% ao ano"</f>
        <v>10,91% ao ano</v>
      </c>
      <c r="I11" s="16" t="s">
        <v>6</v>
      </c>
      <c r="J11" s="15" t="str">
        <f>ROUND(((1+J10)^12 -1)*100,2) &amp;"% ao ano"</f>
        <v>10,51% ao ano</v>
      </c>
      <c r="K11" s="1"/>
      <c r="L11" s="1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ht="15.75" customHeight="1">
      <c r="A12" s="1"/>
      <c r="B12" s="1"/>
      <c r="C12" s="6" t="s">
        <v>7</v>
      </c>
      <c r="D12" s="6" t="s">
        <v>8</v>
      </c>
      <c r="E12" s="6" t="s">
        <v>9</v>
      </c>
      <c r="F12" s="6" t="s">
        <v>10</v>
      </c>
      <c r="G12" s="10" t="s">
        <v>11</v>
      </c>
      <c r="H12" s="6" t="s">
        <v>12</v>
      </c>
      <c r="I12" s="6" t="s">
        <v>13</v>
      </c>
      <c r="J12" s="6" t="s">
        <v>12</v>
      </c>
      <c r="K12" s="1"/>
      <c r="L12" s="1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ht="15.75" customHeight="1">
      <c r="A13" s="1"/>
      <c r="B13" s="1">
        <v>1.0</v>
      </c>
      <c r="C13" s="17" t="s">
        <v>14</v>
      </c>
      <c r="D13" s="12" t="str">
        <f>IF(C13="","",VLOOKUP(C13,Dados!A:C,2,FALSE))</f>
        <v>Híbrido</v>
      </c>
      <c r="E13" s="18">
        <f>IFERROR(__xludf.DUMMYFUNCTION("IF(C13="""","""",GOOGLEFINANCE(C13,""price""))"),121.45)</f>
        <v>121.45</v>
      </c>
      <c r="F13" s="19">
        <f t="shared" ref="F13:F162" si="1">IF(C13="",0, 1/COUNTA($C$13:$C1002))</f>
        <v>0.1</v>
      </c>
      <c r="G13" s="20">
        <f>IFERROR(VLOOKUP(C13,Dados!1:1000,12,FALSE),"")</f>
        <v>0.0095</v>
      </c>
      <c r="H13" s="21">
        <f t="shared" ref="H13:H162" si="2">IFERROR(G13*F13,"")</f>
        <v>0.00095</v>
      </c>
      <c r="I13" s="20">
        <f>IFERROR(VLOOKUP(C13,Dados!1:1000,6,FALSE),"")</f>
        <v>0.0087</v>
      </c>
      <c r="J13" s="22">
        <f t="shared" ref="J13:J162" si="3">IFERROR(I13*F13,"")</f>
        <v>0.00087</v>
      </c>
      <c r="K13" s="23"/>
      <c r="L13" s="1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ht="15.75" customHeight="1">
      <c r="A14" s="1"/>
      <c r="B14" s="1">
        <v>2.0</v>
      </c>
      <c r="C14" s="17" t="s">
        <v>15</v>
      </c>
      <c r="D14" s="12" t="str">
        <f>IF(C14="","",VLOOKUP(C14,Dados!A:C,2,FALSE))</f>
        <v>Híbrido</v>
      </c>
      <c r="E14" s="18">
        <f>IFERROR(__xludf.DUMMYFUNCTION("IF(C14="""","""",GOOGLEFINANCE(C14,""price""))"),162.62)</f>
        <v>162.62</v>
      </c>
      <c r="F14" s="19">
        <f t="shared" si="1"/>
        <v>0.1</v>
      </c>
      <c r="G14" s="20">
        <f>IFERROR(VLOOKUP(C14,Dados!2:1001,12,FALSE),"")</f>
        <v>0.0061</v>
      </c>
      <c r="H14" s="21">
        <f t="shared" si="2"/>
        <v>0.00061</v>
      </c>
      <c r="I14" s="20">
        <f>IFERROR(VLOOKUP(C14,Dados!2:1001,6,FALSE),"")</f>
        <v>0.0059</v>
      </c>
      <c r="J14" s="22">
        <f t="shared" si="3"/>
        <v>0.00059</v>
      </c>
      <c r="K14" s="23"/>
      <c r="L14" s="1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ht="15.75" customHeight="1">
      <c r="A15" s="1"/>
      <c r="B15" s="1">
        <v>3.0</v>
      </c>
      <c r="C15" s="17" t="s">
        <v>16</v>
      </c>
      <c r="D15" s="12" t="str">
        <f>IF(C15="","",VLOOKUP(C15,Dados!A:C,2,FALSE))</f>
        <v>Outros</v>
      </c>
      <c r="E15" s="18">
        <f>IFERROR(__xludf.DUMMYFUNCTION("IF(C15="""","""",GOOGLEFINANCE(C15,""price""))"),46.54)</f>
        <v>46.54</v>
      </c>
      <c r="F15" s="19">
        <f t="shared" si="1"/>
        <v>0.1</v>
      </c>
      <c r="G15" s="20">
        <f>IFERROR(VLOOKUP(C15,Dados!3:1002,12,FALSE),"")</f>
        <v>0.008</v>
      </c>
      <c r="H15" s="21">
        <f t="shared" si="2"/>
        <v>0.0008</v>
      </c>
      <c r="I15" s="20">
        <f>IFERROR(VLOOKUP(C15,Dados!3:1002,6,FALSE),"")</f>
        <v>0.0086</v>
      </c>
      <c r="J15" s="22">
        <f t="shared" si="3"/>
        <v>0.00086</v>
      </c>
      <c r="K15" s="23"/>
      <c r="L15" s="1"/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ht="15.75" customHeight="1">
      <c r="A16" s="1"/>
      <c r="B16" s="1">
        <v>4.0</v>
      </c>
      <c r="C16" s="17" t="s">
        <v>17</v>
      </c>
      <c r="D16" s="12" t="str">
        <f>IF(C16="","",VLOOKUP(C16,Dados!A:C,2,FALSE))</f>
        <v>Híbrido</v>
      </c>
      <c r="E16" s="18">
        <f>IFERROR(__xludf.DUMMYFUNCTION("IF(C16="""","""",GOOGLEFINANCE(C16,""price""))"),38.05)</f>
        <v>38.05</v>
      </c>
      <c r="F16" s="19">
        <f t="shared" si="1"/>
        <v>0.1</v>
      </c>
      <c r="G16" s="20">
        <f>IFERROR(VLOOKUP(C16,Dados!4:1003,12,FALSE),"")</f>
        <v>0.0079</v>
      </c>
      <c r="H16" s="21">
        <f t="shared" si="2"/>
        <v>0.00079</v>
      </c>
      <c r="I16" s="20">
        <f>IFERROR(VLOOKUP(C16,Dados!4:1003,6,FALSE),"")</f>
        <v>0.0079</v>
      </c>
      <c r="J16" s="22">
        <f t="shared" si="3"/>
        <v>0.00079</v>
      </c>
      <c r="K16" s="23"/>
      <c r="L16" s="1"/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ht="15.75" customHeight="1">
      <c r="A17" s="1"/>
      <c r="B17" s="1">
        <v>5.0</v>
      </c>
      <c r="C17" s="17" t="s">
        <v>18</v>
      </c>
      <c r="D17" s="12" t="str">
        <f>IF(C17="","",VLOOKUP(C17,Dados!A:C,2,FALSE))</f>
        <v>Títulos e Val. Mob.</v>
      </c>
      <c r="E17" s="18" t="str">
        <f>IFERROR(__xludf.DUMMYFUNCTION("IF(C17="""","""",GOOGLEFINANCE(C17,""price""))"),"#N/A")</f>
        <v>#N/A</v>
      </c>
      <c r="F17" s="19">
        <f t="shared" si="1"/>
        <v>0.1</v>
      </c>
      <c r="G17" s="20">
        <f>IFERROR(VLOOKUP(C17,Dados!5:1004,12,FALSE),"")</f>
        <v>0.0087</v>
      </c>
      <c r="H17" s="21">
        <f t="shared" si="2"/>
        <v>0.00087</v>
      </c>
      <c r="I17" s="20">
        <f>IFERROR(VLOOKUP(C17,Dados!5:1004,6,FALSE),"")</f>
        <v>0.0082</v>
      </c>
      <c r="J17" s="22">
        <f t="shared" si="3"/>
        <v>0.00082</v>
      </c>
      <c r="K17" s="1"/>
      <c r="L17" s="1"/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ht="15.75" customHeight="1">
      <c r="A18" s="1"/>
      <c r="B18" s="1">
        <v>6.0</v>
      </c>
      <c r="C18" s="17" t="s">
        <v>19</v>
      </c>
      <c r="D18" s="12" t="str">
        <f>IF(C18="","",VLOOKUP(C18,Dados!A:C,2,FALSE))</f>
        <v>Outros</v>
      </c>
      <c r="E18" s="18">
        <f>IFERROR(__xludf.DUMMYFUNCTION("IF(C18="""","""",GOOGLEFINANCE(C18,""price""))"),20.96)</f>
        <v>20.96</v>
      </c>
      <c r="F18" s="19">
        <f t="shared" si="1"/>
        <v>0.1</v>
      </c>
      <c r="G18" s="20">
        <f>IFERROR(VLOOKUP(C18,Dados!6:1005,12,FALSE),"")</f>
        <v>0.0078</v>
      </c>
      <c r="H18" s="21">
        <f t="shared" si="2"/>
        <v>0.00078</v>
      </c>
      <c r="I18" s="20">
        <f>IFERROR(VLOOKUP(C18,Dados!6:1005,6,FALSE),"")</f>
        <v>0.006</v>
      </c>
      <c r="J18" s="22">
        <f t="shared" si="3"/>
        <v>0.0006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ht="15.75" customHeight="1">
      <c r="A19" s="1"/>
      <c r="B19" s="1">
        <v>7.0</v>
      </c>
      <c r="C19" s="17" t="s">
        <v>20</v>
      </c>
      <c r="D19" s="12" t="str">
        <f>IF(C19="","",VLOOKUP(C19,Dados!A:C,2,FALSE))</f>
        <v>Títulos e Val. Mob.</v>
      </c>
      <c r="E19" s="18">
        <f>IFERROR(__xludf.DUMMYFUNCTION("IF(C19="""","""",GOOGLEFINANCE(C19,""price""))"),89.79)</f>
        <v>89.79</v>
      </c>
      <c r="F19" s="19">
        <f t="shared" si="1"/>
        <v>0.1</v>
      </c>
      <c r="G19" s="20">
        <f>IFERROR(VLOOKUP(C19,Dados!7:1006,12,FALSE),"")</f>
        <v>0.0137</v>
      </c>
      <c r="H19" s="21">
        <f t="shared" si="2"/>
        <v>0.00137</v>
      </c>
      <c r="I19" s="20">
        <f>IFERROR(VLOOKUP(C19,Dados!7:1006,6,FALSE),"")</f>
        <v>0.0135</v>
      </c>
      <c r="J19" s="22">
        <f t="shared" si="3"/>
        <v>0.00135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ht="15.75" customHeight="1">
      <c r="A20" s="1"/>
      <c r="B20" s="1">
        <v>8.0</v>
      </c>
      <c r="C20" s="17" t="s">
        <v>21</v>
      </c>
      <c r="D20" s="12" t="str">
        <f>IF(C20="","",VLOOKUP(C20,Dados!A:C,2,FALSE))</f>
        <v>Híbrido</v>
      </c>
      <c r="E20" s="18">
        <f>IFERROR(__xludf.DUMMYFUNCTION("IF(C20="""","""",GOOGLEFINANCE(C20,""price""))"),56.14)</f>
        <v>56.14</v>
      </c>
      <c r="F20" s="19">
        <f t="shared" si="1"/>
        <v>0.1</v>
      </c>
      <c r="G20" s="20">
        <f>IFERROR(VLOOKUP(C20,Dados!8:1007,12,FALSE),"")</f>
        <v>0.0072</v>
      </c>
      <c r="H20" s="21">
        <f t="shared" si="2"/>
        <v>0.00072</v>
      </c>
      <c r="I20" s="20">
        <f>IFERROR(VLOOKUP(C20,Dados!8:1007,6,FALSE),"")</f>
        <v>0.0067</v>
      </c>
      <c r="J20" s="22">
        <f t="shared" si="3"/>
        <v>0.00067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A21" s="1"/>
      <c r="B21" s="1">
        <v>9.0</v>
      </c>
      <c r="C21" s="17" t="s">
        <v>22</v>
      </c>
      <c r="D21" s="12" t="str">
        <f>IF(C21="","",VLOOKUP(C21,Dados!A:C,2,FALSE))</f>
        <v>Híbrido</v>
      </c>
      <c r="E21" s="18">
        <f>IFERROR(__xludf.DUMMYFUNCTION("IF(C21="""","""",GOOGLEFINANCE(C21,""price""))"),64.84)</f>
        <v>64.84</v>
      </c>
      <c r="F21" s="19">
        <f t="shared" si="1"/>
        <v>0.1</v>
      </c>
      <c r="G21" s="20">
        <f>IFERROR(VLOOKUP(C21,Dados!9:1008,12,FALSE),"")</f>
        <v>0.0078</v>
      </c>
      <c r="H21" s="21">
        <f t="shared" si="2"/>
        <v>0.00078</v>
      </c>
      <c r="I21" s="20">
        <f>IFERROR(VLOOKUP(C21,Dados!9:1008,6,FALSE),"")</f>
        <v>0.0074</v>
      </c>
      <c r="J21" s="22">
        <f t="shared" si="3"/>
        <v>0.00074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5.75" customHeight="1">
      <c r="A22" s="1"/>
      <c r="B22" s="1">
        <v>10.0</v>
      </c>
      <c r="C22" s="17" t="s">
        <v>23</v>
      </c>
      <c r="D22" s="12" t="str">
        <f>IF(C22="","",VLOOKUP(C22,Dados!A:C,2,FALSE))</f>
        <v>Híbrido</v>
      </c>
      <c r="E22" s="18">
        <f>IFERROR(__xludf.DUMMYFUNCTION("IF(C22="""","""",GOOGLEFINANCE(C22,""price""))"),10.35)</f>
        <v>10.35</v>
      </c>
      <c r="F22" s="19">
        <f t="shared" si="1"/>
        <v>0.1</v>
      </c>
      <c r="G22" s="20">
        <f>IFERROR(VLOOKUP(C22,Dados!10:1009,12,FALSE),"")</f>
        <v>0.01</v>
      </c>
      <c r="H22" s="21">
        <f t="shared" si="2"/>
        <v>0.001</v>
      </c>
      <c r="I22" s="20">
        <f>IFERROR(VLOOKUP(C22,Dados!10:1009,6,FALSE),"")</f>
        <v>0.0107</v>
      </c>
      <c r="J22" s="22">
        <f t="shared" si="3"/>
        <v>0.00107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5.75" customHeight="1">
      <c r="A23" s="1"/>
      <c r="B23" s="1">
        <v>11.0</v>
      </c>
      <c r="C23" s="17"/>
      <c r="D23" s="12" t="str">
        <f t="shared" ref="D23:D162" si="4">IF(C23="","",VLOOKUP(C23,'Base de dados'!A:C,3,FALSE))</f>
        <v/>
      </c>
      <c r="E23" s="18" t="str">
        <f>IFERROR(__xludf.DUMMYFUNCTION("IF(C23="""","""",GOOGLEFINANCE(C23,""price""))"),"")</f>
        <v/>
      </c>
      <c r="F23" s="19">
        <f t="shared" si="1"/>
        <v>0</v>
      </c>
      <c r="G23" s="20" t="str">
        <f>IFERROR(VLOOKUP(C23,Dados!11:1010,12,FALSE),"")</f>
        <v/>
      </c>
      <c r="H23" s="21">
        <f t="shared" si="2"/>
        <v>0</v>
      </c>
      <c r="I23" s="20" t="str">
        <f>IFERROR(VLOOKUP(C23,Dados!11:1010,6,FALSE),"")</f>
        <v/>
      </c>
      <c r="J23" s="22">
        <f t="shared" si="3"/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5.75" customHeight="1">
      <c r="A24" s="1"/>
      <c r="B24" s="1">
        <v>12.0</v>
      </c>
      <c r="C24" s="17"/>
      <c r="D24" s="12" t="str">
        <f t="shared" si="4"/>
        <v/>
      </c>
      <c r="E24" s="18" t="str">
        <f>IFERROR(__xludf.DUMMYFUNCTION("IF(C24="""","""",GOOGLEFINANCE(C24,""price""))"),"")</f>
        <v/>
      </c>
      <c r="F24" s="19">
        <f t="shared" si="1"/>
        <v>0</v>
      </c>
      <c r="G24" s="20" t="str">
        <f>IFERROR(VLOOKUP(C24,Dados!12:1011,12,FALSE),"")</f>
        <v/>
      </c>
      <c r="H24" s="21">
        <f t="shared" si="2"/>
        <v>0</v>
      </c>
      <c r="I24" s="20" t="str">
        <f>IFERROR(VLOOKUP(C24,Dados!12:1011,6,FALSE),"")</f>
        <v/>
      </c>
      <c r="J24" s="22">
        <f t="shared" si="3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5.75" customHeight="1">
      <c r="A25" s="1"/>
      <c r="B25" s="1">
        <v>13.0</v>
      </c>
      <c r="C25" s="17"/>
      <c r="D25" s="12" t="str">
        <f t="shared" si="4"/>
        <v/>
      </c>
      <c r="E25" s="18" t="str">
        <f>IFERROR(__xludf.DUMMYFUNCTION("IF(C25="""","""",GOOGLEFINANCE(C25,""price""))"),"")</f>
        <v/>
      </c>
      <c r="F25" s="19">
        <f t="shared" si="1"/>
        <v>0</v>
      </c>
      <c r="G25" s="20" t="str">
        <f>IFERROR(VLOOKUP(C25,Dados!13:1012,12,FALSE),"")</f>
        <v/>
      </c>
      <c r="H25" s="21">
        <f t="shared" si="2"/>
        <v>0</v>
      </c>
      <c r="I25" s="20" t="str">
        <f>IFERROR(VLOOKUP(C25,Dados!13:1012,6,FALSE),"")</f>
        <v/>
      </c>
      <c r="J25" s="22">
        <f t="shared" si="3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5.75" customHeight="1">
      <c r="A26" s="1"/>
      <c r="B26" s="1">
        <v>14.0</v>
      </c>
      <c r="C26" s="17"/>
      <c r="D26" s="12" t="str">
        <f t="shared" si="4"/>
        <v/>
      </c>
      <c r="E26" s="18" t="str">
        <f>IFERROR(__xludf.DUMMYFUNCTION("IF(C26="""","""",GOOGLEFINANCE(C26,""price""))"),"")</f>
        <v/>
      </c>
      <c r="F26" s="19">
        <f t="shared" si="1"/>
        <v>0</v>
      </c>
      <c r="G26" s="20" t="str">
        <f>IFERROR(VLOOKUP(C26,Dados!14:1013,12,FALSE),"")</f>
        <v/>
      </c>
      <c r="H26" s="21">
        <f t="shared" si="2"/>
        <v>0</v>
      </c>
      <c r="I26" s="20" t="str">
        <f>IFERROR(VLOOKUP(C26,Dados!14:1013,6,FALSE),"")</f>
        <v/>
      </c>
      <c r="J26" s="22">
        <f t="shared" si="3"/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5.75" customHeight="1">
      <c r="A27" s="1"/>
      <c r="B27" s="1">
        <v>15.0</v>
      </c>
      <c r="C27" s="17"/>
      <c r="D27" s="12" t="str">
        <f t="shared" si="4"/>
        <v/>
      </c>
      <c r="E27" s="18" t="str">
        <f>IFERROR(__xludf.DUMMYFUNCTION("IF(C27="""","""",GOOGLEFINANCE(C27,""price""))"),"")</f>
        <v/>
      </c>
      <c r="F27" s="19">
        <f t="shared" si="1"/>
        <v>0</v>
      </c>
      <c r="G27" s="20" t="str">
        <f>IFERROR(VLOOKUP(C27,Dados!15:1014,12,FALSE),"")</f>
        <v/>
      </c>
      <c r="H27" s="21">
        <f t="shared" si="2"/>
        <v>0</v>
      </c>
      <c r="I27" s="20" t="str">
        <f>IFERROR(VLOOKUP(C27,Dados!15:1014,6,FALSE),"")</f>
        <v/>
      </c>
      <c r="J27" s="22">
        <f t="shared" si="3"/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5.75" customHeight="1">
      <c r="A28" s="1"/>
      <c r="B28" s="1">
        <v>16.0</v>
      </c>
      <c r="C28" s="17"/>
      <c r="D28" s="12" t="str">
        <f t="shared" si="4"/>
        <v/>
      </c>
      <c r="E28" s="18" t="str">
        <f>IFERROR(__xludf.DUMMYFUNCTION("IF(C28="""","""",GOOGLEFINANCE(C28,""price""))"),"")</f>
        <v/>
      </c>
      <c r="F28" s="19">
        <f t="shared" si="1"/>
        <v>0</v>
      </c>
      <c r="G28" s="20" t="str">
        <f>IFERROR(VLOOKUP(C28,Dados!16:1015,12,FALSE),"")</f>
        <v/>
      </c>
      <c r="H28" s="21">
        <f t="shared" si="2"/>
        <v>0</v>
      </c>
      <c r="I28" s="20" t="str">
        <f>IFERROR(VLOOKUP(C28,Dados!16:1015,6,FALSE),"")</f>
        <v/>
      </c>
      <c r="J28" s="22">
        <f t="shared" si="3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5.75" customHeight="1">
      <c r="A29" s="1"/>
      <c r="B29" s="1">
        <v>17.0</v>
      </c>
      <c r="C29" s="17"/>
      <c r="D29" s="12" t="str">
        <f t="shared" si="4"/>
        <v/>
      </c>
      <c r="E29" s="18" t="str">
        <f>IFERROR(__xludf.DUMMYFUNCTION("IF(C29="""","""",GOOGLEFINANCE(C29,""price""))"),"")</f>
        <v/>
      </c>
      <c r="F29" s="19">
        <f t="shared" si="1"/>
        <v>0</v>
      </c>
      <c r="G29" s="20" t="str">
        <f>IFERROR(VLOOKUP(C29,Dados!17:1016,12,FALSE),"")</f>
        <v/>
      </c>
      <c r="H29" s="21">
        <f t="shared" si="2"/>
        <v>0</v>
      </c>
      <c r="I29" s="20" t="str">
        <f>IFERROR(VLOOKUP(C29,Dados!17:1016,6,FALSE),"")</f>
        <v/>
      </c>
      <c r="J29" s="22">
        <f t="shared" si="3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A30" s="1"/>
      <c r="B30" s="1">
        <v>18.0</v>
      </c>
      <c r="C30" s="17"/>
      <c r="D30" s="12" t="str">
        <f t="shared" si="4"/>
        <v/>
      </c>
      <c r="E30" s="18" t="str">
        <f>IFERROR(__xludf.DUMMYFUNCTION("IF(C30="""","""",GOOGLEFINANCE(C30,""price""))"),"")</f>
        <v/>
      </c>
      <c r="F30" s="19">
        <f t="shared" si="1"/>
        <v>0</v>
      </c>
      <c r="G30" s="20" t="str">
        <f>IFERROR(VLOOKUP(C30,Dados!18:1017,12,FALSE),"")</f>
        <v/>
      </c>
      <c r="H30" s="21">
        <f t="shared" si="2"/>
        <v>0</v>
      </c>
      <c r="I30" s="20" t="str">
        <f>IFERROR(VLOOKUP(C30,Dados!18:1017,6,FALSE),"")</f>
        <v/>
      </c>
      <c r="J30" s="22">
        <f t="shared" si="3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A31" s="1"/>
      <c r="B31" s="1">
        <v>19.0</v>
      </c>
      <c r="C31" s="17"/>
      <c r="D31" s="12" t="str">
        <f t="shared" si="4"/>
        <v/>
      </c>
      <c r="E31" s="18" t="str">
        <f>IFERROR(__xludf.DUMMYFUNCTION("IF(C31="""","""",GOOGLEFINANCE(C31,""price""))"),"")</f>
        <v/>
      </c>
      <c r="F31" s="19">
        <f t="shared" si="1"/>
        <v>0</v>
      </c>
      <c r="G31" s="20" t="str">
        <f>IFERROR(VLOOKUP(C31,Dados!19:1018,12,FALSE),"")</f>
        <v/>
      </c>
      <c r="H31" s="21">
        <f t="shared" si="2"/>
        <v>0</v>
      </c>
      <c r="I31" s="20" t="str">
        <f>IFERROR(VLOOKUP(C31,Dados!19:1018,6,FALSE),"")</f>
        <v/>
      </c>
      <c r="J31" s="22">
        <f t="shared" si="3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A32" s="1"/>
      <c r="B32" s="1">
        <v>20.0</v>
      </c>
      <c r="C32" s="17"/>
      <c r="D32" s="12" t="str">
        <f t="shared" si="4"/>
        <v/>
      </c>
      <c r="E32" s="18" t="str">
        <f>IFERROR(__xludf.DUMMYFUNCTION("IF(C32="""","""",GOOGLEFINANCE(C32,""price""))"),"")</f>
        <v/>
      </c>
      <c r="F32" s="19">
        <f t="shared" si="1"/>
        <v>0</v>
      </c>
      <c r="G32" s="20" t="str">
        <f>IFERROR(VLOOKUP(C32,Dados!20:1019,12,FALSE),"")</f>
        <v/>
      </c>
      <c r="H32" s="21">
        <f t="shared" si="2"/>
        <v>0</v>
      </c>
      <c r="I32" s="20" t="str">
        <f>IFERROR(VLOOKUP(C32,Dados!20:1019,6,FALSE),"")</f>
        <v/>
      </c>
      <c r="J32" s="22">
        <f t="shared" si="3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A33" s="1"/>
      <c r="B33" s="1">
        <v>21.0</v>
      </c>
      <c r="C33" s="17"/>
      <c r="D33" s="12" t="str">
        <f t="shared" si="4"/>
        <v/>
      </c>
      <c r="E33" s="18" t="str">
        <f>IFERROR(__xludf.DUMMYFUNCTION("IF(C33="""","""",GOOGLEFINANCE(C33,""price""))"),"")</f>
        <v/>
      </c>
      <c r="F33" s="19">
        <f t="shared" si="1"/>
        <v>0</v>
      </c>
      <c r="G33" s="20" t="str">
        <f>IFERROR(VLOOKUP(C33,Dados!21:1020,12,FALSE),"")</f>
        <v/>
      </c>
      <c r="H33" s="21">
        <f t="shared" si="2"/>
        <v>0</v>
      </c>
      <c r="I33" s="20" t="str">
        <f>IFERROR(VLOOKUP(C33,Dados!21:1020,6,FALSE),"")</f>
        <v/>
      </c>
      <c r="J33" s="22">
        <f t="shared" si="3"/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A34" s="1"/>
      <c r="B34" s="1">
        <v>22.0</v>
      </c>
      <c r="C34" s="17"/>
      <c r="D34" s="12" t="str">
        <f t="shared" si="4"/>
        <v/>
      </c>
      <c r="E34" s="18" t="str">
        <f>IFERROR(__xludf.DUMMYFUNCTION("IF(C34="""","""",GOOGLEFINANCE(C34,""price""))"),"")</f>
        <v/>
      </c>
      <c r="F34" s="19">
        <f t="shared" si="1"/>
        <v>0</v>
      </c>
      <c r="G34" s="20" t="str">
        <f>IFERROR(VLOOKUP(C34,Dados!22:1021,12,FALSE),"")</f>
        <v/>
      </c>
      <c r="H34" s="21">
        <f t="shared" si="2"/>
        <v>0</v>
      </c>
      <c r="I34" s="20" t="str">
        <f>IFERROR(VLOOKUP(C34,Dados!22:1021,6,FALSE),"")</f>
        <v/>
      </c>
      <c r="J34" s="22">
        <f t="shared" si="3"/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A35" s="1"/>
      <c r="B35" s="1">
        <v>23.0</v>
      </c>
      <c r="C35" s="17"/>
      <c r="D35" s="12" t="str">
        <f t="shared" si="4"/>
        <v/>
      </c>
      <c r="E35" s="18" t="str">
        <f>IFERROR(__xludf.DUMMYFUNCTION("IF(C35="""","""",GOOGLEFINANCE(C35,""price""))"),"")</f>
        <v/>
      </c>
      <c r="F35" s="19">
        <f t="shared" si="1"/>
        <v>0</v>
      </c>
      <c r="G35" s="20" t="str">
        <f>IFERROR(VLOOKUP(C35,Dados!23:1022,12,FALSE),"")</f>
        <v/>
      </c>
      <c r="H35" s="21">
        <f t="shared" si="2"/>
        <v>0</v>
      </c>
      <c r="I35" s="20" t="str">
        <f>IFERROR(VLOOKUP(C35,Dados!23:1022,6,FALSE),"")</f>
        <v/>
      </c>
      <c r="J35" s="22">
        <f t="shared" si="3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A36" s="1"/>
      <c r="B36" s="1">
        <v>24.0</v>
      </c>
      <c r="C36" s="17"/>
      <c r="D36" s="12" t="str">
        <f t="shared" si="4"/>
        <v/>
      </c>
      <c r="E36" s="18" t="str">
        <f>IFERROR(__xludf.DUMMYFUNCTION("IF(C36="""","""",GOOGLEFINANCE(C36,""price""))"),"")</f>
        <v/>
      </c>
      <c r="F36" s="19">
        <f t="shared" si="1"/>
        <v>0</v>
      </c>
      <c r="G36" s="20" t="str">
        <f>IFERROR(VLOOKUP(C36,Dados!24:1023,12,FALSE),"")</f>
        <v/>
      </c>
      <c r="H36" s="21">
        <f t="shared" si="2"/>
        <v>0</v>
      </c>
      <c r="I36" s="20" t="str">
        <f>IFERROR(VLOOKUP(C36,Dados!24:1023,6,FALSE),"")</f>
        <v/>
      </c>
      <c r="J36" s="22">
        <f t="shared" si="3"/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A37" s="1"/>
      <c r="B37" s="1">
        <v>25.0</v>
      </c>
      <c r="C37" s="17"/>
      <c r="D37" s="12" t="str">
        <f t="shared" si="4"/>
        <v/>
      </c>
      <c r="E37" s="18" t="str">
        <f>IFERROR(__xludf.DUMMYFUNCTION("IF(C37="""","""",GOOGLEFINANCE(C37,""price""))"),"")</f>
        <v/>
      </c>
      <c r="F37" s="19">
        <f t="shared" si="1"/>
        <v>0</v>
      </c>
      <c r="G37" s="20" t="str">
        <f>IFERROR(VLOOKUP(C37,Dados!25:1024,12,FALSE),"")</f>
        <v/>
      </c>
      <c r="H37" s="21">
        <f t="shared" si="2"/>
        <v>0</v>
      </c>
      <c r="I37" s="20" t="str">
        <f>IFERROR(VLOOKUP(C37,Dados!25:1024,6,FALSE),"")</f>
        <v/>
      </c>
      <c r="J37" s="22">
        <f t="shared" si="3"/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A38" s="1"/>
      <c r="B38" s="1">
        <v>26.0</v>
      </c>
      <c r="C38" s="17"/>
      <c r="D38" s="12" t="str">
        <f t="shared" si="4"/>
        <v/>
      </c>
      <c r="E38" s="18" t="str">
        <f>IFERROR(__xludf.DUMMYFUNCTION("IF(C38="""","""",GOOGLEFINANCE(C38,""price""))"),"")</f>
        <v/>
      </c>
      <c r="F38" s="19">
        <f t="shared" si="1"/>
        <v>0</v>
      </c>
      <c r="G38" s="20" t="str">
        <f>IFERROR(VLOOKUP(C38,Dados!26:1025,12,FALSE),"")</f>
        <v/>
      </c>
      <c r="H38" s="21">
        <f t="shared" si="2"/>
        <v>0</v>
      </c>
      <c r="I38" s="20" t="str">
        <f>IFERROR(VLOOKUP(C38,Dados!26:1025,6,FALSE),"")</f>
        <v/>
      </c>
      <c r="J38" s="22">
        <f t="shared" si="3"/>
        <v>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A39" s="1"/>
      <c r="B39" s="1">
        <v>27.0</v>
      </c>
      <c r="C39" s="17"/>
      <c r="D39" s="12" t="str">
        <f t="shared" si="4"/>
        <v/>
      </c>
      <c r="E39" s="18" t="str">
        <f>IFERROR(__xludf.DUMMYFUNCTION("IF(C39="""","""",GOOGLEFINANCE(C39,""price""))"),"")</f>
        <v/>
      </c>
      <c r="F39" s="19">
        <f t="shared" si="1"/>
        <v>0</v>
      </c>
      <c r="G39" s="20" t="str">
        <f>IFERROR(VLOOKUP(C39,Dados!27:1026,12,FALSE),"")</f>
        <v/>
      </c>
      <c r="H39" s="21">
        <f t="shared" si="2"/>
        <v>0</v>
      </c>
      <c r="I39" s="20" t="str">
        <f>IFERROR(VLOOKUP(C39,Dados!27:1026,6,FALSE),"")</f>
        <v/>
      </c>
      <c r="J39" s="22">
        <f t="shared" si="3"/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A40" s="1"/>
      <c r="B40" s="1">
        <v>28.0</v>
      </c>
      <c r="C40" s="17"/>
      <c r="D40" s="12" t="str">
        <f t="shared" si="4"/>
        <v/>
      </c>
      <c r="E40" s="18" t="str">
        <f>IFERROR(__xludf.DUMMYFUNCTION("IF(C40="""","""",GOOGLEFINANCE(C40,""price""))"),"")</f>
        <v/>
      </c>
      <c r="F40" s="19">
        <f t="shared" si="1"/>
        <v>0</v>
      </c>
      <c r="G40" s="20" t="str">
        <f>IFERROR(VLOOKUP(C40,Dados!28:1027,12,FALSE),"")</f>
        <v/>
      </c>
      <c r="H40" s="21">
        <f t="shared" si="2"/>
        <v>0</v>
      </c>
      <c r="I40" s="20" t="str">
        <f>IFERROR(VLOOKUP(C40,Dados!28:1027,6,FALSE),"")</f>
        <v/>
      </c>
      <c r="J40" s="22">
        <f t="shared" si="3"/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A41" s="1"/>
      <c r="B41" s="1">
        <v>29.0</v>
      </c>
      <c r="C41" s="17"/>
      <c r="D41" s="12" t="str">
        <f t="shared" si="4"/>
        <v/>
      </c>
      <c r="E41" s="18" t="str">
        <f>IFERROR(__xludf.DUMMYFUNCTION("IF(C41="""","""",GOOGLEFINANCE(C41,""price""))"),"")</f>
        <v/>
      </c>
      <c r="F41" s="19">
        <f t="shared" si="1"/>
        <v>0</v>
      </c>
      <c r="G41" s="20" t="str">
        <f>IFERROR(VLOOKUP(C41,Dados!29:1028,12,FALSE),"")</f>
        <v/>
      </c>
      <c r="H41" s="21">
        <f t="shared" si="2"/>
        <v>0</v>
      </c>
      <c r="I41" s="20" t="str">
        <f>IFERROR(VLOOKUP(C41,Dados!29:1028,6,FALSE),"")</f>
        <v/>
      </c>
      <c r="J41" s="22">
        <f t="shared" si="3"/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A42" s="1"/>
      <c r="B42" s="1">
        <v>30.0</v>
      </c>
      <c r="C42" s="17"/>
      <c r="D42" s="12" t="str">
        <f t="shared" si="4"/>
        <v/>
      </c>
      <c r="E42" s="18" t="str">
        <f>IFERROR(__xludf.DUMMYFUNCTION("IF(C42="""","""",GOOGLEFINANCE(C42,""price""))"),"")</f>
        <v/>
      </c>
      <c r="F42" s="19">
        <f t="shared" si="1"/>
        <v>0</v>
      </c>
      <c r="G42" s="20" t="str">
        <f>IFERROR(VLOOKUP(C42,Dados!30:1029,12,FALSE),"")</f>
        <v/>
      </c>
      <c r="H42" s="21">
        <f t="shared" si="2"/>
        <v>0</v>
      </c>
      <c r="I42" s="20" t="str">
        <f>IFERROR(VLOOKUP(C42,Dados!30:1029,6,FALSE),"")</f>
        <v/>
      </c>
      <c r="J42" s="22">
        <f t="shared" si="3"/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A43" s="1"/>
      <c r="B43" s="1">
        <v>31.0</v>
      </c>
      <c r="C43" s="17"/>
      <c r="D43" s="12" t="str">
        <f t="shared" si="4"/>
        <v/>
      </c>
      <c r="E43" s="18" t="str">
        <f>IFERROR(__xludf.DUMMYFUNCTION("IF(C43="""","""",GOOGLEFINANCE(C43,""price""))"),"")</f>
        <v/>
      </c>
      <c r="F43" s="19">
        <f t="shared" si="1"/>
        <v>0</v>
      </c>
      <c r="G43" s="20" t="str">
        <f>IFERROR(VLOOKUP(C43,Dados!31:1030,12,FALSE),"")</f>
        <v/>
      </c>
      <c r="H43" s="21">
        <f t="shared" si="2"/>
        <v>0</v>
      </c>
      <c r="I43" s="20" t="str">
        <f>IFERROR(VLOOKUP(C43,Dados!31:1030,6,FALSE),"")</f>
        <v/>
      </c>
      <c r="J43" s="22">
        <f t="shared" si="3"/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A44" s="1"/>
      <c r="B44" s="1">
        <v>32.0</v>
      </c>
      <c r="C44" s="17"/>
      <c r="D44" s="12" t="str">
        <f t="shared" si="4"/>
        <v/>
      </c>
      <c r="E44" s="18" t="str">
        <f>IFERROR(__xludf.DUMMYFUNCTION("IF(C44="""","""",GOOGLEFINANCE(C44,""price""))"),"")</f>
        <v/>
      </c>
      <c r="F44" s="19">
        <f t="shared" si="1"/>
        <v>0</v>
      </c>
      <c r="G44" s="20" t="str">
        <f>IFERROR(VLOOKUP(C44,Dados!32:1031,12,FALSE),"")</f>
        <v/>
      </c>
      <c r="H44" s="21">
        <f t="shared" si="2"/>
        <v>0</v>
      </c>
      <c r="I44" s="20" t="str">
        <f>IFERROR(VLOOKUP(C44,Dados!32:1031,6,FALSE),"")</f>
        <v/>
      </c>
      <c r="J44" s="22">
        <f t="shared" si="3"/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A45" s="1"/>
      <c r="B45" s="1">
        <v>33.0</v>
      </c>
      <c r="C45" s="17"/>
      <c r="D45" s="12" t="str">
        <f t="shared" si="4"/>
        <v/>
      </c>
      <c r="E45" s="18" t="str">
        <f>IFERROR(__xludf.DUMMYFUNCTION("IF(C45="""","""",GOOGLEFINANCE(C45,""price""))"),"")</f>
        <v/>
      </c>
      <c r="F45" s="19">
        <f t="shared" si="1"/>
        <v>0</v>
      </c>
      <c r="G45" s="20" t="str">
        <f>IFERROR(VLOOKUP(C45,Dados!33:1032,12,FALSE),"")</f>
        <v/>
      </c>
      <c r="H45" s="21">
        <f t="shared" si="2"/>
        <v>0</v>
      </c>
      <c r="I45" s="20" t="str">
        <f>IFERROR(VLOOKUP(C45,Dados!33:1032,6,FALSE),"")</f>
        <v/>
      </c>
      <c r="J45" s="22">
        <f t="shared" si="3"/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A46" s="1"/>
      <c r="B46" s="1">
        <v>34.0</v>
      </c>
      <c r="C46" s="17"/>
      <c r="D46" s="12" t="str">
        <f t="shared" si="4"/>
        <v/>
      </c>
      <c r="E46" s="18" t="str">
        <f>IFERROR(__xludf.DUMMYFUNCTION("IF(C46="""","""",GOOGLEFINANCE(C46,""price""))"),"")</f>
        <v/>
      </c>
      <c r="F46" s="19">
        <f t="shared" si="1"/>
        <v>0</v>
      </c>
      <c r="G46" s="20" t="str">
        <f>IFERROR(VLOOKUP(C46,Dados!34:1033,12,FALSE),"")</f>
        <v/>
      </c>
      <c r="H46" s="21">
        <f t="shared" si="2"/>
        <v>0</v>
      </c>
      <c r="I46" s="20" t="str">
        <f>IFERROR(VLOOKUP(C46,Dados!34:1033,6,FALSE),"")</f>
        <v/>
      </c>
      <c r="J46" s="22">
        <f t="shared" si="3"/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A47" s="1"/>
      <c r="B47" s="1">
        <v>35.0</v>
      </c>
      <c r="C47" s="17"/>
      <c r="D47" s="12" t="str">
        <f t="shared" si="4"/>
        <v/>
      </c>
      <c r="E47" s="18" t="str">
        <f>IFERROR(__xludf.DUMMYFUNCTION("IF(C47="""","""",GOOGLEFINANCE(C47,""price""))"),"")</f>
        <v/>
      </c>
      <c r="F47" s="19">
        <f t="shared" si="1"/>
        <v>0</v>
      </c>
      <c r="G47" s="20" t="str">
        <f>IFERROR(VLOOKUP(C47,Dados!35:1034,12,FALSE),"")</f>
        <v/>
      </c>
      <c r="H47" s="21">
        <f t="shared" si="2"/>
        <v>0</v>
      </c>
      <c r="I47" s="20" t="str">
        <f>IFERROR(VLOOKUP(C47,Dados!35:1034,6,FALSE),"")</f>
        <v/>
      </c>
      <c r="J47" s="22">
        <f t="shared" si="3"/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A48" s="1"/>
      <c r="B48" s="1">
        <v>36.0</v>
      </c>
      <c r="C48" s="17"/>
      <c r="D48" s="12" t="str">
        <f t="shared" si="4"/>
        <v/>
      </c>
      <c r="E48" s="18" t="str">
        <f>IFERROR(__xludf.DUMMYFUNCTION("IF(C48="""","""",GOOGLEFINANCE(C48,""price""))"),"")</f>
        <v/>
      </c>
      <c r="F48" s="19">
        <f t="shared" si="1"/>
        <v>0</v>
      </c>
      <c r="G48" s="20" t="str">
        <f>IFERROR(VLOOKUP(C48,Dados!36:1035,12,FALSE),"")</f>
        <v/>
      </c>
      <c r="H48" s="21">
        <f t="shared" si="2"/>
        <v>0</v>
      </c>
      <c r="I48" s="20" t="str">
        <f>IFERROR(VLOOKUP(C48,Dados!36:1035,6,FALSE),"")</f>
        <v/>
      </c>
      <c r="J48" s="22">
        <f t="shared" si="3"/>
        <v>0</v>
      </c>
      <c r="K48" s="1"/>
      <c r="L48" s="1"/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A49" s="1"/>
      <c r="B49" s="1">
        <v>37.0</v>
      </c>
      <c r="C49" s="17"/>
      <c r="D49" s="12" t="str">
        <f t="shared" si="4"/>
        <v/>
      </c>
      <c r="E49" s="18" t="str">
        <f>IFERROR(__xludf.DUMMYFUNCTION("IF(C49="""","""",GOOGLEFINANCE(C49,""price""))"),"")</f>
        <v/>
      </c>
      <c r="F49" s="19">
        <f t="shared" si="1"/>
        <v>0</v>
      </c>
      <c r="G49" s="20" t="str">
        <f>IFERROR(VLOOKUP(C49,Dados!37:1036,12,FALSE),"")</f>
        <v/>
      </c>
      <c r="H49" s="21">
        <f t="shared" si="2"/>
        <v>0</v>
      </c>
      <c r="I49" s="20" t="str">
        <f>IFERROR(VLOOKUP(C49,Dados!37:1036,6,FALSE),"")</f>
        <v/>
      </c>
      <c r="J49" s="22">
        <f t="shared" si="3"/>
        <v>0</v>
      </c>
      <c r="K49" s="1"/>
      <c r="L49" s="1"/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A50" s="1"/>
      <c r="B50" s="1">
        <v>38.0</v>
      </c>
      <c r="C50" s="17"/>
      <c r="D50" s="12" t="str">
        <f t="shared" si="4"/>
        <v/>
      </c>
      <c r="E50" s="18" t="str">
        <f>IFERROR(__xludf.DUMMYFUNCTION("IF(C50="""","""",GOOGLEFINANCE(C50,""price""))"),"")</f>
        <v/>
      </c>
      <c r="F50" s="19">
        <f t="shared" si="1"/>
        <v>0</v>
      </c>
      <c r="G50" s="20" t="str">
        <f>IFERROR(VLOOKUP(C50,Dados!38:1037,12,FALSE),"")</f>
        <v/>
      </c>
      <c r="H50" s="21">
        <f t="shared" si="2"/>
        <v>0</v>
      </c>
      <c r="I50" s="20" t="str">
        <f>IFERROR(VLOOKUP(C50,Dados!38:1037,6,FALSE),"")</f>
        <v/>
      </c>
      <c r="J50" s="22">
        <f t="shared" si="3"/>
        <v>0</v>
      </c>
      <c r="K50" s="1"/>
      <c r="L50" s="1"/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A51" s="1"/>
      <c r="B51" s="1">
        <v>39.0</v>
      </c>
      <c r="C51" s="17"/>
      <c r="D51" s="12" t="str">
        <f t="shared" si="4"/>
        <v/>
      </c>
      <c r="E51" s="18" t="str">
        <f>IFERROR(__xludf.DUMMYFUNCTION("IF(C51="""","""",GOOGLEFINANCE(C51,""price""))"),"")</f>
        <v/>
      </c>
      <c r="F51" s="19">
        <f t="shared" si="1"/>
        <v>0</v>
      </c>
      <c r="G51" s="20" t="str">
        <f>IFERROR(VLOOKUP(C51,Dados!39:1038,12,FALSE),"")</f>
        <v/>
      </c>
      <c r="H51" s="21">
        <f t="shared" si="2"/>
        <v>0</v>
      </c>
      <c r="I51" s="20" t="str">
        <f>IFERROR(VLOOKUP(C51,Dados!39:1038,6,FALSE),"")</f>
        <v/>
      </c>
      <c r="J51" s="22">
        <f t="shared" si="3"/>
        <v>0</v>
      </c>
      <c r="K51" s="1"/>
      <c r="L51" s="1"/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A52" s="1"/>
      <c r="B52" s="1">
        <v>40.0</v>
      </c>
      <c r="C52" s="17"/>
      <c r="D52" s="12" t="str">
        <f t="shared" si="4"/>
        <v/>
      </c>
      <c r="E52" s="18" t="str">
        <f>IFERROR(__xludf.DUMMYFUNCTION("IF(C52="""","""",GOOGLEFINANCE(C52,""price""))"),"")</f>
        <v/>
      </c>
      <c r="F52" s="19">
        <f t="shared" si="1"/>
        <v>0</v>
      </c>
      <c r="G52" s="20" t="str">
        <f>IFERROR(VLOOKUP(C52,Dados!40:1039,12,FALSE),"")</f>
        <v/>
      </c>
      <c r="H52" s="21">
        <f t="shared" si="2"/>
        <v>0</v>
      </c>
      <c r="I52" s="20" t="str">
        <f>IFERROR(VLOOKUP(C52,Dados!40:1039,6,FALSE),"")</f>
        <v/>
      </c>
      <c r="J52" s="22">
        <f t="shared" si="3"/>
        <v>0</v>
      </c>
      <c r="K52" s="1"/>
      <c r="L52" s="1"/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A53" s="1"/>
      <c r="B53" s="1">
        <v>41.0</v>
      </c>
      <c r="C53" s="17"/>
      <c r="D53" s="12" t="str">
        <f t="shared" si="4"/>
        <v/>
      </c>
      <c r="E53" s="18" t="str">
        <f>IFERROR(__xludf.DUMMYFUNCTION("IF(C53="""","""",GOOGLEFINANCE(C53,""price""))"),"")</f>
        <v/>
      </c>
      <c r="F53" s="19">
        <f t="shared" si="1"/>
        <v>0</v>
      </c>
      <c r="G53" s="20" t="str">
        <f>IFERROR(VLOOKUP(C53,Dados!41:1040,12,FALSE),"")</f>
        <v/>
      </c>
      <c r="H53" s="21">
        <f t="shared" si="2"/>
        <v>0</v>
      </c>
      <c r="I53" s="20" t="str">
        <f>IFERROR(VLOOKUP(C53,Dados!41:1040,6,FALSE),"")</f>
        <v/>
      </c>
      <c r="J53" s="22">
        <f t="shared" si="3"/>
        <v>0</v>
      </c>
      <c r="K53" s="1"/>
      <c r="L53" s="1"/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A54" s="1"/>
      <c r="B54" s="1">
        <v>42.0</v>
      </c>
      <c r="C54" s="17"/>
      <c r="D54" s="12" t="str">
        <f t="shared" si="4"/>
        <v/>
      </c>
      <c r="E54" s="18" t="str">
        <f>IFERROR(__xludf.DUMMYFUNCTION("IF(C54="""","""",GOOGLEFINANCE(C54,""price""))"),"")</f>
        <v/>
      </c>
      <c r="F54" s="19">
        <f t="shared" si="1"/>
        <v>0</v>
      </c>
      <c r="G54" s="20" t="str">
        <f>IFERROR(VLOOKUP(C54,Dados!42:1041,12,FALSE),"")</f>
        <v/>
      </c>
      <c r="H54" s="21">
        <f t="shared" si="2"/>
        <v>0</v>
      </c>
      <c r="I54" s="20" t="str">
        <f>IFERROR(VLOOKUP(C54,Dados!42:1041,6,FALSE),"")</f>
        <v/>
      </c>
      <c r="J54" s="22">
        <f t="shared" si="3"/>
        <v>0</v>
      </c>
      <c r="K54" s="1"/>
      <c r="L54" s="1"/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A55" s="1"/>
      <c r="B55" s="1">
        <v>43.0</v>
      </c>
      <c r="C55" s="17"/>
      <c r="D55" s="12" t="str">
        <f t="shared" si="4"/>
        <v/>
      </c>
      <c r="E55" s="18" t="str">
        <f>IFERROR(__xludf.DUMMYFUNCTION("IF(C55="""","""",GOOGLEFINANCE(C55,""price""))"),"")</f>
        <v/>
      </c>
      <c r="F55" s="19">
        <f t="shared" si="1"/>
        <v>0</v>
      </c>
      <c r="G55" s="20" t="str">
        <f>IFERROR(VLOOKUP(C55,Dados!43:1042,12,FALSE),"")</f>
        <v/>
      </c>
      <c r="H55" s="21">
        <f t="shared" si="2"/>
        <v>0</v>
      </c>
      <c r="I55" s="20" t="str">
        <f>IFERROR(VLOOKUP(C55,Dados!43:1042,6,FALSE),"")</f>
        <v/>
      </c>
      <c r="J55" s="22">
        <f t="shared" si="3"/>
        <v>0</v>
      </c>
      <c r="K55" s="1"/>
      <c r="L55" s="1"/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A56" s="1"/>
      <c r="B56" s="1">
        <v>44.0</v>
      </c>
      <c r="C56" s="17"/>
      <c r="D56" s="12" t="str">
        <f t="shared" si="4"/>
        <v/>
      </c>
      <c r="E56" s="18" t="str">
        <f>IFERROR(__xludf.DUMMYFUNCTION("IF(C56="""","""",GOOGLEFINANCE(C56,""price""))"),"")</f>
        <v/>
      </c>
      <c r="F56" s="19">
        <f t="shared" si="1"/>
        <v>0</v>
      </c>
      <c r="G56" s="20" t="str">
        <f>IFERROR(VLOOKUP(C56,Dados!44:1043,12,FALSE),"")</f>
        <v/>
      </c>
      <c r="H56" s="21">
        <f t="shared" si="2"/>
        <v>0</v>
      </c>
      <c r="I56" s="20" t="str">
        <f>IFERROR(VLOOKUP(C56,Dados!44:1043,6,FALSE),"")</f>
        <v/>
      </c>
      <c r="J56" s="22">
        <f t="shared" si="3"/>
        <v>0</v>
      </c>
      <c r="K56" s="1"/>
      <c r="L56" s="1"/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A57" s="1"/>
      <c r="B57" s="1">
        <v>45.0</v>
      </c>
      <c r="C57" s="17"/>
      <c r="D57" s="12" t="str">
        <f t="shared" si="4"/>
        <v/>
      </c>
      <c r="E57" s="18" t="str">
        <f>IFERROR(__xludf.DUMMYFUNCTION("IF(C57="""","""",GOOGLEFINANCE(C57,""price""))"),"")</f>
        <v/>
      </c>
      <c r="F57" s="19">
        <f t="shared" si="1"/>
        <v>0</v>
      </c>
      <c r="G57" s="20" t="str">
        <f>IFERROR(VLOOKUP(C57,Dados!45:1044,12,FALSE),"")</f>
        <v/>
      </c>
      <c r="H57" s="21">
        <f t="shared" si="2"/>
        <v>0</v>
      </c>
      <c r="I57" s="20" t="str">
        <f>IFERROR(VLOOKUP(C57,Dados!45:1044,6,FALSE),"")</f>
        <v/>
      </c>
      <c r="J57" s="22">
        <f t="shared" si="3"/>
        <v>0</v>
      </c>
      <c r="K57" s="1"/>
      <c r="L57" s="1"/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A58" s="1"/>
      <c r="B58" s="1">
        <v>46.0</v>
      </c>
      <c r="C58" s="17"/>
      <c r="D58" s="12" t="str">
        <f t="shared" si="4"/>
        <v/>
      </c>
      <c r="E58" s="18" t="str">
        <f>IFERROR(__xludf.DUMMYFUNCTION("IF(C58="""","""",GOOGLEFINANCE(C58,""price""))"),"")</f>
        <v/>
      </c>
      <c r="F58" s="19">
        <f t="shared" si="1"/>
        <v>0</v>
      </c>
      <c r="G58" s="20" t="str">
        <f>IFERROR(VLOOKUP(C58,Dados!46:1045,12,FALSE),"")</f>
        <v/>
      </c>
      <c r="H58" s="21">
        <f t="shared" si="2"/>
        <v>0</v>
      </c>
      <c r="I58" s="20" t="str">
        <f>IFERROR(VLOOKUP(C58,Dados!46:1045,6,FALSE),"")</f>
        <v/>
      </c>
      <c r="J58" s="22">
        <f t="shared" si="3"/>
        <v>0</v>
      </c>
      <c r="K58" s="1"/>
      <c r="L58" s="1"/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A59" s="1"/>
      <c r="B59" s="1">
        <v>47.0</v>
      </c>
      <c r="C59" s="17"/>
      <c r="D59" s="12" t="str">
        <f t="shared" si="4"/>
        <v/>
      </c>
      <c r="E59" s="18" t="str">
        <f>IFERROR(__xludf.DUMMYFUNCTION("IF(C59="""","""",GOOGLEFINANCE(C59,""price""))"),"")</f>
        <v/>
      </c>
      <c r="F59" s="19">
        <f t="shared" si="1"/>
        <v>0</v>
      </c>
      <c r="G59" s="20" t="str">
        <f>IFERROR(VLOOKUP(C59,Dados!47:1046,12,FALSE),"")</f>
        <v/>
      </c>
      <c r="H59" s="21">
        <f t="shared" si="2"/>
        <v>0</v>
      </c>
      <c r="I59" s="20" t="str">
        <f>IFERROR(VLOOKUP(C59,Dados!47:1046,6,FALSE),"")</f>
        <v/>
      </c>
      <c r="J59" s="22">
        <f t="shared" si="3"/>
        <v>0</v>
      </c>
      <c r="K59" s="1"/>
      <c r="L59" s="1"/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A60" s="1"/>
      <c r="B60" s="1">
        <v>48.0</v>
      </c>
      <c r="C60" s="17"/>
      <c r="D60" s="12" t="str">
        <f t="shared" si="4"/>
        <v/>
      </c>
      <c r="E60" s="18" t="str">
        <f>IFERROR(__xludf.DUMMYFUNCTION("IF(C60="""","""",GOOGLEFINANCE(C60,""price""))"),"")</f>
        <v/>
      </c>
      <c r="F60" s="19">
        <f t="shared" si="1"/>
        <v>0</v>
      </c>
      <c r="G60" s="20" t="str">
        <f>IFERROR(VLOOKUP(C60,Dados!48:1047,12,FALSE),"")</f>
        <v/>
      </c>
      <c r="H60" s="21">
        <f t="shared" si="2"/>
        <v>0</v>
      </c>
      <c r="I60" s="20" t="str">
        <f>IFERROR(VLOOKUP(C60,Dados!48:1047,6,FALSE),"")</f>
        <v/>
      </c>
      <c r="J60" s="22">
        <f t="shared" si="3"/>
        <v>0</v>
      </c>
      <c r="K60" s="1"/>
      <c r="L60" s="1"/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A61" s="1"/>
      <c r="B61" s="1">
        <v>49.0</v>
      </c>
      <c r="C61" s="17"/>
      <c r="D61" s="12" t="str">
        <f t="shared" si="4"/>
        <v/>
      </c>
      <c r="E61" s="18" t="str">
        <f>IFERROR(__xludf.DUMMYFUNCTION("IF(C61="""","""",GOOGLEFINANCE(C61,""price""))"),"")</f>
        <v/>
      </c>
      <c r="F61" s="19">
        <f t="shared" si="1"/>
        <v>0</v>
      </c>
      <c r="G61" s="20" t="str">
        <f>IFERROR(VLOOKUP(C61,Dados!49:1048,12,FALSE),"")</f>
        <v/>
      </c>
      <c r="H61" s="21">
        <f t="shared" si="2"/>
        <v>0</v>
      </c>
      <c r="I61" s="20" t="str">
        <f>IFERROR(VLOOKUP(C61,Dados!49:1048,6,FALSE),"")</f>
        <v/>
      </c>
      <c r="J61" s="22">
        <f t="shared" si="3"/>
        <v>0</v>
      </c>
      <c r="K61" s="1"/>
      <c r="L61" s="1"/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A62" s="1"/>
      <c r="B62" s="1">
        <v>50.0</v>
      </c>
      <c r="C62" s="17"/>
      <c r="D62" s="12" t="str">
        <f t="shared" si="4"/>
        <v/>
      </c>
      <c r="E62" s="18" t="str">
        <f>IFERROR(__xludf.DUMMYFUNCTION("IF(C62="""","""",GOOGLEFINANCE(C62,""price""))"),"")</f>
        <v/>
      </c>
      <c r="F62" s="19">
        <f t="shared" si="1"/>
        <v>0</v>
      </c>
      <c r="G62" s="20" t="str">
        <f>IFERROR(VLOOKUP(C62,Dados!50:1049,12,FALSE),"")</f>
        <v/>
      </c>
      <c r="H62" s="21">
        <f t="shared" si="2"/>
        <v>0</v>
      </c>
      <c r="I62" s="20" t="str">
        <f>IFERROR(VLOOKUP(C62,Dados!50:1049,6,FALSE),"")</f>
        <v/>
      </c>
      <c r="J62" s="22">
        <f t="shared" si="3"/>
        <v>0</v>
      </c>
      <c r="K62" s="1"/>
      <c r="L62" s="1"/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A63" s="1"/>
      <c r="B63" s="1">
        <v>51.0</v>
      </c>
      <c r="C63" s="17"/>
      <c r="D63" s="12" t="str">
        <f t="shared" si="4"/>
        <v/>
      </c>
      <c r="E63" s="18" t="str">
        <f>IFERROR(__xludf.DUMMYFUNCTION("IF(C63="""","""",GOOGLEFINANCE(C63,""price""))"),"")</f>
        <v/>
      </c>
      <c r="F63" s="19">
        <f t="shared" si="1"/>
        <v>0</v>
      </c>
      <c r="G63" s="20" t="str">
        <f>IFERROR(VLOOKUP(C63,Dados!51:1050,12,FALSE),"")</f>
        <v/>
      </c>
      <c r="H63" s="21">
        <f t="shared" si="2"/>
        <v>0</v>
      </c>
      <c r="I63" s="20" t="str">
        <f>IFERROR(VLOOKUP(C63,Dados!51:1050,6,FALSE),"")</f>
        <v/>
      </c>
      <c r="J63" s="22">
        <f t="shared" si="3"/>
        <v>0</v>
      </c>
      <c r="K63" s="1"/>
      <c r="L63" s="1"/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A64" s="1"/>
      <c r="B64" s="1">
        <v>52.0</v>
      </c>
      <c r="C64" s="17"/>
      <c r="D64" s="12" t="str">
        <f t="shared" si="4"/>
        <v/>
      </c>
      <c r="E64" s="18" t="str">
        <f>IFERROR(__xludf.DUMMYFUNCTION("IF(C64="""","""",GOOGLEFINANCE(C64,""price""))"),"")</f>
        <v/>
      </c>
      <c r="F64" s="19">
        <f t="shared" si="1"/>
        <v>0</v>
      </c>
      <c r="G64" s="20" t="str">
        <f>IFERROR(VLOOKUP(C64,Dados!52:1051,12,FALSE),"")</f>
        <v/>
      </c>
      <c r="H64" s="21">
        <f t="shared" si="2"/>
        <v>0</v>
      </c>
      <c r="I64" s="20" t="str">
        <f>IFERROR(VLOOKUP(C64,Dados!52:1051,6,FALSE),"")</f>
        <v/>
      </c>
      <c r="J64" s="22">
        <f t="shared" si="3"/>
        <v>0</v>
      </c>
      <c r="K64" s="1"/>
      <c r="L64" s="1"/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A65" s="1"/>
      <c r="B65" s="1">
        <v>53.0</v>
      </c>
      <c r="C65" s="17"/>
      <c r="D65" s="12" t="str">
        <f t="shared" si="4"/>
        <v/>
      </c>
      <c r="E65" s="18" t="str">
        <f>IFERROR(__xludf.DUMMYFUNCTION("IF(C65="""","""",GOOGLEFINANCE(C65,""price""))"),"")</f>
        <v/>
      </c>
      <c r="F65" s="19">
        <f t="shared" si="1"/>
        <v>0</v>
      </c>
      <c r="G65" s="20" t="str">
        <f>IFERROR(VLOOKUP(C65,Dados!53:1052,12,FALSE),"")</f>
        <v/>
      </c>
      <c r="H65" s="21">
        <f t="shared" si="2"/>
        <v>0</v>
      </c>
      <c r="I65" s="20" t="str">
        <f>IFERROR(VLOOKUP(C65,Dados!53:1052,6,FALSE),"")</f>
        <v/>
      </c>
      <c r="J65" s="22">
        <f t="shared" si="3"/>
        <v>0</v>
      </c>
      <c r="K65" s="1"/>
      <c r="L65" s="1"/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A66" s="1"/>
      <c r="B66" s="1">
        <v>54.0</v>
      </c>
      <c r="C66" s="17"/>
      <c r="D66" s="12" t="str">
        <f t="shared" si="4"/>
        <v/>
      </c>
      <c r="E66" s="18" t="str">
        <f>IFERROR(__xludf.DUMMYFUNCTION("IF(C66="""","""",GOOGLEFINANCE(C66,""price""))"),"")</f>
        <v/>
      </c>
      <c r="F66" s="19">
        <f t="shared" si="1"/>
        <v>0</v>
      </c>
      <c r="G66" s="20" t="str">
        <f>IFERROR(VLOOKUP(C66,Dados!54:1053,12,FALSE),"")</f>
        <v/>
      </c>
      <c r="H66" s="21">
        <f t="shared" si="2"/>
        <v>0</v>
      </c>
      <c r="I66" s="20" t="str">
        <f>IFERROR(VLOOKUP(C66,Dados!54:1053,6,FALSE),"")</f>
        <v/>
      </c>
      <c r="J66" s="22">
        <f t="shared" si="3"/>
        <v>0</v>
      </c>
      <c r="K66" s="1"/>
      <c r="L66" s="1"/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A67" s="1"/>
      <c r="B67" s="1">
        <v>55.0</v>
      </c>
      <c r="C67" s="17"/>
      <c r="D67" s="12" t="str">
        <f t="shared" si="4"/>
        <v/>
      </c>
      <c r="E67" s="18" t="str">
        <f>IFERROR(__xludf.DUMMYFUNCTION("IF(C67="""","""",GOOGLEFINANCE(C67,""price""))"),"")</f>
        <v/>
      </c>
      <c r="F67" s="19">
        <f t="shared" si="1"/>
        <v>0</v>
      </c>
      <c r="G67" s="20" t="str">
        <f>IFERROR(VLOOKUP(C67,Dados!55:1054,12,FALSE),"")</f>
        <v/>
      </c>
      <c r="H67" s="21">
        <f t="shared" si="2"/>
        <v>0</v>
      </c>
      <c r="I67" s="20" t="str">
        <f>IFERROR(VLOOKUP(C67,Dados!55:1054,6,FALSE),"")</f>
        <v/>
      </c>
      <c r="J67" s="22">
        <f t="shared" si="3"/>
        <v>0</v>
      </c>
      <c r="K67" s="1"/>
      <c r="L67" s="1"/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A68" s="1"/>
      <c r="B68" s="1">
        <v>56.0</v>
      </c>
      <c r="C68" s="17"/>
      <c r="D68" s="12" t="str">
        <f t="shared" si="4"/>
        <v/>
      </c>
      <c r="E68" s="18" t="str">
        <f>IFERROR(__xludf.DUMMYFUNCTION("IF(C68="""","""",GOOGLEFINANCE(C68,""price""))"),"")</f>
        <v/>
      </c>
      <c r="F68" s="19">
        <f t="shared" si="1"/>
        <v>0</v>
      </c>
      <c r="G68" s="20" t="str">
        <f>IFERROR(VLOOKUP(C68,Dados!56:1055,12,FALSE),"")</f>
        <v/>
      </c>
      <c r="H68" s="21">
        <f t="shared" si="2"/>
        <v>0</v>
      </c>
      <c r="I68" s="20" t="str">
        <f>IFERROR(VLOOKUP(C68,Dados!56:1055,6,FALSE),"")</f>
        <v/>
      </c>
      <c r="J68" s="22">
        <f t="shared" si="3"/>
        <v>0</v>
      </c>
      <c r="K68" s="1"/>
      <c r="L68" s="1"/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A69" s="1"/>
      <c r="B69" s="1">
        <v>57.0</v>
      </c>
      <c r="C69" s="17"/>
      <c r="D69" s="12" t="str">
        <f t="shared" si="4"/>
        <v/>
      </c>
      <c r="E69" s="18" t="str">
        <f>IFERROR(__xludf.DUMMYFUNCTION("IF(C69="""","""",GOOGLEFINANCE(C69,""price""))"),"")</f>
        <v/>
      </c>
      <c r="F69" s="19">
        <f t="shared" si="1"/>
        <v>0</v>
      </c>
      <c r="G69" s="20" t="str">
        <f>IFERROR(VLOOKUP(C69,Dados!57:1056,12,FALSE),"")</f>
        <v/>
      </c>
      <c r="H69" s="21">
        <f t="shared" si="2"/>
        <v>0</v>
      </c>
      <c r="I69" s="20" t="str">
        <f>IFERROR(VLOOKUP(C69,Dados!57:1056,6,FALSE),"")</f>
        <v/>
      </c>
      <c r="J69" s="22">
        <f t="shared" si="3"/>
        <v>0</v>
      </c>
      <c r="K69" s="1"/>
      <c r="L69" s="1"/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A70" s="1"/>
      <c r="B70" s="1">
        <v>58.0</v>
      </c>
      <c r="C70" s="17"/>
      <c r="D70" s="12" t="str">
        <f t="shared" si="4"/>
        <v/>
      </c>
      <c r="E70" s="18" t="str">
        <f>IFERROR(__xludf.DUMMYFUNCTION("IF(C70="""","""",GOOGLEFINANCE(C70,""price""))"),"")</f>
        <v/>
      </c>
      <c r="F70" s="19">
        <f t="shared" si="1"/>
        <v>0</v>
      </c>
      <c r="G70" s="20" t="str">
        <f>IFERROR(VLOOKUP(C70,Dados!58:1057,12,FALSE),"")</f>
        <v/>
      </c>
      <c r="H70" s="21">
        <f t="shared" si="2"/>
        <v>0</v>
      </c>
      <c r="I70" s="20" t="str">
        <f>IFERROR(VLOOKUP(C70,Dados!58:1057,6,FALSE),"")</f>
        <v/>
      </c>
      <c r="J70" s="22">
        <f t="shared" si="3"/>
        <v>0</v>
      </c>
      <c r="K70" s="1"/>
      <c r="L70" s="1"/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A71" s="1"/>
      <c r="B71" s="1">
        <v>59.0</v>
      </c>
      <c r="C71" s="17"/>
      <c r="D71" s="12" t="str">
        <f t="shared" si="4"/>
        <v/>
      </c>
      <c r="E71" s="18" t="str">
        <f>IFERROR(__xludf.DUMMYFUNCTION("IF(C71="""","""",GOOGLEFINANCE(C71,""price""))"),"")</f>
        <v/>
      </c>
      <c r="F71" s="19">
        <f t="shared" si="1"/>
        <v>0</v>
      </c>
      <c r="G71" s="20" t="str">
        <f>IFERROR(VLOOKUP(C71,Dados!59:1058,12,FALSE),"")</f>
        <v/>
      </c>
      <c r="H71" s="21">
        <f t="shared" si="2"/>
        <v>0</v>
      </c>
      <c r="I71" s="20" t="str">
        <f>IFERROR(VLOOKUP(C71,Dados!59:1058,6,FALSE),"")</f>
        <v/>
      </c>
      <c r="J71" s="22">
        <f t="shared" si="3"/>
        <v>0</v>
      </c>
      <c r="K71" s="23"/>
      <c r="L71" s="1"/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A72" s="1"/>
      <c r="B72" s="1">
        <v>60.0</v>
      </c>
      <c r="C72" s="17"/>
      <c r="D72" s="12" t="str">
        <f t="shared" si="4"/>
        <v/>
      </c>
      <c r="E72" s="18" t="str">
        <f>IFERROR(__xludf.DUMMYFUNCTION("IF(C72="""","""",GOOGLEFINANCE(C72,""price""))"),"")</f>
        <v/>
      </c>
      <c r="F72" s="19">
        <f t="shared" si="1"/>
        <v>0</v>
      </c>
      <c r="G72" s="20" t="str">
        <f>IFERROR(VLOOKUP(C72,Dados!60:1059,12,FALSE),"")</f>
        <v/>
      </c>
      <c r="H72" s="21">
        <f t="shared" si="2"/>
        <v>0</v>
      </c>
      <c r="I72" s="20" t="str">
        <f>IFERROR(VLOOKUP(C72,Dados!60:1059,6,FALSE),"")</f>
        <v/>
      </c>
      <c r="J72" s="22">
        <f t="shared" si="3"/>
        <v>0</v>
      </c>
      <c r="K72" s="23"/>
      <c r="L72" s="1"/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A73" s="1"/>
      <c r="B73" s="1">
        <v>61.0</v>
      </c>
      <c r="C73" s="17"/>
      <c r="D73" s="12" t="str">
        <f t="shared" si="4"/>
        <v/>
      </c>
      <c r="E73" s="18" t="str">
        <f>IFERROR(__xludf.DUMMYFUNCTION("IF(C73="""","""",GOOGLEFINANCE(C73,""price""))"),"")</f>
        <v/>
      </c>
      <c r="F73" s="19">
        <f t="shared" si="1"/>
        <v>0</v>
      </c>
      <c r="G73" s="20" t="str">
        <f>IFERROR(VLOOKUP(C73,Dados!61:1060,12,FALSE),"")</f>
        <v/>
      </c>
      <c r="H73" s="21">
        <f t="shared" si="2"/>
        <v>0</v>
      </c>
      <c r="I73" s="20" t="str">
        <f>IFERROR(VLOOKUP(C73,Dados!61:1060,6,FALSE),"")</f>
        <v/>
      </c>
      <c r="J73" s="22">
        <f t="shared" si="3"/>
        <v>0</v>
      </c>
      <c r="K73" s="23"/>
      <c r="L73" s="1"/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A74" s="1"/>
      <c r="B74" s="1">
        <v>62.0</v>
      </c>
      <c r="C74" s="17"/>
      <c r="D74" s="12" t="str">
        <f t="shared" si="4"/>
        <v/>
      </c>
      <c r="E74" s="18" t="str">
        <f>IFERROR(__xludf.DUMMYFUNCTION("IF(C74="""","""",GOOGLEFINANCE(C74,""price""))"),"")</f>
        <v/>
      </c>
      <c r="F74" s="19">
        <f t="shared" si="1"/>
        <v>0</v>
      </c>
      <c r="G74" s="20" t="str">
        <f>IFERROR(VLOOKUP(C74,Dados!62:1061,12,FALSE),"")</f>
        <v/>
      </c>
      <c r="H74" s="21">
        <f t="shared" si="2"/>
        <v>0</v>
      </c>
      <c r="I74" s="20" t="str">
        <f>IFERROR(VLOOKUP(C74,Dados!62:1061,6,FALSE),"")</f>
        <v/>
      </c>
      <c r="J74" s="22">
        <f t="shared" si="3"/>
        <v>0</v>
      </c>
      <c r="K74" s="23"/>
      <c r="L74" s="1"/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A75" s="1"/>
      <c r="B75" s="1">
        <v>63.0</v>
      </c>
      <c r="C75" s="17"/>
      <c r="D75" s="12" t="str">
        <f t="shared" si="4"/>
        <v/>
      </c>
      <c r="E75" s="18" t="str">
        <f>IFERROR(__xludf.DUMMYFUNCTION("IF(C75="""","""",GOOGLEFINANCE(C75,""price""))"),"")</f>
        <v/>
      </c>
      <c r="F75" s="19">
        <f t="shared" si="1"/>
        <v>0</v>
      </c>
      <c r="G75" s="20" t="str">
        <f>IFERROR(VLOOKUP(C75,Dados!63:1062,12,FALSE),"")</f>
        <v/>
      </c>
      <c r="H75" s="21">
        <f t="shared" si="2"/>
        <v>0</v>
      </c>
      <c r="I75" s="20" t="str">
        <f>IFERROR(VLOOKUP(C75,Dados!63:1062,6,FALSE),"")</f>
        <v/>
      </c>
      <c r="J75" s="22">
        <f t="shared" si="3"/>
        <v>0</v>
      </c>
      <c r="K75" s="23"/>
      <c r="L75" s="1"/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A76" s="1"/>
      <c r="B76" s="1">
        <v>64.0</v>
      </c>
      <c r="C76" s="17"/>
      <c r="D76" s="12" t="str">
        <f t="shared" si="4"/>
        <v/>
      </c>
      <c r="E76" s="18" t="str">
        <f>IFERROR(__xludf.DUMMYFUNCTION("IF(C76="""","""",GOOGLEFINANCE(C76,""price""))"),"")</f>
        <v/>
      </c>
      <c r="F76" s="19">
        <f t="shared" si="1"/>
        <v>0</v>
      </c>
      <c r="G76" s="20" t="str">
        <f>IFERROR(VLOOKUP(C76,Dados!64:1063,12,FALSE),"")</f>
        <v/>
      </c>
      <c r="H76" s="21">
        <f t="shared" si="2"/>
        <v>0</v>
      </c>
      <c r="I76" s="20" t="str">
        <f>IFERROR(VLOOKUP(C76,Dados!64:1063,6,FALSE),"")</f>
        <v/>
      </c>
      <c r="J76" s="22">
        <f t="shared" si="3"/>
        <v>0</v>
      </c>
      <c r="K76" s="23"/>
      <c r="L76" s="1"/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A77" s="1"/>
      <c r="B77" s="1">
        <v>65.0</v>
      </c>
      <c r="C77" s="17"/>
      <c r="D77" s="12" t="str">
        <f t="shared" si="4"/>
        <v/>
      </c>
      <c r="E77" s="18" t="str">
        <f>IFERROR(__xludf.DUMMYFUNCTION("IF(C77="""","""",GOOGLEFINANCE(C77,""price""))"),"")</f>
        <v/>
      </c>
      <c r="F77" s="19">
        <f t="shared" si="1"/>
        <v>0</v>
      </c>
      <c r="G77" s="20" t="str">
        <f>IFERROR(VLOOKUP(C77,Dados!65:1064,12,FALSE),"")</f>
        <v/>
      </c>
      <c r="H77" s="21">
        <f t="shared" si="2"/>
        <v>0</v>
      </c>
      <c r="I77" s="20" t="str">
        <f>IFERROR(VLOOKUP(C77,Dados!65:1064,6,FALSE),"")</f>
        <v/>
      </c>
      <c r="J77" s="22">
        <f t="shared" si="3"/>
        <v>0</v>
      </c>
      <c r="K77" s="23"/>
      <c r="L77" s="1"/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A78" s="1"/>
      <c r="B78" s="1">
        <v>66.0</v>
      </c>
      <c r="C78" s="17"/>
      <c r="D78" s="12" t="str">
        <f t="shared" si="4"/>
        <v/>
      </c>
      <c r="E78" s="18" t="str">
        <f>IFERROR(__xludf.DUMMYFUNCTION("IF(C78="""","""",GOOGLEFINANCE(C78,""price""))"),"")</f>
        <v/>
      </c>
      <c r="F78" s="19">
        <f t="shared" si="1"/>
        <v>0</v>
      </c>
      <c r="G78" s="20" t="str">
        <f>IFERROR(VLOOKUP(C78,Dados!66:1065,12,FALSE),"")</f>
        <v/>
      </c>
      <c r="H78" s="21">
        <f t="shared" si="2"/>
        <v>0</v>
      </c>
      <c r="I78" s="20" t="str">
        <f>IFERROR(VLOOKUP(C78,Dados!66:1065,6,FALSE),"")</f>
        <v/>
      </c>
      <c r="J78" s="22">
        <f t="shared" si="3"/>
        <v>0</v>
      </c>
      <c r="K78" s="23"/>
      <c r="L78" s="1"/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A79" s="1"/>
      <c r="B79" s="1">
        <v>67.0</v>
      </c>
      <c r="C79" s="17"/>
      <c r="D79" s="12" t="str">
        <f t="shared" si="4"/>
        <v/>
      </c>
      <c r="E79" s="18" t="str">
        <f>IFERROR(__xludf.DUMMYFUNCTION("IF(C79="""","""",GOOGLEFINANCE(C79,""price""))"),"")</f>
        <v/>
      </c>
      <c r="F79" s="19">
        <f t="shared" si="1"/>
        <v>0</v>
      </c>
      <c r="G79" s="20" t="str">
        <f>IFERROR(VLOOKUP(C79,Dados!67:1066,12,FALSE),"")</f>
        <v/>
      </c>
      <c r="H79" s="21">
        <f t="shared" si="2"/>
        <v>0</v>
      </c>
      <c r="I79" s="20" t="str">
        <f>IFERROR(VLOOKUP(C79,Dados!67:1066,6,FALSE),"")</f>
        <v/>
      </c>
      <c r="J79" s="22">
        <f t="shared" si="3"/>
        <v>0</v>
      </c>
      <c r="K79" s="23"/>
      <c r="L79" s="1"/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A80" s="1"/>
      <c r="B80" s="1">
        <v>68.0</v>
      </c>
      <c r="C80" s="17"/>
      <c r="D80" s="12" t="str">
        <f t="shared" si="4"/>
        <v/>
      </c>
      <c r="E80" s="18" t="str">
        <f>IFERROR(__xludf.DUMMYFUNCTION("IF(C80="""","""",GOOGLEFINANCE(C80,""price""))"),"")</f>
        <v/>
      </c>
      <c r="F80" s="19">
        <f t="shared" si="1"/>
        <v>0</v>
      </c>
      <c r="G80" s="20" t="str">
        <f>IFERROR(VLOOKUP(C80,Dados!68:1067,12,FALSE),"")</f>
        <v/>
      </c>
      <c r="H80" s="21">
        <f t="shared" si="2"/>
        <v>0</v>
      </c>
      <c r="I80" s="20" t="str">
        <f>IFERROR(VLOOKUP(C80,Dados!68:1067,6,FALSE),"")</f>
        <v/>
      </c>
      <c r="J80" s="22">
        <f t="shared" si="3"/>
        <v>0</v>
      </c>
      <c r="K80" s="23"/>
      <c r="L80" s="1"/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A81" s="1"/>
      <c r="B81" s="1">
        <v>69.0</v>
      </c>
      <c r="C81" s="17"/>
      <c r="D81" s="12" t="str">
        <f t="shared" si="4"/>
        <v/>
      </c>
      <c r="E81" s="18" t="str">
        <f>IFERROR(__xludf.DUMMYFUNCTION("IF(C81="""","""",GOOGLEFINANCE(C81,""price""))"),"")</f>
        <v/>
      </c>
      <c r="F81" s="19">
        <f t="shared" si="1"/>
        <v>0</v>
      </c>
      <c r="G81" s="20" t="str">
        <f>IFERROR(VLOOKUP(C81,Dados!69:1068,12,FALSE),"")</f>
        <v/>
      </c>
      <c r="H81" s="21">
        <f t="shared" si="2"/>
        <v>0</v>
      </c>
      <c r="I81" s="20" t="str">
        <f>IFERROR(VLOOKUP(C81,Dados!69:1068,6,FALSE),"")</f>
        <v/>
      </c>
      <c r="J81" s="22">
        <f t="shared" si="3"/>
        <v>0</v>
      </c>
      <c r="K81" s="23"/>
      <c r="L81" s="1"/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A82" s="1"/>
      <c r="B82" s="1">
        <v>70.0</v>
      </c>
      <c r="C82" s="17"/>
      <c r="D82" s="12" t="str">
        <f t="shared" si="4"/>
        <v/>
      </c>
      <c r="E82" s="18" t="str">
        <f>IFERROR(__xludf.DUMMYFUNCTION("IF(C82="""","""",GOOGLEFINANCE(C82,""price""))"),"")</f>
        <v/>
      </c>
      <c r="F82" s="19">
        <f t="shared" si="1"/>
        <v>0</v>
      </c>
      <c r="G82" s="20" t="str">
        <f>IFERROR(VLOOKUP(C82,Dados!70:1069,12,FALSE),"")</f>
        <v/>
      </c>
      <c r="H82" s="21">
        <f t="shared" si="2"/>
        <v>0</v>
      </c>
      <c r="I82" s="20" t="str">
        <f>IFERROR(VLOOKUP(C82,Dados!70:1069,6,FALSE),"")</f>
        <v/>
      </c>
      <c r="J82" s="22">
        <f t="shared" si="3"/>
        <v>0</v>
      </c>
      <c r="K82" s="23"/>
      <c r="L82" s="1"/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A83" s="1"/>
      <c r="B83" s="1">
        <v>71.0</v>
      </c>
      <c r="C83" s="17"/>
      <c r="D83" s="12" t="str">
        <f t="shared" si="4"/>
        <v/>
      </c>
      <c r="E83" s="18" t="str">
        <f>IFERROR(__xludf.DUMMYFUNCTION("IF(C83="""","""",GOOGLEFINANCE(C83,""price""))"),"")</f>
        <v/>
      </c>
      <c r="F83" s="19">
        <f t="shared" si="1"/>
        <v>0</v>
      </c>
      <c r="G83" s="20" t="str">
        <f>IFERROR(VLOOKUP(C83,Dados!71:1070,12,FALSE),"")</f>
        <v/>
      </c>
      <c r="H83" s="21">
        <f t="shared" si="2"/>
        <v>0</v>
      </c>
      <c r="I83" s="20" t="str">
        <f>IFERROR(VLOOKUP(C83,Dados!71:1070,6,FALSE),"")</f>
        <v/>
      </c>
      <c r="J83" s="22">
        <f t="shared" si="3"/>
        <v>0</v>
      </c>
      <c r="K83" s="23"/>
      <c r="L83" s="1"/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A84" s="1"/>
      <c r="B84" s="1">
        <v>72.0</v>
      </c>
      <c r="C84" s="17"/>
      <c r="D84" s="12" t="str">
        <f t="shared" si="4"/>
        <v/>
      </c>
      <c r="E84" s="18" t="str">
        <f>IFERROR(__xludf.DUMMYFUNCTION("IF(C84="""","""",GOOGLEFINANCE(C84,""price""))"),"")</f>
        <v/>
      </c>
      <c r="F84" s="19">
        <f t="shared" si="1"/>
        <v>0</v>
      </c>
      <c r="G84" s="20" t="str">
        <f>IFERROR(VLOOKUP(C84,Dados!72:1071,12,FALSE),"")</f>
        <v/>
      </c>
      <c r="H84" s="21">
        <f t="shared" si="2"/>
        <v>0</v>
      </c>
      <c r="I84" s="20" t="str">
        <f>IFERROR(VLOOKUP(C84,Dados!72:1071,6,FALSE),"")</f>
        <v/>
      </c>
      <c r="J84" s="22">
        <f t="shared" si="3"/>
        <v>0</v>
      </c>
      <c r="K84" s="23"/>
      <c r="L84" s="1"/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A85" s="1"/>
      <c r="B85" s="1">
        <v>73.0</v>
      </c>
      <c r="C85" s="17"/>
      <c r="D85" s="12" t="str">
        <f t="shared" si="4"/>
        <v/>
      </c>
      <c r="E85" s="18" t="str">
        <f>IFERROR(__xludf.DUMMYFUNCTION("IF(C85="""","""",GOOGLEFINANCE(C85,""price""))"),"")</f>
        <v/>
      </c>
      <c r="F85" s="19">
        <f t="shared" si="1"/>
        <v>0</v>
      </c>
      <c r="G85" s="20" t="str">
        <f>IFERROR(VLOOKUP(C85,Dados!73:1072,12,FALSE),"")</f>
        <v/>
      </c>
      <c r="H85" s="21">
        <f t="shared" si="2"/>
        <v>0</v>
      </c>
      <c r="I85" s="20" t="str">
        <f>IFERROR(VLOOKUP(C85,Dados!73:1072,6,FALSE),"")</f>
        <v/>
      </c>
      <c r="J85" s="22">
        <f t="shared" si="3"/>
        <v>0</v>
      </c>
      <c r="K85" s="23"/>
      <c r="L85" s="1"/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A86" s="1"/>
      <c r="B86" s="1">
        <v>74.0</v>
      </c>
      <c r="C86" s="17"/>
      <c r="D86" s="12" t="str">
        <f t="shared" si="4"/>
        <v/>
      </c>
      <c r="E86" s="18" t="str">
        <f>IFERROR(__xludf.DUMMYFUNCTION("IF(C86="""","""",GOOGLEFINANCE(C86,""price""))"),"")</f>
        <v/>
      </c>
      <c r="F86" s="19">
        <f t="shared" si="1"/>
        <v>0</v>
      </c>
      <c r="G86" s="20" t="str">
        <f>IFERROR(VLOOKUP(C86,Dados!74:1073,12,FALSE),"")</f>
        <v/>
      </c>
      <c r="H86" s="21">
        <f t="shared" si="2"/>
        <v>0</v>
      </c>
      <c r="I86" s="20" t="str">
        <f>IFERROR(VLOOKUP(C86,Dados!74:1073,6,FALSE),"")</f>
        <v/>
      </c>
      <c r="J86" s="22">
        <f t="shared" si="3"/>
        <v>0</v>
      </c>
      <c r="K86" s="23"/>
      <c r="L86" s="1"/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A87" s="1"/>
      <c r="B87" s="1">
        <v>75.0</v>
      </c>
      <c r="C87" s="17"/>
      <c r="D87" s="12" t="str">
        <f t="shared" si="4"/>
        <v/>
      </c>
      <c r="E87" s="18" t="str">
        <f>IFERROR(__xludf.DUMMYFUNCTION("IF(C87="""","""",GOOGLEFINANCE(C87,""price""))"),"")</f>
        <v/>
      </c>
      <c r="F87" s="19">
        <f t="shared" si="1"/>
        <v>0</v>
      </c>
      <c r="G87" s="20" t="str">
        <f>IFERROR(VLOOKUP(C87,Dados!75:1074,12,FALSE),"")</f>
        <v/>
      </c>
      <c r="H87" s="21">
        <f t="shared" si="2"/>
        <v>0</v>
      </c>
      <c r="I87" s="20" t="str">
        <f>IFERROR(VLOOKUP(C87,Dados!75:1074,6,FALSE),"")</f>
        <v/>
      </c>
      <c r="J87" s="22">
        <f t="shared" si="3"/>
        <v>0</v>
      </c>
      <c r="K87" s="23"/>
      <c r="L87" s="1"/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A88" s="1"/>
      <c r="B88" s="1">
        <v>76.0</v>
      </c>
      <c r="C88" s="17"/>
      <c r="D88" s="12" t="str">
        <f t="shared" si="4"/>
        <v/>
      </c>
      <c r="E88" s="18" t="str">
        <f>IFERROR(__xludf.DUMMYFUNCTION("IF(C88="""","""",GOOGLEFINANCE(C88,""price""))"),"")</f>
        <v/>
      </c>
      <c r="F88" s="19">
        <f t="shared" si="1"/>
        <v>0</v>
      </c>
      <c r="G88" s="20" t="str">
        <f>IFERROR(VLOOKUP(C88,Dados!76:1075,12,FALSE),"")</f>
        <v/>
      </c>
      <c r="H88" s="21">
        <f t="shared" si="2"/>
        <v>0</v>
      </c>
      <c r="I88" s="20" t="str">
        <f>IFERROR(VLOOKUP(C88,Dados!76:1075,6,FALSE),"")</f>
        <v/>
      </c>
      <c r="J88" s="22">
        <f t="shared" si="3"/>
        <v>0</v>
      </c>
      <c r="K88" s="23"/>
      <c r="L88" s="1"/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A89" s="1"/>
      <c r="B89" s="1">
        <v>77.0</v>
      </c>
      <c r="C89" s="17"/>
      <c r="D89" s="12" t="str">
        <f t="shared" si="4"/>
        <v/>
      </c>
      <c r="E89" s="18" t="str">
        <f>IFERROR(__xludf.DUMMYFUNCTION("IF(C89="""","""",GOOGLEFINANCE(C89,""price""))"),"")</f>
        <v/>
      </c>
      <c r="F89" s="19">
        <f t="shared" si="1"/>
        <v>0</v>
      </c>
      <c r="G89" s="20" t="str">
        <f>IFERROR(VLOOKUP(C89,Dados!77:1076,12,FALSE),"")</f>
        <v/>
      </c>
      <c r="H89" s="21">
        <f t="shared" si="2"/>
        <v>0</v>
      </c>
      <c r="I89" s="20" t="str">
        <f>IFERROR(VLOOKUP(C89,Dados!77:1076,6,FALSE),"")</f>
        <v/>
      </c>
      <c r="J89" s="22">
        <f t="shared" si="3"/>
        <v>0</v>
      </c>
      <c r="K89" s="23"/>
      <c r="L89" s="1"/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A90" s="1"/>
      <c r="B90" s="1">
        <v>78.0</v>
      </c>
      <c r="C90" s="17"/>
      <c r="D90" s="12" t="str">
        <f t="shared" si="4"/>
        <v/>
      </c>
      <c r="E90" s="18" t="str">
        <f>IFERROR(__xludf.DUMMYFUNCTION("IF(C90="""","""",GOOGLEFINANCE(C90,""price""))"),"")</f>
        <v/>
      </c>
      <c r="F90" s="19">
        <f t="shared" si="1"/>
        <v>0</v>
      </c>
      <c r="G90" s="20" t="str">
        <f>IFERROR(VLOOKUP(C90,Dados!78:1077,12,FALSE),"")</f>
        <v/>
      </c>
      <c r="H90" s="21">
        <f t="shared" si="2"/>
        <v>0</v>
      </c>
      <c r="I90" s="20" t="str">
        <f>IFERROR(VLOOKUP(C90,Dados!78:1077,6,FALSE),"")</f>
        <v/>
      </c>
      <c r="J90" s="22">
        <f t="shared" si="3"/>
        <v>0</v>
      </c>
      <c r="K90" s="23"/>
      <c r="L90" s="1"/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A91" s="1"/>
      <c r="B91" s="1">
        <v>79.0</v>
      </c>
      <c r="C91" s="17"/>
      <c r="D91" s="12" t="str">
        <f t="shared" si="4"/>
        <v/>
      </c>
      <c r="E91" s="18" t="str">
        <f>IFERROR(__xludf.DUMMYFUNCTION("IF(C91="""","""",GOOGLEFINANCE(C91,""price""))"),"")</f>
        <v/>
      </c>
      <c r="F91" s="19">
        <f t="shared" si="1"/>
        <v>0</v>
      </c>
      <c r="G91" s="20" t="str">
        <f>IFERROR(VLOOKUP(C91,Dados!79:1078,12,FALSE),"")</f>
        <v/>
      </c>
      <c r="H91" s="21">
        <f t="shared" si="2"/>
        <v>0</v>
      </c>
      <c r="I91" s="20" t="str">
        <f>IFERROR(VLOOKUP(C91,Dados!79:1078,6,FALSE),"")</f>
        <v/>
      </c>
      <c r="J91" s="22">
        <f t="shared" si="3"/>
        <v>0</v>
      </c>
      <c r="K91" s="23"/>
      <c r="L91" s="1"/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A92" s="1"/>
      <c r="B92" s="1">
        <v>80.0</v>
      </c>
      <c r="C92" s="17"/>
      <c r="D92" s="12" t="str">
        <f t="shared" si="4"/>
        <v/>
      </c>
      <c r="E92" s="18" t="str">
        <f>IFERROR(__xludf.DUMMYFUNCTION("IF(C92="""","""",GOOGLEFINANCE(C92,""price""))"),"")</f>
        <v/>
      </c>
      <c r="F92" s="19">
        <f t="shared" si="1"/>
        <v>0</v>
      </c>
      <c r="G92" s="20" t="str">
        <f>IFERROR(VLOOKUP(C92,Dados!80:1079,12,FALSE),"")</f>
        <v/>
      </c>
      <c r="H92" s="21">
        <f t="shared" si="2"/>
        <v>0</v>
      </c>
      <c r="I92" s="20" t="str">
        <f>IFERROR(VLOOKUP(C92,Dados!80:1079,6,FALSE),"")</f>
        <v/>
      </c>
      <c r="J92" s="22">
        <f t="shared" si="3"/>
        <v>0</v>
      </c>
      <c r="K92" s="23"/>
      <c r="L92" s="1"/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A93" s="1"/>
      <c r="B93" s="1">
        <v>81.0</v>
      </c>
      <c r="C93" s="17"/>
      <c r="D93" s="12" t="str">
        <f t="shared" si="4"/>
        <v/>
      </c>
      <c r="E93" s="18" t="str">
        <f>IFERROR(__xludf.DUMMYFUNCTION("IF(C93="""","""",GOOGLEFINANCE(C93,""price""))"),"")</f>
        <v/>
      </c>
      <c r="F93" s="19">
        <f t="shared" si="1"/>
        <v>0</v>
      </c>
      <c r="G93" s="20" t="str">
        <f>IFERROR(VLOOKUP(C93,Dados!81:1080,12,FALSE),"")</f>
        <v/>
      </c>
      <c r="H93" s="21">
        <f t="shared" si="2"/>
        <v>0</v>
      </c>
      <c r="I93" s="20" t="str">
        <f>IFERROR(VLOOKUP(C93,Dados!81:1080,6,FALSE),"")</f>
        <v/>
      </c>
      <c r="J93" s="22">
        <f t="shared" si="3"/>
        <v>0</v>
      </c>
      <c r="K93" s="23"/>
      <c r="L93" s="1"/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A94" s="1"/>
      <c r="B94" s="1">
        <v>82.0</v>
      </c>
      <c r="C94" s="17"/>
      <c r="D94" s="12" t="str">
        <f t="shared" si="4"/>
        <v/>
      </c>
      <c r="E94" s="18" t="str">
        <f>IFERROR(__xludf.DUMMYFUNCTION("IF(C94="""","""",GOOGLEFINANCE(C94,""price""))"),"")</f>
        <v/>
      </c>
      <c r="F94" s="19">
        <f t="shared" si="1"/>
        <v>0</v>
      </c>
      <c r="G94" s="20" t="str">
        <f>IFERROR(VLOOKUP(C94,Dados!82:1081,12,FALSE),"")</f>
        <v/>
      </c>
      <c r="H94" s="21">
        <f t="shared" si="2"/>
        <v>0</v>
      </c>
      <c r="I94" s="20" t="str">
        <f>IFERROR(VLOOKUP(C94,Dados!82:1081,6,FALSE),"")</f>
        <v/>
      </c>
      <c r="J94" s="22">
        <f t="shared" si="3"/>
        <v>0</v>
      </c>
      <c r="K94" s="23"/>
      <c r="L94" s="1"/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A95" s="1"/>
      <c r="B95" s="1">
        <v>83.0</v>
      </c>
      <c r="C95" s="17"/>
      <c r="D95" s="12" t="str">
        <f t="shared" si="4"/>
        <v/>
      </c>
      <c r="E95" s="18" t="str">
        <f>IFERROR(__xludf.DUMMYFUNCTION("IF(C95="""","""",GOOGLEFINANCE(C95,""price""))"),"")</f>
        <v/>
      </c>
      <c r="F95" s="19">
        <f t="shared" si="1"/>
        <v>0</v>
      </c>
      <c r="G95" s="20" t="str">
        <f>IFERROR(VLOOKUP(C95,Dados!83:1082,12,FALSE),"")</f>
        <v/>
      </c>
      <c r="H95" s="21">
        <f t="shared" si="2"/>
        <v>0</v>
      </c>
      <c r="I95" s="20" t="str">
        <f>IFERROR(VLOOKUP(C95,Dados!83:1082,6,FALSE),"")</f>
        <v/>
      </c>
      <c r="J95" s="22">
        <f t="shared" si="3"/>
        <v>0</v>
      </c>
      <c r="K95" s="23"/>
      <c r="L95" s="1"/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A96" s="1"/>
      <c r="B96" s="1">
        <v>84.0</v>
      </c>
      <c r="C96" s="17"/>
      <c r="D96" s="12" t="str">
        <f t="shared" si="4"/>
        <v/>
      </c>
      <c r="E96" s="18" t="str">
        <f>IFERROR(__xludf.DUMMYFUNCTION("IF(C96="""","""",GOOGLEFINANCE(C96,""price""))"),"")</f>
        <v/>
      </c>
      <c r="F96" s="19">
        <f t="shared" si="1"/>
        <v>0</v>
      </c>
      <c r="G96" s="20" t="str">
        <f>IFERROR(VLOOKUP(C96,Dados!84:1083,12,FALSE),"")</f>
        <v/>
      </c>
      <c r="H96" s="21">
        <f t="shared" si="2"/>
        <v>0</v>
      </c>
      <c r="I96" s="20" t="str">
        <f>IFERROR(VLOOKUP(C96,Dados!84:1083,6,FALSE),"")</f>
        <v/>
      </c>
      <c r="J96" s="22">
        <f t="shared" si="3"/>
        <v>0</v>
      </c>
      <c r="K96" s="23"/>
      <c r="L96" s="1"/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A97" s="1"/>
      <c r="B97" s="1">
        <v>85.0</v>
      </c>
      <c r="C97" s="17"/>
      <c r="D97" s="12" t="str">
        <f t="shared" si="4"/>
        <v/>
      </c>
      <c r="E97" s="18" t="str">
        <f>IFERROR(__xludf.DUMMYFUNCTION("IF(C97="""","""",GOOGLEFINANCE(C97,""price""))"),"")</f>
        <v/>
      </c>
      <c r="F97" s="19">
        <f t="shared" si="1"/>
        <v>0</v>
      </c>
      <c r="G97" s="20" t="str">
        <f>IFERROR(VLOOKUP(C97,Dados!85:1084,12,FALSE),"")</f>
        <v/>
      </c>
      <c r="H97" s="21">
        <f t="shared" si="2"/>
        <v>0</v>
      </c>
      <c r="I97" s="20" t="str">
        <f>IFERROR(VLOOKUP(C97,Dados!85:1084,6,FALSE),"")</f>
        <v/>
      </c>
      <c r="J97" s="22">
        <f t="shared" si="3"/>
        <v>0</v>
      </c>
      <c r="K97" s="23"/>
      <c r="L97" s="1"/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A98" s="1"/>
      <c r="B98" s="1">
        <v>86.0</v>
      </c>
      <c r="C98" s="17"/>
      <c r="D98" s="12" t="str">
        <f t="shared" si="4"/>
        <v/>
      </c>
      <c r="E98" s="18" t="str">
        <f>IFERROR(__xludf.DUMMYFUNCTION("IF(C98="""","""",GOOGLEFINANCE(C98,""price""))"),"")</f>
        <v/>
      </c>
      <c r="F98" s="19">
        <f t="shared" si="1"/>
        <v>0</v>
      </c>
      <c r="G98" s="20" t="str">
        <f>IFERROR(VLOOKUP(C98,Dados!86:1085,12,FALSE),"")</f>
        <v/>
      </c>
      <c r="H98" s="21">
        <f t="shared" si="2"/>
        <v>0</v>
      </c>
      <c r="I98" s="20" t="str">
        <f>IFERROR(VLOOKUP(C98,Dados!86:1085,6,FALSE),"")</f>
        <v/>
      </c>
      <c r="J98" s="22">
        <f t="shared" si="3"/>
        <v>0</v>
      </c>
      <c r="K98" s="23"/>
      <c r="L98" s="1"/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A99" s="1"/>
      <c r="B99" s="1">
        <v>87.0</v>
      </c>
      <c r="C99" s="17"/>
      <c r="D99" s="12" t="str">
        <f t="shared" si="4"/>
        <v/>
      </c>
      <c r="E99" s="18" t="str">
        <f>IFERROR(__xludf.DUMMYFUNCTION("IF(C99="""","""",GOOGLEFINANCE(C99,""price""))"),"")</f>
        <v/>
      </c>
      <c r="F99" s="19">
        <f t="shared" si="1"/>
        <v>0</v>
      </c>
      <c r="G99" s="20" t="str">
        <f>IFERROR(VLOOKUP(C99,Dados!87:1086,12,FALSE),"")</f>
        <v/>
      </c>
      <c r="H99" s="21">
        <f t="shared" si="2"/>
        <v>0</v>
      </c>
      <c r="I99" s="20" t="str">
        <f>IFERROR(VLOOKUP(C99,Dados!87:1086,6,FALSE),"")</f>
        <v/>
      </c>
      <c r="J99" s="22">
        <f t="shared" si="3"/>
        <v>0</v>
      </c>
      <c r="K99" s="23"/>
      <c r="L99" s="1"/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A100" s="1"/>
      <c r="B100" s="1">
        <v>88.0</v>
      </c>
      <c r="C100" s="17"/>
      <c r="D100" s="12" t="str">
        <f t="shared" si="4"/>
        <v/>
      </c>
      <c r="E100" s="18" t="str">
        <f>IFERROR(__xludf.DUMMYFUNCTION("IF(C100="""","""",GOOGLEFINANCE(C100,""price""))"),"")</f>
        <v/>
      </c>
      <c r="F100" s="19">
        <f t="shared" si="1"/>
        <v>0</v>
      </c>
      <c r="G100" s="20" t="str">
        <f>IFERROR(VLOOKUP(C100,Dados!88:1087,12,FALSE),"")</f>
        <v/>
      </c>
      <c r="H100" s="21">
        <f t="shared" si="2"/>
        <v>0</v>
      </c>
      <c r="I100" s="20" t="str">
        <f>IFERROR(VLOOKUP(C100,Dados!88:1087,6,FALSE),"")</f>
        <v/>
      </c>
      <c r="J100" s="22">
        <f t="shared" si="3"/>
        <v>0</v>
      </c>
      <c r="K100" s="23"/>
      <c r="L100" s="1"/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A101" s="1"/>
      <c r="B101" s="1">
        <v>89.0</v>
      </c>
      <c r="C101" s="17"/>
      <c r="D101" s="12" t="str">
        <f t="shared" si="4"/>
        <v/>
      </c>
      <c r="E101" s="18" t="str">
        <f>IFERROR(__xludf.DUMMYFUNCTION("IF(C101="""","""",GOOGLEFINANCE(C101,""price""))"),"")</f>
        <v/>
      </c>
      <c r="F101" s="19">
        <f t="shared" si="1"/>
        <v>0</v>
      </c>
      <c r="G101" s="20" t="str">
        <f>IFERROR(VLOOKUP(C101,Dados!89:1088,12,FALSE),"")</f>
        <v/>
      </c>
      <c r="H101" s="21">
        <f t="shared" si="2"/>
        <v>0</v>
      </c>
      <c r="I101" s="20" t="str">
        <f>IFERROR(VLOOKUP(C101,Dados!89:1088,6,FALSE),"")</f>
        <v/>
      </c>
      <c r="J101" s="22">
        <f t="shared" si="3"/>
        <v>0</v>
      </c>
      <c r="K101" s="23"/>
      <c r="L101" s="1"/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A102" s="1"/>
      <c r="B102" s="1">
        <v>90.0</v>
      </c>
      <c r="C102" s="17"/>
      <c r="D102" s="12" t="str">
        <f t="shared" si="4"/>
        <v/>
      </c>
      <c r="E102" s="18" t="str">
        <f>IFERROR(__xludf.DUMMYFUNCTION("IF(C102="""","""",GOOGLEFINANCE(C102,""price""))"),"")</f>
        <v/>
      </c>
      <c r="F102" s="19">
        <f t="shared" si="1"/>
        <v>0</v>
      </c>
      <c r="G102" s="20" t="str">
        <f>IFERROR(VLOOKUP(C102,Dados!90:1089,12,FALSE),"")</f>
        <v/>
      </c>
      <c r="H102" s="21">
        <f t="shared" si="2"/>
        <v>0</v>
      </c>
      <c r="I102" s="20" t="str">
        <f>IFERROR(VLOOKUP(C102,Dados!90:1089,6,FALSE),"")</f>
        <v/>
      </c>
      <c r="J102" s="22">
        <f t="shared" si="3"/>
        <v>0</v>
      </c>
      <c r="K102" s="23"/>
      <c r="L102" s="1"/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A103" s="1"/>
      <c r="B103" s="1">
        <v>91.0</v>
      </c>
      <c r="C103" s="17"/>
      <c r="D103" s="12" t="str">
        <f t="shared" si="4"/>
        <v/>
      </c>
      <c r="E103" s="18" t="str">
        <f>IFERROR(__xludf.DUMMYFUNCTION("IF(C103="""","""",GOOGLEFINANCE(C103,""price""))"),"")</f>
        <v/>
      </c>
      <c r="F103" s="19">
        <f t="shared" si="1"/>
        <v>0</v>
      </c>
      <c r="G103" s="20" t="str">
        <f>IFERROR(VLOOKUP(C103,Dados!91:1090,12,FALSE),"")</f>
        <v/>
      </c>
      <c r="H103" s="21">
        <f t="shared" si="2"/>
        <v>0</v>
      </c>
      <c r="I103" s="20" t="str">
        <f>IFERROR(VLOOKUP(C103,Dados!91:1090,6,FALSE),"")</f>
        <v/>
      </c>
      <c r="J103" s="22">
        <f t="shared" si="3"/>
        <v>0</v>
      </c>
      <c r="K103" s="23"/>
      <c r="L103" s="1"/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A104" s="1"/>
      <c r="B104" s="1">
        <v>92.0</v>
      </c>
      <c r="C104" s="17"/>
      <c r="D104" s="12" t="str">
        <f t="shared" si="4"/>
        <v/>
      </c>
      <c r="E104" s="18" t="str">
        <f>IFERROR(__xludf.DUMMYFUNCTION("IF(C104="""","""",GOOGLEFINANCE(C104,""price""))"),"")</f>
        <v/>
      </c>
      <c r="F104" s="19">
        <f t="shared" si="1"/>
        <v>0</v>
      </c>
      <c r="G104" s="20" t="str">
        <f>IFERROR(VLOOKUP(C104,Dados!92:1091,12,FALSE),"")</f>
        <v/>
      </c>
      <c r="H104" s="21">
        <f t="shared" si="2"/>
        <v>0</v>
      </c>
      <c r="I104" s="20" t="str">
        <f>IFERROR(VLOOKUP(C104,Dados!92:1091,6,FALSE),"")</f>
        <v/>
      </c>
      <c r="J104" s="22">
        <f t="shared" si="3"/>
        <v>0</v>
      </c>
      <c r="K104" s="23"/>
      <c r="L104" s="1"/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A105" s="1"/>
      <c r="B105" s="1">
        <v>93.0</v>
      </c>
      <c r="C105" s="17"/>
      <c r="D105" s="12" t="str">
        <f t="shared" si="4"/>
        <v/>
      </c>
      <c r="E105" s="18" t="str">
        <f>IFERROR(__xludf.DUMMYFUNCTION("IF(C105="""","""",GOOGLEFINANCE(C105,""price""))"),"")</f>
        <v/>
      </c>
      <c r="F105" s="19">
        <f t="shared" si="1"/>
        <v>0</v>
      </c>
      <c r="G105" s="20" t="str">
        <f>IFERROR(VLOOKUP(C105,Dados!93:1092,12,FALSE),"")</f>
        <v/>
      </c>
      <c r="H105" s="21">
        <f t="shared" si="2"/>
        <v>0</v>
      </c>
      <c r="I105" s="20" t="str">
        <f>IFERROR(VLOOKUP(C105,Dados!93:1092,6,FALSE),"")</f>
        <v/>
      </c>
      <c r="J105" s="22">
        <f t="shared" si="3"/>
        <v>0</v>
      </c>
      <c r="K105" s="23"/>
      <c r="L105" s="1"/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A106" s="1"/>
      <c r="B106" s="1">
        <v>94.0</v>
      </c>
      <c r="C106" s="17"/>
      <c r="D106" s="12" t="str">
        <f t="shared" si="4"/>
        <v/>
      </c>
      <c r="E106" s="18" t="str">
        <f>IFERROR(__xludf.DUMMYFUNCTION("IF(C106="""","""",GOOGLEFINANCE(C106,""price""))"),"")</f>
        <v/>
      </c>
      <c r="F106" s="19">
        <f t="shared" si="1"/>
        <v>0</v>
      </c>
      <c r="G106" s="20" t="str">
        <f>IFERROR(VLOOKUP(C106,Dados!94:1093,12,FALSE),"")</f>
        <v/>
      </c>
      <c r="H106" s="21">
        <f t="shared" si="2"/>
        <v>0</v>
      </c>
      <c r="I106" s="20" t="str">
        <f>IFERROR(VLOOKUP(C106,Dados!94:1093,6,FALSE),"")</f>
        <v/>
      </c>
      <c r="J106" s="22">
        <f t="shared" si="3"/>
        <v>0</v>
      </c>
      <c r="K106" s="23"/>
      <c r="L106" s="1"/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A107" s="1"/>
      <c r="B107" s="1">
        <v>95.0</v>
      </c>
      <c r="C107" s="17"/>
      <c r="D107" s="12" t="str">
        <f t="shared" si="4"/>
        <v/>
      </c>
      <c r="E107" s="18" t="str">
        <f>IFERROR(__xludf.DUMMYFUNCTION("IF(C107="""","""",GOOGLEFINANCE(C107,""price""))"),"")</f>
        <v/>
      </c>
      <c r="F107" s="19">
        <f t="shared" si="1"/>
        <v>0</v>
      </c>
      <c r="G107" s="20" t="str">
        <f>IFERROR(VLOOKUP(C107,Dados!95:1094,12,FALSE),"")</f>
        <v/>
      </c>
      <c r="H107" s="21">
        <f t="shared" si="2"/>
        <v>0</v>
      </c>
      <c r="I107" s="20" t="str">
        <f>IFERROR(VLOOKUP(C107,Dados!95:1094,6,FALSE),"")</f>
        <v/>
      </c>
      <c r="J107" s="22">
        <f t="shared" si="3"/>
        <v>0</v>
      </c>
      <c r="K107" s="23"/>
      <c r="L107" s="1"/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A108" s="1"/>
      <c r="B108" s="1">
        <v>96.0</v>
      </c>
      <c r="C108" s="17"/>
      <c r="D108" s="12" t="str">
        <f t="shared" si="4"/>
        <v/>
      </c>
      <c r="E108" s="18" t="str">
        <f>IFERROR(__xludf.DUMMYFUNCTION("IF(C108="""","""",GOOGLEFINANCE(C108,""price""))"),"")</f>
        <v/>
      </c>
      <c r="F108" s="19">
        <f t="shared" si="1"/>
        <v>0</v>
      </c>
      <c r="G108" s="20" t="str">
        <f>IFERROR(VLOOKUP(C108,Dados!96:1095,12,FALSE),"")</f>
        <v/>
      </c>
      <c r="H108" s="21">
        <f t="shared" si="2"/>
        <v>0</v>
      </c>
      <c r="I108" s="20" t="str">
        <f>IFERROR(VLOOKUP(C108,Dados!96:1095,6,FALSE),"")</f>
        <v/>
      </c>
      <c r="J108" s="22">
        <f t="shared" si="3"/>
        <v>0</v>
      </c>
      <c r="K108" s="23"/>
      <c r="L108" s="1"/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A109" s="1"/>
      <c r="B109" s="1">
        <v>97.0</v>
      </c>
      <c r="C109" s="17"/>
      <c r="D109" s="12" t="str">
        <f t="shared" si="4"/>
        <v/>
      </c>
      <c r="E109" s="18" t="str">
        <f>IFERROR(__xludf.DUMMYFUNCTION("IF(C109="""","""",GOOGLEFINANCE(C109,""price""))"),"")</f>
        <v/>
      </c>
      <c r="F109" s="19">
        <f t="shared" si="1"/>
        <v>0</v>
      </c>
      <c r="G109" s="20" t="str">
        <f>IFERROR(VLOOKUP(C109,Dados!97:1096,12,FALSE),"")</f>
        <v/>
      </c>
      <c r="H109" s="21">
        <f t="shared" si="2"/>
        <v>0</v>
      </c>
      <c r="I109" s="20" t="str">
        <f>IFERROR(VLOOKUP(C109,Dados!97:1096,6,FALSE),"")</f>
        <v/>
      </c>
      <c r="J109" s="22">
        <f t="shared" si="3"/>
        <v>0</v>
      </c>
      <c r="K109" s="23"/>
      <c r="L109" s="1"/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A110" s="1"/>
      <c r="B110" s="1">
        <v>98.0</v>
      </c>
      <c r="C110" s="17"/>
      <c r="D110" s="12" t="str">
        <f t="shared" si="4"/>
        <v/>
      </c>
      <c r="E110" s="18" t="str">
        <f>IFERROR(__xludf.DUMMYFUNCTION("IF(C110="""","""",GOOGLEFINANCE(C110,""price""))"),"")</f>
        <v/>
      </c>
      <c r="F110" s="19">
        <f t="shared" si="1"/>
        <v>0</v>
      </c>
      <c r="G110" s="20" t="str">
        <f>IFERROR(VLOOKUP(C110,Dados!98:1097,12,FALSE),"")</f>
        <v/>
      </c>
      <c r="H110" s="21">
        <f t="shared" si="2"/>
        <v>0</v>
      </c>
      <c r="I110" s="20" t="str">
        <f>IFERROR(VLOOKUP(C110,Dados!98:1097,6,FALSE),"")</f>
        <v/>
      </c>
      <c r="J110" s="22">
        <f t="shared" si="3"/>
        <v>0</v>
      </c>
      <c r="K110" s="23"/>
      <c r="L110" s="1"/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A111" s="1"/>
      <c r="B111" s="1">
        <v>99.0</v>
      </c>
      <c r="C111" s="17"/>
      <c r="D111" s="12" t="str">
        <f t="shared" si="4"/>
        <v/>
      </c>
      <c r="E111" s="18" t="str">
        <f>IFERROR(__xludf.DUMMYFUNCTION("IF(C111="""","""",GOOGLEFINANCE(C111,""price""))"),"")</f>
        <v/>
      </c>
      <c r="F111" s="19">
        <f t="shared" si="1"/>
        <v>0</v>
      </c>
      <c r="G111" s="20" t="str">
        <f>IFERROR(VLOOKUP(C111,Dados!99:1098,12,FALSE),"")</f>
        <v/>
      </c>
      <c r="H111" s="21">
        <f t="shared" si="2"/>
        <v>0</v>
      </c>
      <c r="I111" s="20" t="str">
        <f>IFERROR(VLOOKUP(C111,Dados!99:1098,6,FALSE),"")</f>
        <v/>
      </c>
      <c r="J111" s="22">
        <f t="shared" si="3"/>
        <v>0</v>
      </c>
      <c r="K111" s="23"/>
      <c r="L111" s="1"/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A112" s="1"/>
      <c r="B112" s="1">
        <v>100.0</v>
      </c>
      <c r="C112" s="17"/>
      <c r="D112" s="12" t="str">
        <f t="shared" si="4"/>
        <v/>
      </c>
      <c r="E112" s="18" t="str">
        <f>IFERROR(__xludf.DUMMYFUNCTION("IF(C112="""","""",GOOGLEFINANCE(C112,""price""))"),"")</f>
        <v/>
      </c>
      <c r="F112" s="19">
        <f t="shared" si="1"/>
        <v>0</v>
      </c>
      <c r="G112" s="20" t="str">
        <f>IFERROR(VLOOKUP(C112,Dados!100:1099,12,FALSE),"")</f>
        <v/>
      </c>
      <c r="H112" s="21">
        <f t="shared" si="2"/>
        <v>0</v>
      </c>
      <c r="I112" s="20" t="str">
        <f>IFERROR(VLOOKUP(C112,Dados!100:1099,6,FALSE),"")</f>
        <v/>
      </c>
      <c r="J112" s="22">
        <f t="shared" si="3"/>
        <v>0</v>
      </c>
      <c r="K112" s="23"/>
      <c r="L112" s="1"/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A113" s="1"/>
      <c r="B113" s="1">
        <v>101.0</v>
      </c>
      <c r="C113" s="17"/>
      <c r="D113" s="12" t="str">
        <f t="shared" si="4"/>
        <v/>
      </c>
      <c r="E113" s="18" t="str">
        <f>IFERROR(__xludf.DUMMYFUNCTION("IF(C113="""","""",GOOGLEFINANCE(C113,""price""))"),"")</f>
        <v/>
      </c>
      <c r="F113" s="19">
        <f t="shared" si="1"/>
        <v>0</v>
      </c>
      <c r="G113" s="20" t="str">
        <f>IFERROR(VLOOKUP(C113,Dados!101:1100,12,FALSE),"")</f>
        <v/>
      </c>
      <c r="H113" s="21">
        <f t="shared" si="2"/>
        <v>0</v>
      </c>
      <c r="I113" s="20" t="str">
        <f>IFERROR(VLOOKUP(C113,Dados!101:1100,6,FALSE),"")</f>
        <v/>
      </c>
      <c r="J113" s="22">
        <f t="shared" si="3"/>
        <v>0</v>
      </c>
      <c r="K113" s="23"/>
      <c r="L113" s="1"/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A114" s="1"/>
      <c r="B114" s="1">
        <v>102.0</v>
      </c>
      <c r="C114" s="17"/>
      <c r="D114" s="12" t="str">
        <f t="shared" si="4"/>
        <v/>
      </c>
      <c r="E114" s="18" t="str">
        <f>IFERROR(__xludf.DUMMYFUNCTION("IF(C114="""","""",GOOGLEFINANCE(C114,""price""))"),"")</f>
        <v/>
      </c>
      <c r="F114" s="19">
        <f t="shared" si="1"/>
        <v>0</v>
      </c>
      <c r="G114" s="20" t="str">
        <f>IFERROR(VLOOKUP(C114,Dados!102:1101,12,FALSE),"")</f>
        <v/>
      </c>
      <c r="H114" s="21">
        <f t="shared" si="2"/>
        <v>0</v>
      </c>
      <c r="I114" s="20" t="str">
        <f>IFERROR(VLOOKUP(C114,Dados!102:1101,6,FALSE),"")</f>
        <v/>
      </c>
      <c r="J114" s="22">
        <f t="shared" si="3"/>
        <v>0</v>
      </c>
      <c r="K114" s="23"/>
      <c r="L114" s="1"/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A115" s="1"/>
      <c r="B115" s="1">
        <v>103.0</v>
      </c>
      <c r="C115" s="17"/>
      <c r="D115" s="12" t="str">
        <f t="shared" si="4"/>
        <v/>
      </c>
      <c r="E115" s="18" t="str">
        <f>IFERROR(__xludf.DUMMYFUNCTION("IF(C115="""","""",GOOGLEFINANCE(C115,""price""))"),"")</f>
        <v/>
      </c>
      <c r="F115" s="19">
        <f t="shared" si="1"/>
        <v>0</v>
      </c>
      <c r="G115" s="20" t="str">
        <f>IFERROR(VLOOKUP(C115,Dados!103:1102,12,FALSE),"")</f>
        <v/>
      </c>
      <c r="H115" s="21">
        <f t="shared" si="2"/>
        <v>0</v>
      </c>
      <c r="I115" s="20" t="str">
        <f>IFERROR(VLOOKUP(C115,Dados!103:1102,6,FALSE),"")</f>
        <v/>
      </c>
      <c r="J115" s="22">
        <f t="shared" si="3"/>
        <v>0</v>
      </c>
      <c r="K115" s="23"/>
      <c r="L115" s="1"/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A116" s="1"/>
      <c r="B116" s="1">
        <v>104.0</v>
      </c>
      <c r="C116" s="17"/>
      <c r="D116" s="12" t="str">
        <f t="shared" si="4"/>
        <v/>
      </c>
      <c r="E116" s="18" t="str">
        <f>IFERROR(__xludf.DUMMYFUNCTION("IF(C116="""","""",GOOGLEFINANCE(C116,""price""))"),"")</f>
        <v/>
      </c>
      <c r="F116" s="19">
        <f t="shared" si="1"/>
        <v>0</v>
      </c>
      <c r="G116" s="20" t="str">
        <f>IFERROR(VLOOKUP(C116,Dados!104:1103,12,FALSE),"")</f>
        <v/>
      </c>
      <c r="H116" s="21">
        <f t="shared" si="2"/>
        <v>0</v>
      </c>
      <c r="I116" s="20" t="str">
        <f>IFERROR(VLOOKUP(C116,Dados!104:1103,6,FALSE),"")</f>
        <v/>
      </c>
      <c r="J116" s="22">
        <f t="shared" si="3"/>
        <v>0</v>
      </c>
      <c r="K116" s="23"/>
      <c r="L116" s="1"/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A117" s="1"/>
      <c r="B117" s="1">
        <v>105.0</v>
      </c>
      <c r="C117" s="17"/>
      <c r="D117" s="12" t="str">
        <f t="shared" si="4"/>
        <v/>
      </c>
      <c r="E117" s="18" t="str">
        <f>IFERROR(__xludf.DUMMYFUNCTION("IF(C117="""","""",GOOGLEFINANCE(C117,""price""))"),"")</f>
        <v/>
      </c>
      <c r="F117" s="19">
        <f t="shared" si="1"/>
        <v>0</v>
      </c>
      <c r="G117" s="20" t="str">
        <f>IFERROR(VLOOKUP(C117,Dados!105:1104,12,FALSE),"")</f>
        <v/>
      </c>
      <c r="H117" s="21">
        <f t="shared" si="2"/>
        <v>0</v>
      </c>
      <c r="I117" s="20" t="str">
        <f>IFERROR(VLOOKUP(C117,Dados!105:1104,6,FALSE),"")</f>
        <v/>
      </c>
      <c r="J117" s="22">
        <f t="shared" si="3"/>
        <v>0</v>
      </c>
      <c r="K117" s="23"/>
      <c r="L117" s="1"/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A118" s="1"/>
      <c r="B118" s="1">
        <v>106.0</v>
      </c>
      <c r="C118" s="17"/>
      <c r="D118" s="12" t="str">
        <f t="shared" si="4"/>
        <v/>
      </c>
      <c r="E118" s="18" t="str">
        <f>IFERROR(__xludf.DUMMYFUNCTION("IF(C118="""","""",GOOGLEFINANCE(C118,""price""))"),"")</f>
        <v/>
      </c>
      <c r="F118" s="19">
        <f t="shared" si="1"/>
        <v>0</v>
      </c>
      <c r="G118" s="20" t="str">
        <f>IFERROR(VLOOKUP(C118,Dados!106:1105,12,FALSE),"")</f>
        <v/>
      </c>
      <c r="H118" s="21">
        <f t="shared" si="2"/>
        <v>0</v>
      </c>
      <c r="I118" s="20" t="str">
        <f>IFERROR(VLOOKUP(C118,Dados!106:1105,6,FALSE),"")</f>
        <v/>
      </c>
      <c r="J118" s="22">
        <f t="shared" si="3"/>
        <v>0</v>
      </c>
      <c r="K118" s="23"/>
      <c r="L118" s="1"/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A119" s="1"/>
      <c r="B119" s="1">
        <v>107.0</v>
      </c>
      <c r="C119" s="17"/>
      <c r="D119" s="12" t="str">
        <f t="shared" si="4"/>
        <v/>
      </c>
      <c r="E119" s="18" t="str">
        <f>IFERROR(__xludf.DUMMYFUNCTION("IF(C119="""","""",GOOGLEFINANCE(C119,""price""))"),"")</f>
        <v/>
      </c>
      <c r="F119" s="19">
        <f t="shared" si="1"/>
        <v>0</v>
      </c>
      <c r="G119" s="20" t="str">
        <f>IFERROR(VLOOKUP(C119,Dados!107:1106,12,FALSE),"")</f>
        <v/>
      </c>
      <c r="H119" s="21">
        <f t="shared" si="2"/>
        <v>0</v>
      </c>
      <c r="I119" s="20" t="str">
        <f>IFERROR(VLOOKUP(C119,Dados!107:1106,6,FALSE),"")</f>
        <v/>
      </c>
      <c r="J119" s="22">
        <f t="shared" si="3"/>
        <v>0</v>
      </c>
      <c r="K119" s="23"/>
      <c r="L119" s="1"/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A120" s="1"/>
      <c r="B120" s="1">
        <v>108.0</v>
      </c>
      <c r="C120" s="17"/>
      <c r="D120" s="12" t="str">
        <f t="shared" si="4"/>
        <v/>
      </c>
      <c r="E120" s="18" t="str">
        <f>IFERROR(__xludf.DUMMYFUNCTION("IF(C120="""","""",GOOGLEFINANCE(C120,""price""))"),"")</f>
        <v/>
      </c>
      <c r="F120" s="19">
        <f t="shared" si="1"/>
        <v>0</v>
      </c>
      <c r="G120" s="20" t="str">
        <f>IFERROR(VLOOKUP(C120,Dados!108:1107,12,FALSE),"")</f>
        <v/>
      </c>
      <c r="H120" s="21">
        <f t="shared" si="2"/>
        <v>0</v>
      </c>
      <c r="I120" s="20" t="str">
        <f>IFERROR(VLOOKUP(C120,Dados!108:1107,6,FALSE),"")</f>
        <v/>
      </c>
      <c r="J120" s="22">
        <f t="shared" si="3"/>
        <v>0</v>
      </c>
      <c r="K120" s="23"/>
      <c r="L120" s="1"/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A121" s="1"/>
      <c r="B121" s="1">
        <v>109.0</v>
      </c>
      <c r="C121" s="17"/>
      <c r="D121" s="12" t="str">
        <f t="shared" si="4"/>
        <v/>
      </c>
      <c r="E121" s="18" t="str">
        <f>IFERROR(__xludf.DUMMYFUNCTION("IF(C121="""","""",GOOGLEFINANCE(C121,""price""))"),"")</f>
        <v/>
      </c>
      <c r="F121" s="19">
        <f t="shared" si="1"/>
        <v>0</v>
      </c>
      <c r="G121" s="20" t="str">
        <f>IFERROR(VLOOKUP(C121,Dados!109:1108,12,FALSE),"")</f>
        <v/>
      </c>
      <c r="H121" s="21">
        <f t="shared" si="2"/>
        <v>0</v>
      </c>
      <c r="I121" s="20" t="str">
        <f>IFERROR(VLOOKUP(C121,Dados!109:1108,6,FALSE),"")</f>
        <v/>
      </c>
      <c r="J121" s="22">
        <f t="shared" si="3"/>
        <v>0</v>
      </c>
      <c r="K121" s="23"/>
      <c r="L121" s="1"/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A122" s="1"/>
      <c r="B122" s="1">
        <v>110.0</v>
      </c>
      <c r="C122" s="17"/>
      <c r="D122" s="12" t="str">
        <f t="shared" si="4"/>
        <v/>
      </c>
      <c r="E122" s="18" t="str">
        <f>IFERROR(__xludf.DUMMYFUNCTION("IF(C122="""","""",GOOGLEFINANCE(C122,""price""))"),"")</f>
        <v/>
      </c>
      <c r="F122" s="19">
        <f t="shared" si="1"/>
        <v>0</v>
      </c>
      <c r="G122" s="20" t="str">
        <f>IFERROR(VLOOKUP(C122,Dados!110:1109,12,FALSE),"")</f>
        <v/>
      </c>
      <c r="H122" s="21">
        <f t="shared" si="2"/>
        <v>0</v>
      </c>
      <c r="I122" s="20" t="str">
        <f>IFERROR(VLOOKUP(C122,Dados!110:1109,6,FALSE),"")</f>
        <v/>
      </c>
      <c r="J122" s="22">
        <f t="shared" si="3"/>
        <v>0</v>
      </c>
      <c r="K122" s="23"/>
      <c r="L122" s="1"/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A123" s="1"/>
      <c r="B123" s="1">
        <v>111.0</v>
      </c>
      <c r="C123" s="17"/>
      <c r="D123" s="12" t="str">
        <f t="shared" si="4"/>
        <v/>
      </c>
      <c r="E123" s="18" t="str">
        <f>IFERROR(__xludf.DUMMYFUNCTION("IF(C123="""","""",GOOGLEFINANCE(C123,""price""))"),"")</f>
        <v/>
      </c>
      <c r="F123" s="19">
        <f t="shared" si="1"/>
        <v>0</v>
      </c>
      <c r="G123" s="20" t="str">
        <f>IFERROR(VLOOKUP(C123,Dados!111:1110,12,FALSE),"")</f>
        <v/>
      </c>
      <c r="H123" s="21">
        <f t="shared" si="2"/>
        <v>0</v>
      </c>
      <c r="I123" s="20" t="str">
        <f>IFERROR(VLOOKUP(C123,Dados!111:1110,6,FALSE),"")</f>
        <v/>
      </c>
      <c r="J123" s="22">
        <f t="shared" si="3"/>
        <v>0</v>
      </c>
      <c r="K123" s="23"/>
      <c r="L123" s="1"/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A124" s="1"/>
      <c r="B124" s="1">
        <v>112.0</v>
      </c>
      <c r="C124" s="17"/>
      <c r="D124" s="12" t="str">
        <f t="shared" si="4"/>
        <v/>
      </c>
      <c r="E124" s="18" t="str">
        <f>IFERROR(__xludf.DUMMYFUNCTION("IF(C124="""","""",GOOGLEFINANCE(C124,""price""))"),"")</f>
        <v/>
      </c>
      <c r="F124" s="19">
        <f t="shared" si="1"/>
        <v>0</v>
      </c>
      <c r="G124" s="20" t="str">
        <f>IFERROR(VLOOKUP(C124,Dados!112:1111,12,FALSE),"")</f>
        <v/>
      </c>
      <c r="H124" s="21">
        <f t="shared" si="2"/>
        <v>0</v>
      </c>
      <c r="I124" s="20" t="str">
        <f>IFERROR(VLOOKUP(C124,Dados!112:1111,6,FALSE),"")</f>
        <v/>
      </c>
      <c r="J124" s="22">
        <f t="shared" si="3"/>
        <v>0</v>
      </c>
      <c r="K124" s="23"/>
      <c r="L124" s="1"/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A125" s="1"/>
      <c r="B125" s="1">
        <v>113.0</v>
      </c>
      <c r="C125" s="17"/>
      <c r="D125" s="12" t="str">
        <f t="shared" si="4"/>
        <v/>
      </c>
      <c r="E125" s="18" t="str">
        <f>IFERROR(__xludf.DUMMYFUNCTION("IF(C125="""","""",GOOGLEFINANCE(C125,""price""))"),"")</f>
        <v/>
      </c>
      <c r="F125" s="19">
        <f t="shared" si="1"/>
        <v>0</v>
      </c>
      <c r="G125" s="20" t="str">
        <f>IFERROR(VLOOKUP(C125,Dados!113:1112,12,FALSE),"")</f>
        <v/>
      </c>
      <c r="H125" s="21">
        <f t="shared" si="2"/>
        <v>0</v>
      </c>
      <c r="I125" s="20" t="str">
        <f>IFERROR(VLOOKUP(C125,Dados!113:1112,6,FALSE),"")</f>
        <v/>
      </c>
      <c r="J125" s="22">
        <f t="shared" si="3"/>
        <v>0</v>
      </c>
      <c r="K125" s="23"/>
      <c r="L125" s="1"/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A126" s="1"/>
      <c r="B126" s="1">
        <v>114.0</v>
      </c>
      <c r="C126" s="17"/>
      <c r="D126" s="12" t="str">
        <f t="shared" si="4"/>
        <v/>
      </c>
      <c r="E126" s="18" t="str">
        <f>IFERROR(__xludf.DUMMYFUNCTION("IF(C126="""","""",GOOGLEFINANCE(C126,""price""))"),"")</f>
        <v/>
      </c>
      <c r="F126" s="19">
        <f t="shared" si="1"/>
        <v>0</v>
      </c>
      <c r="G126" s="20" t="str">
        <f>IFERROR(VLOOKUP(C126,Dados!114:1113,12,FALSE),"")</f>
        <v/>
      </c>
      <c r="H126" s="21">
        <f t="shared" si="2"/>
        <v>0</v>
      </c>
      <c r="I126" s="20" t="str">
        <f>IFERROR(VLOOKUP(C126,Dados!114:1113,6,FALSE),"")</f>
        <v/>
      </c>
      <c r="J126" s="22">
        <f t="shared" si="3"/>
        <v>0</v>
      </c>
      <c r="K126" s="23"/>
      <c r="L126" s="1"/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A127" s="1"/>
      <c r="B127" s="1">
        <v>115.0</v>
      </c>
      <c r="C127" s="17"/>
      <c r="D127" s="12" t="str">
        <f t="shared" si="4"/>
        <v/>
      </c>
      <c r="E127" s="18" t="str">
        <f>IFERROR(__xludf.DUMMYFUNCTION("IF(C127="""","""",GOOGLEFINANCE(C127,""price""))"),"")</f>
        <v/>
      </c>
      <c r="F127" s="19">
        <f t="shared" si="1"/>
        <v>0</v>
      </c>
      <c r="G127" s="20" t="str">
        <f>IFERROR(VLOOKUP(C127,Dados!115:1114,12,FALSE),"")</f>
        <v/>
      </c>
      <c r="H127" s="21">
        <f t="shared" si="2"/>
        <v>0</v>
      </c>
      <c r="I127" s="20" t="str">
        <f>IFERROR(VLOOKUP(C127,Dados!115:1114,6,FALSE),"")</f>
        <v/>
      </c>
      <c r="J127" s="22">
        <f t="shared" si="3"/>
        <v>0</v>
      </c>
      <c r="K127" s="23"/>
      <c r="L127" s="1"/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A128" s="1"/>
      <c r="B128" s="1">
        <v>116.0</v>
      </c>
      <c r="C128" s="17"/>
      <c r="D128" s="12" t="str">
        <f t="shared" si="4"/>
        <v/>
      </c>
      <c r="E128" s="18" t="str">
        <f>IFERROR(__xludf.DUMMYFUNCTION("IF(C128="""","""",GOOGLEFINANCE(C128,""price""))"),"")</f>
        <v/>
      </c>
      <c r="F128" s="19">
        <f t="shared" si="1"/>
        <v>0</v>
      </c>
      <c r="G128" s="20" t="str">
        <f>IFERROR(VLOOKUP(C128,Dados!116:1115,12,FALSE),"")</f>
        <v/>
      </c>
      <c r="H128" s="21">
        <f t="shared" si="2"/>
        <v>0</v>
      </c>
      <c r="I128" s="20" t="str">
        <f>IFERROR(VLOOKUP(C128,Dados!116:1115,6,FALSE),"")</f>
        <v/>
      </c>
      <c r="J128" s="22">
        <f t="shared" si="3"/>
        <v>0</v>
      </c>
      <c r="K128" s="23"/>
      <c r="L128" s="1"/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A129" s="1"/>
      <c r="B129" s="1">
        <v>117.0</v>
      </c>
      <c r="C129" s="17"/>
      <c r="D129" s="12" t="str">
        <f t="shared" si="4"/>
        <v/>
      </c>
      <c r="E129" s="18" t="str">
        <f>IFERROR(__xludf.DUMMYFUNCTION("IF(C129="""","""",GOOGLEFINANCE(C129,""price""))"),"")</f>
        <v/>
      </c>
      <c r="F129" s="19">
        <f t="shared" si="1"/>
        <v>0</v>
      </c>
      <c r="G129" s="20" t="str">
        <f>IFERROR(VLOOKUP(C129,Dados!117:1116,12,FALSE),"")</f>
        <v/>
      </c>
      <c r="H129" s="21">
        <f t="shared" si="2"/>
        <v>0</v>
      </c>
      <c r="I129" s="20" t="str">
        <f>IFERROR(VLOOKUP(C129,Dados!117:1116,6,FALSE),"")</f>
        <v/>
      </c>
      <c r="J129" s="22">
        <f t="shared" si="3"/>
        <v>0</v>
      </c>
      <c r="K129" s="23"/>
      <c r="L129" s="1"/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A130" s="1"/>
      <c r="B130" s="1">
        <v>118.0</v>
      </c>
      <c r="C130" s="17"/>
      <c r="D130" s="12" t="str">
        <f t="shared" si="4"/>
        <v/>
      </c>
      <c r="E130" s="18" t="str">
        <f>IFERROR(__xludf.DUMMYFUNCTION("IF(C130="""","""",GOOGLEFINANCE(C130,""price""))"),"")</f>
        <v/>
      </c>
      <c r="F130" s="19">
        <f t="shared" si="1"/>
        <v>0</v>
      </c>
      <c r="G130" s="20" t="str">
        <f>IFERROR(VLOOKUP(C130,Dados!118:1117,12,FALSE),"")</f>
        <v/>
      </c>
      <c r="H130" s="21">
        <f t="shared" si="2"/>
        <v>0</v>
      </c>
      <c r="I130" s="20" t="str">
        <f>IFERROR(VLOOKUP(C130,Dados!118:1117,6,FALSE),"")</f>
        <v/>
      </c>
      <c r="J130" s="22">
        <f t="shared" si="3"/>
        <v>0</v>
      </c>
      <c r="K130" s="23"/>
      <c r="L130" s="1"/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A131" s="1"/>
      <c r="B131" s="1">
        <v>119.0</v>
      </c>
      <c r="C131" s="17"/>
      <c r="D131" s="12" t="str">
        <f t="shared" si="4"/>
        <v/>
      </c>
      <c r="E131" s="18" t="str">
        <f>IFERROR(__xludf.DUMMYFUNCTION("IF(C131="""","""",GOOGLEFINANCE(C131,""price""))"),"")</f>
        <v/>
      </c>
      <c r="F131" s="19">
        <f t="shared" si="1"/>
        <v>0</v>
      </c>
      <c r="G131" s="20" t="str">
        <f>IFERROR(VLOOKUP(C131,Dados!119:1118,12,FALSE),"")</f>
        <v/>
      </c>
      <c r="H131" s="21">
        <f t="shared" si="2"/>
        <v>0</v>
      </c>
      <c r="I131" s="20" t="str">
        <f>IFERROR(VLOOKUP(C131,Dados!119:1118,6,FALSE),"")</f>
        <v/>
      </c>
      <c r="J131" s="22">
        <f t="shared" si="3"/>
        <v>0</v>
      </c>
      <c r="K131" s="23"/>
      <c r="L131" s="1"/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A132" s="1"/>
      <c r="B132" s="1">
        <v>120.0</v>
      </c>
      <c r="C132" s="17"/>
      <c r="D132" s="12" t="str">
        <f t="shared" si="4"/>
        <v/>
      </c>
      <c r="E132" s="18" t="str">
        <f>IFERROR(__xludf.DUMMYFUNCTION("IF(C132="""","""",GOOGLEFINANCE(C132,""price""))"),"")</f>
        <v/>
      </c>
      <c r="F132" s="19">
        <f t="shared" si="1"/>
        <v>0</v>
      </c>
      <c r="G132" s="20" t="str">
        <f>IFERROR(VLOOKUP(C132,Dados!120:1119,12,FALSE),"")</f>
        <v/>
      </c>
      <c r="H132" s="21">
        <f t="shared" si="2"/>
        <v>0</v>
      </c>
      <c r="I132" s="20" t="str">
        <f>IFERROR(VLOOKUP(C132,Dados!120:1119,6,FALSE),"")</f>
        <v/>
      </c>
      <c r="J132" s="22">
        <f t="shared" si="3"/>
        <v>0</v>
      </c>
      <c r="K132" s="23"/>
      <c r="L132" s="1"/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A133" s="1"/>
      <c r="B133" s="1">
        <v>121.0</v>
      </c>
      <c r="C133" s="17"/>
      <c r="D133" s="12" t="str">
        <f t="shared" si="4"/>
        <v/>
      </c>
      <c r="E133" s="18" t="str">
        <f>IFERROR(__xludf.DUMMYFUNCTION("IF(C133="""","""",GOOGLEFINANCE(C133,""price""))"),"")</f>
        <v/>
      </c>
      <c r="F133" s="19">
        <f t="shared" si="1"/>
        <v>0</v>
      </c>
      <c r="G133" s="20" t="str">
        <f>IFERROR(VLOOKUP(C133,Dados!121:1120,12,FALSE),"")</f>
        <v/>
      </c>
      <c r="H133" s="21">
        <f t="shared" si="2"/>
        <v>0</v>
      </c>
      <c r="I133" s="20" t="str">
        <f>IFERROR(VLOOKUP(C133,Dados!121:1120,6,FALSE),"")</f>
        <v/>
      </c>
      <c r="J133" s="22">
        <f t="shared" si="3"/>
        <v>0</v>
      </c>
      <c r="K133" s="23"/>
      <c r="L133" s="1"/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A134" s="1"/>
      <c r="B134" s="1">
        <v>122.0</v>
      </c>
      <c r="C134" s="17"/>
      <c r="D134" s="12" t="str">
        <f t="shared" si="4"/>
        <v/>
      </c>
      <c r="E134" s="18" t="str">
        <f>IFERROR(__xludf.DUMMYFUNCTION("IF(C134="""","""",GOOGLEFINANCE(C134,""price""))"),"")</f>
        <v/>
      </c>
      <c r="F134" s="19">
        <f t="shared" si="1"/>
        <v>0</v>
      </c>
      <c r="G134" s="20" t="str">
        <f>IFERROR(VLOOKUP(C134,Dados!122:1121,12,FALSE),"")</f>
        <v/>
      </c>
      <c r="H134" s="21">
        <f t="shared" si="2"/>
        <v>0</v>
      </c>
      <c r="I134" s="20" t="str">
        <f>IFERROR(VLOOKUP(C134,Dados!122:1121,6,FALSE),"")</f>
        <v/>
      </c>
      <c r="J134" s="22">
        <f t="shared" si="3"/>
        <v>0</v>
      </c>
      <c r="K134" s="23"/>
      <c r="L134" s="1"/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A135" s="1"/>
      <c r="B135" s="1">
        <v>123.0</v>
      </c>
      <c r="C135" s="17"/>
      <c r="D135" s="12" t="str">
        <f t="shared" si="4"/>
        <v/>
      </c>
      <c r="E135" s="18" t="str">
        <f>IFERROR(__xludf.DUMMYFUNCTION("IF(C135="""","""",GOOGLEFINANCE(C135,""price""))"),"")</f>
        <v/>
      </c>
      <c r="F135" s="19">
        <f t="shared" si="1"/>
        <v>0</v>
      </c>
      <c r="G135" s="20" t="str">
        <f>IFERROR(VLOOKUP(C135,Dados!123:1122,12,FALSE),"")</f>
        <v/>
      </c>
      <c r="H135" s="21">
        <f t="shared" si="2"/>
        <v>0</v>
      </c>
      <c r="I135" s="20" t="str">
        <f>IFERROR(VLOOKUP(C135,Dados!123:1122,6,FALSE),"")</f>
        <v/>
      </c>
      <c r="J135" s="22">
        <f t="shared" si="3"/>
        <v>0</v>
      </c>
      <c r="K135" s="23"/>
      <c r="L135" s="1"/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A136" s="1"/>
      <c r="B136" s="1">
        <v>124.0</v>
      </c>
      <c r="C136" s="17"/>
      <c r="D136" s="12" t="str">
        <f t="shared" si="4"/>
        <v/>
      </c>
      <c r="E136" s="18" t="str">
        <f>IFERROR(__xludf.DUMMYFUNCTION("IF(C136="""","""",GOOGLEFINANCE(C136,""price""))"),"")</f>
        <v/>
      </c>
      <c r="F136" s="19">
        <f t="shared" si="1"/>
        <v>0</v>
      </c>
      <c r="G136" s="20" t="str">
        <f>IFERROR(VLOOKUP(C136,Dados!124:1123,12,FALSE),"")</f>
        <v/>
      </c>
      <c r="H136" s="21">
        <f t="shared" si="2"/>
        <v>0</v>
      </c>
      <c r="I136" s="20" t="str">
        <f>IFERROR(VLOOKUP(C136,Dados!124:1123,6,FALSE),"")</f>
        <v/>
      </c>
      <c r="J136" s="22">
        <f t="shared" si="3"/>
        <v>0</v>
      </c>
      <c r="K136" s="23"/>
      <c r="L136" s="1"/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A137" s="1"/>
      <c r="B137" s="1">
        <v>125.0</v>
      </c>
      <c r="C137" s="17"/>
      <c r="D137" s="12" t="str">
        <f t="shared" si="4"/>
        <v/>
      </c>
      <c r="E137" s="18" t="str">
        <f>IFERROR(__xludf.DUMMYFUNCTION("IF(C137="""","""",GOOGLEFINANCE(C137,""price""))"),"")</f>
        <v/>
      </c>
      <c r="F137" s="19">
        <f t="shared" si="1"/>
        <v>0</v>
      </c>
      <c r="G137" s="20" t="str">
        <f>IFERROR(VLOOKUP(C137,Dados!125:1124,12,FALSE),"")</f>
        <v/>
      </c>
      <c r="H137" s="21">
        <f t="shared" si="2"/>
        <v>0</v>
      </c>
      <c r="I137" s="20" t="str">
        <f>IFERROR(VLOOKUP(C137,Dados!125:1124,6,FALSE),"")</f>
        <v/>
      </c>
      <c r="J137" s="22">
        <f t="shared" si="3"/>
        <v>0</v>
      </c>
      <c r="K137" s="23"/>
      <c r="L137" s="1"/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A138" s="1"/>
      <c r="B138" s="1">
        <v>126.0</v>
      </c>
      <c r="C138" s="17"/>
      <c r="D138" s="12" t="str">
        <f t="shared" si="4"/>
        <v/>
      </c>
      <c r="E138" s="18" t="str">
        <f>IFERROR(__xludf.DUMMYFUNCTION("IF(C138="""","""",GOOGLEFINANCE(C138,""price""))"),"")</f>
        <v/>
      </c>
      <c r="F138" s="19">
        <f t="shared" si="1"/>
        <v>0</v>
      </c>
      <c r="G138" s="20" t="str">
        <f>IFERROR(VLOOKUP(C138,Dados!126:1125,12,FALSE),"")</f>
        <v/>
      </c>
      <c r="H138" s="21">
        <f t="shared" si="2"/>
        <v>0</v>
      </c>
      <c r="I138" s="20" t="str">
        <f>IFERROR(VLOOKUP(C138,Dados!126:1125,6,FALSE),"")</f>
        <v/>
      </c>
      <c r="J138" s="22">
        <f t="shared" si="3"/>
        <v>0</v>
      </c>
      <c r="K138" s="23"/>
      <c r="L138" s="1"/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A139" s="1"/>
      <c r="B139" s="1">
        <v>127.0</v>
      </c>
      <c r="C139" s="17"/>
      <c r="D139" s="12" t="str">
        <f t="shared" si="4"/>
        <v/>
      </c>
      <c r="E139" s="18" t="str">
        <f>IFERROR(__xludf.DUMMYFUNCTION("IF(C139="""","""",GOOGLEFINANCE(C139,""price""))"),"")</f>
        <v/>
      </c>
      <c r="F139" s="19">
        <f t="shared" si="1"/>
        <v>0</v>
      </c>
      <c r="G139" s="20" t="str">
        <f>IFERROR(VLOOKUP(C139,Dados!127:1126,12,FALSE),"")</f>
        <v/>
      </c>
      <c r="H139" s="21">
        <f t="shared" si="2"/>
        <v>0</v>
      </c>
      <c r="I139" s="20" t="str">
        <f>IFERROR(VLOOKUP(C139,Dados!127:1126,6,FALSE),"")</f>
        <v/>
      </c>
      <c r="J139" s="22">
        <f t="shared" si="3"/>
        <v>0</v>
      </c>
      <c r="K139" s="23"/>
      <c r="L139" s="1"/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A140" s="1"/>
      <c r="B140" s="1">
        <v>128.0</v>
      </c>
      <c r="C140" s="17"/>
      <c r="D140" s="12" t="str">
        <f t="shared" si="4"/>
        <v/>
      </c>
      <c r="E140" s="18" t="str">
        <f>IFERROR(__xludf.DUMMYFUNCTION("IF(C140="""","""",GOOGLEFINANCE(C140,""price""))"),"")</f>
        <v/>
      </c>
      <c r="F140" s="19">
        <f t="shared" si="1"/>
        <v>0</v>
      </c>
      <c r="G140" s="20" t="str">
        <f>IFERROR(VLOOKUP(C140,Dados!128:1127,12,FALSE),"")</f>
        <v/>
      </c>
      <c r="H140" s="21">
        <f t="shared" si="2"/>
        <v>0</v>
      </c>
      <c r="I140" s="20" t="str">
        <f>IFERROR(VLOOKUP(C140,Dados!128:1127,6,FALSE),"")</f>
        <v/>
      </c>
      <c r="J140" s="22">
        <f t="shared" si="3"/>
        <v>0</v>
      </c>
      <c r="K140" s="23"/>
      <c r="L140" s="1"/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A141" s="1"/>
      <c r="B141" s="1">
        <v>129.0</v>
      </c>
      <c r="C141" s="17"/>
      <c r="D141" s="12" t="str">
        <f t="shared" si="4"/>
        <v/>
      </c>
      <c r="E141" s="18" t="str">
        <f>IFERROR(__xludf.DUMMYFUNCTION("IF(C141="""","""",GOOGLEFINANCE(C141,""price""))"),"")</f>
        <v/>
      </c>
      <c r="F141" s="19">
        <f t="shared" si="1"/>
        <v>0</v>
      </c>
      <c r="G141" s="20" t="str">
        <f>IFERROR(VLOOKUP(C141,Dados!129:1128,12,FALSE),"")</f>
        <v/>
      </c>
      <c r="H141" s="21">
        <f t="shared" si="2"/>
        <v>0</v>
      </c>
      <c r="I141" s="20" t="str">
        <f>IFERROR(VLOOKUP(C141,Dados!129:1128,6,FALSE),"")</f>
        <v/>
      </c>
      <c r="J141" s="22">
        <f t="shared" si="3"/>
        <v>0</v>
      </c>
      <c r="K141" s="23"/>
      <c r="L141" s="1"/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A142" s="1"/>
      <c r="B142" s="1">
        <v>130.0</v>
      </c>
      <c r="C142" s="17"/>
      <c r="D142" s="12" t="str">
        <f t="shared" si="4"/>
        <v/>
      </c>
      <c r="E142" s="18" t="str">
        <f>IFERROR(__xludf.DUMMYFUNCTION("IF(C142="""","""",GOOGLEFINANCE(C142,""price""))"),"")</f>
        <v/>
      </c>
      <c r="F142" s="19">
        <f t="shared" si="1"/>
        <v>0</v>
      </c>
      <c r="G142" s="20" t="str">
        <f>IFERROR(VLOOKUP(C142,Dados!130:1129,12,FALSE),"")</f>
        <v/>
      </c>
      <c r="H142" s="21">
        <f t="shared" si="2"/>
        <v>0</v>
      </c>
      <c r="I142" s="20" t="str">
        <f>IFERROR(VLOOKUP(C142,Dados!130:1129,6,FALSE),"")</f>
        <v/>
      </c>
      <c r="J142" s="22">
        <f t="shared" si="3"/>
        <v>0</v>
      </c>
      <c r="K142" s="23"/>
      <c r="L142" s="1"/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A143" s="1"/>
      <c r="B143" s="1">
        <v>131.0</v>
      </c>
      <c r="C143" s="17"/>
      <c r="D143" s="12" t="str">
        <f t="shared" si="4"/>
        <v/>
      </c>
      <c r="E143" s="18" t="str">
        <f>IFERROR(__xludf.DUMMYFUNCTION("IF(C143="""","""",GOOGLEFINANCE(C143,""price""))"),"")</f>
        <v/>
      </c>
      <c r="F143" s="19">
        <f t="shared" si="1"/>
        <v>0</v>
      </c>
      <c r="G143" s="20" t="str">
        <f>IFERROR(VLOOKUP(C143,Dados!131:1130,12,FALSE),"")</f>
        <v/>
      </c>
      <c r="H143" s="21">
        <f t="shared" si="2"/>
        <v>0</v>
      </c>
      <c r="I143" s="20" t="str">
        <f>IFERROR(VLOOKUP(C143,Dados!131:1130,6,FALSE),"")</f>
        <v/>
      </c>
      <c r="J143" s="22">
        <f t="shared" si="3"/>
        <v>0</v>
      </c>
      <c r="K143" s="23"/>
      <c r="L143" s="1"/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A144" s="1"/>
      <c r="B144" s="1">
        <v>132.0</v>
      </c>
      <c r="C144" s="17"/>
      <c r="D144" s="12" t="str">
        <f t="shared" si="4"/>
        <v/>
      </c>
      <c r="E144" s="18" t="str">
        <f>IFERROR(__xludf.DUMMYFUNCTION("IF(C144="""","""",GOOGLEFINANCE(C144,""price""))"),"")</f>
        <v/>
      </c>
      <c r="F144" s="19">
        <f t="shared" si="1"/>
        <v>0</v>
      </c>
      <c r="G144" s="20" t="str">
        <f>IFERROR(VLOOKUP(C144,Dados!132:1131,12,FALSE),"")</f>
        <v/>
      </c>
      <c r="H144" s="21">
        <f t="shared" si="2"/>
        <v>0</v>
      </c>
      <c r="I144" s="20" t="str">
        <f>IFERROR(VLOOKUP(C144,Dados!132:1131,6,FALSE),"")</f>
        <v/>
      </c>
      <c r="J144" s="22">
        <f t="shared" si="3"/>
        <v>0</v>
      </c>
      <c r="K144" s="23"/>
      <c r="L144" s="1"/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A145" s="1"/>
      <c r="B145" s="1">
        <v>133.0</v>
      </c>
      <c r="C145" s="17"/>
      <c r="D145" s="12" t="str">
        <f t="shared" si="4"/>
        <v/>
      </c>
      <c r="E145" s="18" t="str">
        <f>IFERROR(__xludf.DUMMYFUNCTION("IF(C145="""","""",GOOGLEFINANCE(C145,""price""))"),"")</f>
        <v/>
      </c>
      <c r="F145" s="19">
        <f t="shared" si="1"/>
        <v>0</v>
      </c>
      <c r="G145" s="20" t="str">
        <f>IFERROR(VLOOKUP(C145,Dados!133:1132,12,FALSE),"")</f>
        <v/>
      </c>
      <c r="H145" s="21">
        <f t="shared" si="2"/>
        <v>0</v>
      </c>
      <c r="I145" s="20" t="str">
        <f>IFERROR(VLOOKUP(C145,Dados!133:1132,6,FALSE),"")</f>
        <v/>
      </c>
      <c r="J145" s="22">
        <f t="shared" si="3"/>
        <v>0</v>
      </c>
      <c r="K145" s="23"/>
      <c r="L145" s="1"/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A146" s="1"/>
      <c r="B146" s="1">
        <v>134.0</v>
      </c>
      <c r="C146" s="17"/>
      <c r="D146" s="12" t="str">
        <f t="shared" si="4"/>
        <v/>
      </c>
      <c r="E146" s="18" t="str">
        <f>IFERROR(__xludf.DUMMYFUNCTION("IF(C146="""","""",GOOGLEFINANCE(C146,""price""))"),"")</f>
        <v/>
      </c>
      <c r="F146" s="19">
        <f t="shared" si="1"/>
        <v>0</v>
      </c>
      <c r="G146" s="20" t="str">
        <f>IFERROR(VLOOKUP(C146,Dados!134:1133,12,FALSE),"")</f>
        <v/>
      </c>
      <c r="H146" s="21">
        <f t="shared" si="2"/>
        <v>0</v>
      </c>
      <c r="I146" s="20" t="str">
        <f>IFERROR(VLOOKUP(C146,Dados!134:1133,6,FALSE),"")</f>
        <v/>
      </c>
      <c r="J146" s="22">
        <f t="shared" si="3"/>
        <v>0</v>
      </c>
      <c r="K146" s="23"/>
      <c r="L146" s="1"/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A147" s="1"/>
      <c r="B147" s="1">
        <v>135.0</v>
      </c>
      <c r="C147" s="17"/>
      <c r="D147" s="12" t="str">
        <f t="shared" si="4"/>
        <v/>
      </c>
      <c r="E147" s="18" t="str">
        <f>IFERROR(__xludf.DUMMYFUNCTION("IF(C147="""","""",GOOGLEFINANCE(C147,""price""))"),"")</f>
        <v/>
      </c>
      <c r="F147" s="19">
        <f t="shared" si="1"/>
        <v>0</v>
      </c>
      <c r="G147" s="20" t="str">
        <f>IFERROR(VLOOKUP(C147,Dados!135:1134,12,FALSE),"")</f>
        <v/>
      </c>
      <c r="H147" s="21">
        <f t="shared" si="2"/>
        <v>0</v>
      </c>
      <c r="I147" s="20" t="str">
        <f>IFERROR(VLOOKUP(C147,Dados!135:1134,6,FALSE),"")</f>
        <v/>
      </c>
      <c r="J147" s="22">
        <f t="shared" si="3"/>
        <v>0</v>
      </c>
      <c r="K147" s="23"/>
      <c r="L147" s="1"/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A148" s="1"/>
      <c r="B148" s="1">
        <v>136.0</v>
      </c>
      <c r="C148" s="17"/>
      <c r="D148" s="12" t="str">
        <f t="shared" si="4"/>
        <v/>
      </c>
      <c r="E148" s="18" t="str">
        <f>IFERROR(__xludf.DUMMYFUNCTION("IF(C148="""","""",GOOGLEFINANCE(C148,""price""))"),"")</f>
        <v/>
      </c>
      <c r="F148" s="19">
        <f t="shared" si="1"/>
        <v>0</v>
      </c>
      <c r="G148" s="20" t="str">
        <f>IFERROR(VLOOKUP(C148,Dados!136:1135,12,FALSE),"")</f>
        <v/>
      </c>
      <c r="H148" s="21">
        <f t="shared" si="2"/>
        <v>0</v>
      </c>
      <c r="I148" s="20" t="str">
        <f>IFERROR(VLOOKUP(C148,Dados!136:1135,6,FALSE),"")</f>
        <v/>
      </c>
      <c r="J148" s="22">
        <f t="shared" si="3"/>
        <v>0</v>
      </c>
      <c r="K148" s="23"/>
      <c r="L148" s="1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A149" s="1"/>
      <c r="B149" s="1">
        <v>137.0</v>
      </c>
      <c r="C149" s="17"/>
      <c r="D149" s="12" t="str">
        <f t="shared" si="4"/>
        <v/>
      </c>
      <c r="E149" s="18" t="str">
        <f>IFERROR(__xludf.DUMMYFUNCTION("IF(C149="""","""",GOOGLEFINANCE(C149,""price""))"),"")</f>
        <v/>
      </c>
      <c r="F149" s="19">
        <f t="shared" si="1"/>
        <v>0</v>
      </c>
      <c r="G149" s="20" t="str">
        <f>IFERROR(VLOOKUP(C149,Dados!137:1136,12,FALSE),"")</f>
        <v/>
      </c>
      <c r="H149" s="21">
        <f t="shared" si="2"/>
        <v>0</v>
      </c>
      <c r="I149" s="20" t="str">
        <f>IFERROR(VLOOKUP(C149,Dados!137:1136,6,FALSE),"")</f>
        <v/>
      </c>
      <c r="J149" s="22">
        <f t="shared" si="3"/>
        <v>0</v>
      </c>
      <c r="K149" s="23"/>
      <c r="L149" s="1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A150" s="1"/>
      <c r="B150" s="1">
        <v>138.0</v>
      </c>
      <c r="C150" s="17"/>
      <c r="D150" s="12" t="str">
        <f t="shared" si="4"/>
        <v/>
      </c>
      <c r="E150" s="18" t="str">
        <f>IFERROR(__xludf.DUMMYFUNCTION("IF(C150="""","""",GOOGLEFINANCE(C150,""price""))"),"")</f>
        <v/>
      </c>
      <c r="F150" s="19">
        <f t="shared" si="1"/>
        <v>0</v>
      </c>
      <c r="G150" s="20" t="str">
        <f>IFERROR(VLOOKUP(C150,Dados!138:1137,12,FALSE),"")</f>
        <v/>
      </c>
      <c r="H150" s="21">
        <f t="shared" si="2"/>
        <v>0</v>
      </c>
      <c r="I150" s="20" t="str">
        <f>IFERROR(VLOOKUP(C150,Dados!138:1137,6,FALSE),"")</f>
        <v/>
      </c>
      <c r="J150" s="22">
        <f t="shared" si="3"/>
        <v>0</v>
      </c>
      <c r="K150" s="23"/>
      <c r="L150" s="1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A151" s="1"/>
      <c r="B151" s="1">
        <v>139.0</v>
      </c>
      <c r="C151" s="17"/>
      <c r="D151" s="12" t="str">
        <f t="shared" si="4"/>
        <v/>
      </c>
      <c r="E151" s="18" t="str">
        <f>IFERROR(__xludf.DUMMYFUNCTION("IF(C151="""","""",GOOGLEFINANCE(C151,""price""))"),"")</f>
        <v/>
      </c>
      <c r="F151" s="19">
        <f t="shared" si="1"/>
        <v>0</v>
      </c>
      <c r="G151" s="20" t="str">
        <f>IFERROR(VLOOKUP(C151,Dados!139:1138,12,FALSE),"")</f>
        <v/>
      </c>
      <c r="H151" s="21">
        <f t="shared" si="2"/>
        <v>0</v>
      </c>
      <c r="I151" s="20" t="str">
        <f>IFERROR(VLOOKUP(C151,Dados!139:1138,6,FALSE),"")</f>
        <v/>
      </c>
      <c r="J151" s="22">
        <f t="shared" si="3"/>
        <v>0</v>
      </c>
      <c r="K151" s="23"/>
      <c r="L151" s="1"/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A152" s="1"/>
      <c r="B152" s="1">
        <v>140.0</v>
      </c>
      <c r="C152" s="17"/>
      <c r="D152" s="12" t="str">
        <f t="shared" si="4"/>
        <v/>
      </c>
      <c r="E152" s="18" t="str">
        <f>IFERROR(__xludf.DUMMYFUNCTION("IF(C152="""","""",GOOGLEFINANCE(C152,""price""))"),"")</f>
        <v/>
      </c>
      <c r="F152" s="19">
        <f t="shared" si="1"/>
        <v>0</v>
      </c>
      <c r="G152" s="20" t="str">
        <f>IFERROR(VLOOKUP(C152,Dados!140:1139,12,FALSE),"")</f>
        <v/>
      </c>
      <c r="H152" s="21">
        <f t="shared" si="2"/>
        <v>0</v>
      </c>
      <c r="I152" s="20" t="str">
        <f>IFERROR(VLOOKUP(C152,Dados!140:1139,6,FALSE),"")</f>
        <v/>
      </c>
      <c r="J152" s="22">
        <f t="shared" si="3"/>
        <v>0</v>
      </c>
      <c r="K152" s="23"/>
      <c r="L152" s="1"/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A153" s="1"/>
      <c r="B153" s="1">
        <v>141.0</v>
      </c>
      <c r="C153" s="17"/>
      <c r="D153" s="12" t="str">
        <f t="shared" si="4"/>
        <v/>
      </c>
      <c r="E153" s="18" t="str">
        <f>IFERROR(__xludf.DUMMYFUNCTION("IF(C153="""","""",GOOGLEFINANCE(C153,""price""))"),"")</f>
        <v/>
      </c>
      <c r="F153" s="19">
        <f t="shared" si="1"/>
        <v>0</v>
      </c>
      <c r="G153" s="20" t="str">
        <f>IFERROR(VLOOKUP(C153,Dados!141:1140,12,FALSE),"")</f>
        <v/>
      </c>
      <c r="H153" s="21">
        <f t="shared" si="2"/>
        <v>0</v>
      </c>
      <c r="I153" s="20" t="str">
        <f>IFERROR(VLOOKUP(C153,Dados!141:1140,6,FALSE),"")</f>
        <v/>
      </c>
      <c r="J153" s="22">
        <f t="shared" si="3"/>
        <v>0</v>
      </c>
      <c r="K153" s="23"/>
      <c r="L153" s="1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A154" s="1"/>
      <c r="B154" s="1">
        <v>142.0</v>
      </c>
      <c r="C154" s="17"/>
      <c r="D154" s="12" t="str">
        <f t="shared" si="4"/>
        <v/>
      </c>
      <c r="E154" s="18" t="str">
        <f>IFERROR(__xludf.DUMMYFUNCTION("IF(C154="""","""",GOOGLEFINANCE(C154,""price""))"),"")</f>
        <v/>
      </c>
      <c r="F154" s="19">
        <f t="shared" si="1"/>
        <v>0</v>
      </c>
      <c r="G154" s="20" t="str">
        <f>IFERROR(VLOOKUP(C154,Dados!142:1141,12,FALSE),"")</f>
        <v/>
      </c>
      <c r="H154" s="21">
        <f t="shared" si="2"/>
        <v>0</v>
      </c>
      <c r="I154" s="20" t="str">
        <f>IFERROR(VLOOKUP(C154,Dados!142:1141,6,FALSE),"")</f>
        <v/>
      </c>
      <c r="J154" s="22">
        <f t="shared" si="3"/>
        <v>0</v>
      </c>
      <c r="K154" s="23"/>
      <c r="L154" s="1"/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A155" s="1"/>
      <c r="B155" s="1">
        <v>143.0</v>
      </c>
      <c r="C155" s="17"/>
      <c r="D155" s="12" t="str">
        <f t="shared" si="4"/>
        <v/>
      </c>
      <c r="E155" s="18" t="str">
        <f>IFERROR(__xludf.DUMMYFUNCTION("IF(C155="""","""",GOOGLEFINANCE(C155,""price""))"),"")</f>
        <v/>
      </c>
      <c r="F155" s="19">
        <f t="shared" si="1"/>
        <v>0</v>
      </c>
      <c r="G155" s="20" t="str">
        <f>IFERROR(VLOOKUP(C155,Dados!143:1142,12,FALSE),"")</f>
        <v/>
      </c>
      <c r="H155" s="21">
        <f t="shared" si="2"/>
        <v>0</v>
      </c>
      <c r="I155" s="20" t="str">
        <f>IFERROR(VLOOKUP(C155,Dados!143:1142,6,FALSE),"")</f>
        <v/>
      </c>
      <c r="J155" s="22">
        <f t="shared" si="3"/>
        <v>0</v>
      </c>
      <c r="K155" s="23"/>
      <c r="L155" s="1"/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A156" s="1"/>
      <c r="B156" s="1">
        <v>144.0</v>
      </c>
      <c r="C156" s="17"/>
      <c r="D156" s="12" t="str">
        <f t="shared" si="4"/>
        <v/>
      </c>
      <c r="E156" s="18" t="str">
        <f>IFERROR(__xludf.DUMMYFUNCTION("IF(C156="""","""",GOOGLEFINANCE(C156,""price""))"),"")</f>
        <v/>
      </c>
      <c r="F156" s="19">
        <f t="shared" si="1"/>
        <v>0</v>
      </c>
      <c r="G156" s="20" t="str">
        <f>IFERROR(VLOOKUP(C156,Dados!144:1143,12,FALSE),"")</f>
        <v/>
      </c>
      <c r="H156" s="21">
        <f t="shared" si="2"/>
        <v>0</v>
      </c>
      <c r="I156" s="20" t="str">
        <f>IFERROR(VLOOKUP(C156,Dados!144:1143,6,FALSE),"")</f>
        <v/>
      </c>
      <c r="J156" s="22">
        <f t="shared" si="3"/>
        <v>0</v>
      </c>
      <c r="K156" s="23"/>
      <c r="L156" s="1"/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A157" s="1"/>
      <c r="B157" s="1">
        <v>145.0</v>
      </c>
      <c r="C157" s="17"/>
      <c r="D157" s="12" t="str">
        <f t="shared" si="4"/>
        <v/>
      </c>
      <c r="E157" s="18" t="str">
        <f>IFERROR(__xludf.DUMMYFUNCTION("IF(C157="""","""",GOOGLEFINANCE(C157,""price""))"),"")</f>
        <v/>
      </c>
      <c r="F157" s="19">
        <f t="shared" si="1"/>
        <v>0</v>
      </c>
      <c r="G157" s="20" t="str">
        <f>IFERROR(VLOOKUP(C157,Dados!145:1144,12,FALSE),"")</f>
        <v/>
      </c>
      <c r="H157" s="21">
        <f t="shared" si="2"/>
        <v>0</v>
      </c>
      <c r="I157" s="20" t="str">
        <f>IFERROR(VLOOKUP(C157,Dados!145:1144,6,FALSE),"")</f>
        <v/>
      </c>
      <c r="J157" s="22">
        <f t="shared" si="3"/>
        <v>0</v>
      </c>
      <c r="K157" s="23"/>
      <c r="L157" s="1"/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A158" s="1"/>
      <c r="B158" s="1">
        <v>146.0</v>
      </c>
      <c r="C158" s="17"/>
      <c r="D158" s="12" t="str">
        <f t="shared" si="4"/>
        <v/>
      </c>
      <c r="E158" s="18" t="str">
        <f>IFERROR(__xludf.DUMMYFUNCTION("IF(C158="""","""",GOOGLEFINANCE(C158,""price""))"),"")</f>
        <v/>
      </c>
      <c r="F158" s="19">
        <f t="shared" si="1"/>
        <v>0</v>
      </c>
      <c r="G158" s="20" t="str">
        <f>IFERROR(VLOOKUP(C158,Dados!146:1145,12,FALSE),"")</f>
        <v/>
      </c>
      <c r="H158" s="21">
        <f t="shared" si="2"/>
        <v>0</v>
      </c>
      <c r="I158" s="20" t="str">
        <f>IFERROR(VLOOKUP(C158,Dados!146:1145,6,FALSE),"")</f>
        <v/>
      </c>
      <c r="J158" s="22">
        <f t="shared" si="3"/>
        <v>0</v>
      </c>
      <c r="K158" s="23"/>
      <c r="L158" s="1"/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A159" s="1"/>
      <c r="B159" s="1">
        <v>147.0</v>
      </c>
      <c r="C159" s="17"/>
      <c r="D159" s="12" t="str">
        <f t="shared" si="4"/>
        <v/>
      </c>
      <c r="E159" s="18" t="str">
        <f>IFERROR(__xludf.DUMMYFUNCTION("IF(C159="""","""",GOOGLEFINANCE(C159,""price""))"),"")</f>
        <v/>
      </c>
      <c r="F159" s="19">
        <f t="shared" si="1"/>
        <v>0</v>
      </c>
      <c r="G159" s="20" t="str">
        <f>IFERROR(VLOOKUP(C159,Dados!147:1146,12,FALSE),"")</f>
        <v/>
      </c>
      <c r="H159" s="21">
        <f t="shared" si="2"/>
        <v>0</v>
      </c>
      <c r="I159" s="20" t="str">
        <f>IFERROR(VLOOKUP(C159,Dados!147:1146,6,FALSE),"")</f>
        <v/>
      </c>
      <c r="J159" s="22">
        <f t="shared" si="3"/>
        <v>0</v>
      </c>
      <c r="K159" s="23"/>
      <c r="L159" s="1"/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A160" s="1"/>
      <c r="B160" s="1">
        <v>148.0</v>
      </c>
      <c r="C160" s="17"/>
      <c r="D160" s="12" t="str">
        <f t="shared" si="4"/>
        <v/>
      </c>
      <c r="E160" s="18" t="str">
        <f>IFERROR(__xludf.DUMMYFUNCTION("IF(C160="""","""",GOOGLEFINANCE(C160,""price""))"),"")</f>
        <v/>
      </c>
      <c r="F160" s="19">
        <f t="shared" si="1"/>
        <v>0</v>
      </c>
      <c r="G160" s="20" t="str">
        <f>IFERROR(VLOOKUP(C160,Dados!148:1147,12,FALSE),"")</f>
        <v/>
      </c>
      <c r="H160" s="21">
        <f t="shared" si="2"/>
        <v>0</v>
      </c>
      <c r="I160" s="20" t="str">
        <f>IFERROR(VLOOKUP(C160,Dados!148:1147,6,FALSE),"")</f>
        <v/>
      </c>
      <c r="J160" s="22">
        <f t="shared" si="3"/>
        <v>0</v>
      </c>
      <c r="K160" s="23"/>
      <c r="L160" s="1"/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A161" s="1"/>
      <c r="B161" s="1">
        <v>149.0</v>
      </c>
      <c r="C161" s="17"/>
      <c r="D161" s="12" t="str">
        <f t="shared" si="4"/>
        <v/>
      </c>
      <c r="E161" s="18" t="str">
        <f>IFERROR(__xludf.DUMMYFUNCTION("IF(C161="""","""",GOOGLEFINANCE(C161,""price""))"),"")</f>
        <v/>
      </c>
      <c r="F161" s="19">
        <f t="shared" si="1"/>
        <v>0</v>
      </c>
      <c r="G161" s="20" t="str">
        <f>IFERROR(VLOOKUP(C161,Dados!149:1148,12,FALSE),"")</f>
        <v/>
      </c>
      <c r="H161" s="21">
        <f t="shared" si="2"/>
        <v>0</v>
      </c>
      <c r="I161" s="20" t="str">
        <f>IFERROR(VLOOKUP(C161,Dados!149:1148,6,FALSE),"")</f>
        <v/>
      </c>
      <c r="J161" s="22">
        <f t="shared" si="3"/>
        <v>0</v>
      </c>
      <c r="K161" s="23"/>
      <c r="L161" s="1"/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A162" s="1"/>
      <c r="B162" s="24">
        <v>150.0</v>
      </c>
      <c r="C162" s="25"/>
      <c r="D162" s="26" t="str">
        <f t="shared" si="4"/>
        <v/>
      </c>
      <c r="E162" s="27" t="str">
        <f>IFERROR(__xludf.DUMMYFUNCTION("IF(C162="""","""",GOOGLEFINANCE(C162,""price""))"),"")</f>
        <v/>
      </c>
      <c r="F162" s="28">
        <f t="shared" si="1"/>
        <v>0</v>
      </c>
      <c r="G162" s="29" t="str">
        <f>IFERROR(VLOOKUP(C162,Dados!150:1149,12,FALSE),"")</f>
        <v/>
      </c>
      <c r="H162" s="30">
        <f t="shared" si="2"/>
        <v>0</v>
      </c>
      <c r="I162" s="29" t="str">
        <f>IFERROR(VLOOKUP(C162,Dados!150:1149,6,FALSE),"")</f>
        <v/>
      </c>
      <c r="J162" s="31">
        <f t="shared" si="3"/>
        <v>0</v>
      </c>
      <c r="K162" s="23"/>
      <c r="L162" s="1"/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A163" s="1"/>
      <c r="B163" s="1"/>
      <c r="C163" s="1"/>
      <c r="D163" s="1"/>
      <c r="E163" s="1"/>
      <c r="F163" s="1"/>
      <c r="G163" s="2"/>
      <c r="H163" s="1"/>
      <c r="I163" s="3"/>
      <c r="J163" s="1"/>
      <c r="K163" s="23"/>
      <c r="L163" s="1"/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A164" s="1"/>
      <c r="B164" s="1"/>
      <c r="D164" s="1"/>
      <c r="E164" s="1"/>
      <c r="F164" s="1"/>
      <c r="G164" s="2"/>
      <c r="H164" s="1"/>
      <c r="I164" s="3"/>
      <c r="J164" s="1"/>
      <c r="K164" s="23"/>
      <c r="L164" s="1"/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A165" s="1"/>
      <c r="B165" s="1"/>
      <c r="C165" s="1"/>
      <c r="D165" s="1"/>
      <c r="E165" s="1"/>
      <c r="F165" s="1"/>
      <c r="G165" s="2"/>
      <c r="H165" s="1"/>
      <c r="I165" s="3"/>
      <c r="J165" s="1"/>
      <c r="K165" s="23"/>
      <c r="L165" s="1"/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A166" s="1"/>
      <c r="B166" s="1"/>
      <c r="C166" s="1"/>
      <c r="D166" s="1"/>
      <c r="E166" s="1"/>
      <c r="F166" s="1"/>
      <c r="G166" s="2"/>
      <c r="H166" s="1"/>
      <c r="I166" s="3"/>
      <c r="J166" s="1"/>
      <c r="K166" s="23"/>
      <c r="L166" s="1"/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A167" s="1"/>
      <c r="B167" s="1"/>
      <c r="C167" s="1"/>
      <c r="D167" s="1"/>
      <c r="E167" s="1"/>
      <c r="F167" s="1"/>
      <c r="G167" s="2"/>
      <c r="H167" s="1"/>
      <c r="I167" s="3"/>
      <c r="J167" s="1"/>
      <c r="K167" s="23"/>
      <c r="L167" s="1"/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A168" s="1"/>
      <c r="B168" s="1"/>
      <c r="C168" s="1"/>
      <c r="D168" s="1"/>
      <c r="E168" s="1"/>
      <c r="F168" s="1"/>
      <c r="G168" s="2"/>
      <c r="H168" s="1"/>
      <c r="I168" s="3"/>
      <c r="J168" s="1"/>
      <c r="K168" s="23"/>
      <c r="L168" s="1"/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A169" s="1"/>
      <c r="B169" s="1"/>
      <c r="C169" s="1"/>
      <c r="D169" s="1"/>
      <c r="E169" s="1"/>
      <c r="F169" s="1"/>
      <c r="G169" s="2"/>
      <c r="H169" s="1"/>
      <c r="I169" s="3"/>
      <c r="J169" s="1"/>
      <c r="K169" s="23"/>
      <c r="L169" s="1"/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A170" s="1"/>
      <c r="B170" s="1"/>
      <c r="C170" s="1"/>
      <c r="D170" s="1"/>
      <c r="E170" s="1"/>
      <c r="F170" s="1"/>
      <c r="G170" s="2"/>
      <c r="H170" s="1"/>
      <c r="I170" s="3"/>
      <c r="J170" s="1"/>
      <c r="K170" s="23"/>
      <c r="L170" s="1"/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A171" s="1"/>
      <c r="B171" s="1"/>
      <c r="C171" s="1"/>
      <c r="D171" s="1"/>
      <c r="E171" s="1"/>
      <c r="F171" s="1"/>
      <c r="G171" s="2"/>
      <c r="H171" s="1"/>
      <c r="I171" s="3"/>
      <c r="J171" s="1"/>
      <c r="K171" s="23"/>
      <c r="L171" s="1"/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A172" s="1"/>
      <c r="B172" s="1"/>
      <c r="C172" s="1"/>
      <c r="D172" s="1"/>
      <c r="E172" s="1"/>
      <c r="F172" s="1"/>
      <c r="G172" s="2"/>
      <c r="H172" s="1"/>
      <c r="I172" s="3"/>
      <c r="J172" s="1"/>
      <c r="K172" s="23"/>
      <c r="L172" s="1"/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A173" s="1"/>
      <c r="B173" s="1"/>
      <c r="C173" s="1"/>
      <c r="D173" s="1"/>
      <c r="E173" s="1"/>
      <c r="F173" s="1"/>
      <c r="G173" s="2"/>
      <c r="H173" s="1"/>
      <c r="I173" s="3"/>
      <c r="J173" s="1"/>
      <c r="K173" s="23"/>
      <c r="L173" s="1"/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A174" s="1"/>
      <c r="B174" s="1"/>
      <c r="C174" s="1"/>
      <c r="D174" s="1"/>
      <c r="E174" s="1"/>
      <c r="F174" s="1"/>
      <c r="G174" s="2"/>
      <c r="H174" s="1"/>
      <c r="I174" s="3"/>
      <c r="J174" s="1"/>
      <c r="K174" s="23"/>
      <c r="L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A175" s="1"/>
      <c r="B175" s="1"/>
      <c r="C175" s="1"/>
      <c r="D175" s="1"/>
      <c r="E175" s="1"/>
      <c r="F175" s="1"/>
      <c r="G175" s="2"/>
      <c r="H175" s="1"/>
      <c r="I175" s="3"/>
      <c r="J175" s="1"/>
      <c r="K175" s="23"/>
      <c r="L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A176" s="1"/>
      <c r="B176" s="1"/>
      <c r="C176" s="1"/>
      <c r="D176" s="1"/>
      <c r="E176" s="1"/>
      <c r="F176" s="1"/>
      <c r="G176" s="2"/>
      <c r="H176" s="1"/>
      <c r="I176" s="3"/>
      <c r="J176" s="1"/>
      <c r="K176" s="23"/>
      <c r="L176" s="1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A177" s="1"/>
      <c r="B177" s="1"/>
      <c r="C177" s="1"/>
      <c r="D177" s="1"/>
      <c r="E177" s="1"/>
      <c r="F177" s="1"/>
      <c r="G177" s="2"/>
      <c r="H177" s="1"/>
      <c r="I177" s="3"/>
      <c r="J177" s="1"/>
      <c r="K177" s="23"/>
      <c r="L177" s="1"/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A178" s="1"/>
      <c r="B178" s="1"/>
      <c r="C178" s="1"/>
      <c r="D178" s="1"/>
      <c r="E178" s="1"/>
      <c r="F178" s="1"/>
      <c r="G178" s="2"/>
      <c r="H178" s="1"/>
      <c r="I178" s="3"/>
      <c r="J178" s="1"/>
      <c r="K178" s="23"/>
      <c r="L178" s="1"/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A179" s="1"/>
      <c r="B179" s="1"/>
      <c r="C179" s="1"/>
      <c r="D179" s="1"/>
      <c r="E179" s="1"/>
      <c r="F179" s="1"/>
      <c r="G179" s="2"/>
      <c r="H179" s="1"/>
      <c r="I179" s="3"/>
      <c r="J179" s="1"/>
      <c r="K179" s="23"/>
      <c r="L179" s="1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A180" s="1"/>
      <c r="B180" s="1"/>
      <c r="C180" s="1"/>
      <c r="D180" s="1"/>
      <c r="E180" s="1"/>
      <c r="F180" s="1"/>
      <c r="G180" s="2"/>
      <c r="H180" s="1"/>
      <c r="I180" s="3"/>
      <c r="J180" s="1"/>
      <c r="K180" s="23"/>
      <c r="L180" s="1"/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A181" s="1"/>
      <c r="B181" s="1"/>
      <c r="C181" s="1"/>
      <c r="D181" s="1"/>
      <c r="E181" s="1"/>
      <c r="F181" s="1"/>
      <c r="G181" s="2"/>
      <c r="H181" s="1"/>
      <c r="I181" s="3"/>
      <c r="J181" s="1"/>
      <c r="K181" s="23"/>
      <c r="L181" s="1"/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A182" s="1"/>
      <c r="B182" s="1"/>
      <c r="C182" s="1"/>
      <c r="D182" s="1"/>
      <c r="E182" s="1"/>
      <c r="F182" s="1"/>
      <c r="G182" s="2"/>
      <c r="H182" s="1"/>
      <c r="I182" s="3"/>
      <c r="J182" s="1"/>
      <c r="K182" s="23"/>
      <c r="L182" s="1"/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A183" s="1"/>
      <c r="B183" s="1"/>
      <c r="C183" s="1"/>
      <c r="D183" s="1"/>
      <c r="E183" s="1"/>
      <c r="F183" s="1"/>
      <c r="G183" s="2"/>
      <c r="H183" s="1"/>
      <c r="I183" s="3"/>
      <c r="J183" s="1"/>
      <c r="K183" s="23"/>
      <c r="L183" s="1"/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A184" s="1"/>
      <c r="B184" s="1"/>
      <c r="C184" s="1"/>
      <c r="D184" s="1"/>
      <c r="E184" s="1"/>
      <c r="F184" s="1"/>
      <c r="G184" s="2"/>
      <c r="H184" s="1"/>
      <c r="I184" s="3"/>
      <c r="J184" s="1"/>
      <c r="K184" s="23"/>
      <c r="L184" s="1"/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A185" s="1"/>
      <c r="B185" s="1"/>
      <c r="C185" s="1"/>
      <c r="D185" s="1"/>
      <c r="E185" s="1"/>
      <c r="F185" s="1"/>
      <c r="G185" s="2"/>
      <c r="H185" s="1"/>
      <c r="I185" s="3"/>
      <c r="J185" s="1"/>
      <c r="K185" s="23"/>
      <c r="L185" s="1"/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A186" s="1"/>
      <c r="B186" s="1"/>
      <c r="C186" s="1"/>
      <c r="D186" s="1"/>
      <c r="E186" s="1"/>
      <c r="F186" s="1"/>
      <c r="G186" s="2"/>
      <c r="H186" s="1"/>
      <c r="I186" s="3"/>
      <c r="J186" s="1"/>
      <c r="K186" s="23"/>
      <c r="L186" s="1"/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A187" s="1"/>
      <c r="B187" s="1"/>
      <c r="C187" s="1"/>
      <c r="D187" s="1"/>
      <c r="E187" s="1"/>
      <c r="F187" s="1"/>
      <c r="G187" s="2"/>
      <c r="H187" s="1"/>
      <c r="I187" s="3"/>
      <c r="J187" s="1"/>
      <c r="K187" s="23"/>
      <c r="L187" s="1"/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A188" s="1"/>
      <c r="B188" s="1"/>
      <c r="C188" s="1"/>
      <c r="D188" s="1"/>
      <c r="E188" s="1"/>
      <c r="F188" s="1"/>
      <c r="G188" s="2"/>
      <c r="H188" s="1"/>
      <c r="I188" s="3"/>
      <c r="J188" s="1"/>
      <c r="K188" s="23"/>
      <c r="L188" s="1"/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A189" s="1"/>
      <c r="B189" s="1"/>
      <c r="C189" s="1"/>
      <c r="D189" s="1"/>
      <c r="E189" s="1"/>
      <c r="F189" s="1"/>
      <c r="G189" s="2"/>
      <c r="H189" s="1"/>
      <c r="I189" s="3"/>
      <c r="J189" s="1"/>
      <c r="K189" s="23"/>
      <c r="L189" s="1"/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A190" s="1"/>
      <c r="B190" s="1"/>
      <c r="C190" s="1"/>
      <c r="D190" s="1"/>
      <c r="E190" s="1"/>
      <c r="F190" s="1"/>
      <c r="G190" s="2"/>
      <c r="H190" s="1"/>
      <c r="I190" s="3"/>
      <c r="J190" s="1"/>
      <c r="K190" s="23"/>
      <c r="L190" s="1"/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A191" s="1"/>
      <c r="B191" s="1"/>
      <c r="C191" s="1"/>
      <c r="D191" s="1"/>
      <c r="E191" s="1"/>
      <c r="F191" s="1"/>
      <c r="G191" s="2"/>
      <c r="H191" s="1"/>
      <c r="I191" s="3"/>
      <c r="J191" s="1"/>
      <c r="K191" s="23"/>
      <c r="L191" s="1"/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A192" s="1"/>
      <c r="B192" s="1"/>
      <c r="C192" s="1"/>
      <c r="D192" s="1"/>
      <c r="E192" s="1"/>
      <c r="F192" s="1"/>
      <c r="G192" s="2"/>
      <c r="H192" s="1"/>
      <c r="I192" s="3"/>
      <c r="J192" s="1"/>
      <c r="K192" s="23"/>
      <c r="L192" s="1"/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A193" s="1"/>
      <c r="B193" s="1"/>
      <c r="C193" s="1"/>
      <c r="D193" s="1"/>
      <c r="E193" s="1"/>
      <c r="F193" s="1"/>
      <c r="G193" s="2"/>
      <c r="H193" s="1"/>
      <c r="I193" s="3"/>
      <c r="J193" s="1"/>
      <c r="K193" s="23"/>
      <c r="L193" s="1"/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A194" s="1"/>
      <c r="B194" s="1"/>
      <c r="C194" s="1"/>
      <c r="D194" s="1"/>
      <c r="E194" s="1"/>
      <c r="F194" s="1"/>
      <c r="G194" s="2"/>
      <c r="H194" s="1"/>
      <c r="I194" s="3"/>
      <c r="J194" s="1"/>
      <c r="K194" s="23"/>
      <c r="L194" s="1"/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A195" s="1"/>
      <c r="B195" s="1"/>
      <c r="C195" s="1"/>
      <c r="D195" s="1"/>
      <c r="E195" s="1"/>
      <c r="F195" s="1"/>
      <c r="G195" s="2"/>
      <c r="H195" s="1"/>
      <c r="I195" s="3"/>
      <c r="J195" s="1"/>
      <c r="K195" s="23"/>
      <c r="L195" s="1"/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A196" s="1"/>
      <c r="B196" s="1"/>
      <c r="C196" s="1"/>
      <c r="D196" s="1"/>
      <c r="E196" s="1"/>
      <c r="F196" s="1"/>
      <c r="G196" s="2"/>
      <c r="H196" s="1"/>
      <c r="I196" s="3"/>
      <c r="J196" s="1"/>
      <c r="K196" s="23"/>
      <c r="L196" s="1"/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A197" s="1"/>
      <c r="B197" s="1"/>
      <c r="C197" s="1"/>
      <c r="D197" s="1"/>
      <c r="E197" s="1"/>
      <c r="F197" s="1"/>
      <c r="G197" s="2"/>
      <c r="H197" s="1"/>
      <c r="I197" s="3"/>
      <c r="J197" s="1"/>
      <c r="K197" s="23"/>
      <c r="L197" s="1"/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A198" s="1"/>
      <c r="B198" s="1"/>
      <c r="C198" s="1"/>
      <c r="D198" s="1"/>
      <c r="E198" s="1"/>
      <c r="F198" s="1"/>
      <c r="G198" s="2"/>
      <c r="H198" s="1"/>
      <c r="I198" s="3"/>
      <c r="J198" s="1"/>
      <c r="K198" s="23"/>
      <c r="L198" s="1"/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A199" s="1"/>
      <c r="B199" s="1"/>
      <c r="C199" s="1"/>
      <c r="D199" s="1"/>
      <c r="E199" s="1"/>
      <c r="F199" s="1"/>
      <c r="G199" s="2"/>
      <c r="H199" s="1"/>
      <c r="I199" s="3"/>
      <c r="J199" s="1"/>
      <c r="K199" s="23"/>
      <c r="L199" s="1"/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A200" s="1"/>
      <c r="B200" s="1"/>
      <c r="C200" s="1"/>
      <c r="D200" s="1"/>
      <c r="E200" s="1"/>
      <c r="F200" s="1"/>
      <c r="G200" s="2"/>
      <c r="H200" s="1"/>
      <c r="I200" s="3"/>
      <c r="J200" s="1"/>
      <c r="K200" s="23"/>
      <c r="L200" s="1"/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A201" s="1"/>
      <c r="B201" s="1"/>
      <c r="C201" s="1"/>
      <c r="D201" s="1"/>
      <c r="E201" s="1"/>
      <c r="F201" s="1"/>
      <c r="G201" s="2"/>
      <c r="H201" s="1"/>
      <c r="I201" s="3"/>
      <c r="J201" s="1"/>
      <c r="K201" s="23"/>
      <c r="L201" s="1"/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A202" s="1"/>
      <c r="B202" s="1"/>
      <c r="C202" s="1"/>
      <c r="D202" s="1"/>
      <c r="E202" s="1"/>
      <c r="F202" s="1"/>
      <c r="G202" s="2"/>
      <c r="H202" s="1"/>
      <c r="I202" s="3"/>
      <c r="J202" s="1"/>
      <c r="K202" s="23"/>
      <c r="L202" s="1"/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A203" s="1"/>
      <c r="B203" s="1"/>
      <c r="C203" s="1"/>
      <c r="D203" s="1"/>
      <c r="E203" s="1"/>
      <c r="F203" s="1"/>
      <c r="G203" s="2"/>
      <c r="H203" s="1"/>
      <c r="I203" s="3"/>
      <c r="J203" s="1"/>
      <c r="K203" s="23"/>
      <c r="L203" s="1"/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A204" s="1"/>
      <c r="B204" s="1"/>
      <c r="C204" s="1"/>
      <c r="D204" s="1"/>
      <c r="E204" s="1"/>
      <c r="F204" s="1"/>
      <c r="G204" s="2"/>
      <c r="H204" s="1"/>
      <c r="I204" s="3"/>
      <c r="J204" s="1"/>
      <c r="K204" s="23"/>
      <c r="L204" s="1"/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A205" s="1"/>
      <c r="B205" s="1"/>
      <c r="C205" s="1"/>
      <c r="D205" s="1"/>
      <c r="E205" s="1"/>
      <c r="F205" s="1"/>
      <c r="G205" s="2"/>
      <c r="H205" s="1"/>
      <c r="I205" s="3"/>
      <c r="J205" s="1"/>
      <c r="K205" s="23"/>
      <c r="L205" s="1"/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A206" s="1"/>
      <c r="B206" s="1"/>
      <c r="C206" s="1"/>
      <c r="D206" s="1"/>
      <c r="E206" s="1"/>
      <c r="F206" s="1"/>
      <c r="G206" s="2"/>
      <c r="H206" s="1"/>
      <c r="I206" s="3"/>
      <c r="J206" s="1"/>
      <c r="K206" s="23"/>
      <c r="L206" s="1"/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A207" s="1"/>
      <c r="B207" s="1"/>
      <c r="C207" s="1"/>
      <c r="D207" s="1"/>
      <c r="E207" s="1"/>
      <c r="F207" s="1"/>
      <c r="G207" s="2"/>
      <c r="H207" s="1"/>
      <c r="I207" s="3"/>
      <c r="J207" s="1"/>
      <c r="K207" s="23"/>
      <c r="L207" s="1"/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A208" s="1"/>
      <c r="B208" s="1"/>
      <c r="C208" s="1"/>
      <c r="D208" s="1"/>
      <c r="E208" s="1"/>
      <c r="F208" s="1"/>
      <c r="G208" s="2"/>
      <c r="H208" s="1"/>
      <c r="I208" s="3"/>
      <c r="J208" s="1"/>
      <c r="K208" s="23"/>
      <c r="L208" s="1"/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A209" s="1"/>
      <c r="B209" s="1"/>
      <c r="C209" s="1"/>
      <c r="D209" s="1"/>
      <c r="E209" s="1"/>
      <c r="F209" s="1"/>
      <c r="G209" s="2"/>
      <c r="H209" s="1"/>
      <c r="I209" s="3"/>
      <c r="J209" s="1"/>
      <c r="K209" s="23"/>
      <c r="L209" s="1"/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A210" s="1"/>
      <c r="B210" s="1"/>
      <c r="C210" s="1"/>
      <c r="D210" s="1"/>
      <c r="E210" s="1"/>
      <c r="F210" s="1"/>
      <c r="G210" s="2"/>
      <c r="H210" s="1"/>
      <c r="I210" s="3"/>
      <c r="J210" s="1"/>
      <c r="K210" s="23"/>
      <c r="L210" s="1"/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A211" s="1"/>
      <c r="B211" s="1"/>
      <c r="C211" s="1"/>
      <c r="D211" s="1"/>
      <c r="E211" s="1"/>
      <c r="F211" s="1"/>
      <c r="G211" s="2"/>
      <c r="H211" s="1"/>
      <c r="I211" s="3"/>
      <c r="J211" s="1"/>
      <c r="K211" s="23"/>
      <c r="L211" s="1"/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A212" s="1"/>
      <c r="B212" s="1"/>
      <c r="C212" s="1"/>
      <c r="D212" s="1"/>
      <c r="E212" s="1"/>
      <c r="F212" s="1"/>
      <c r="G212" s="2"/>
      <c r="H212" s="1"/>
      <c r="I212" s="3"/>
      <c r="J212" s="1"/>
      <c r="K212" s="23"/>
      <c r="L212" s="1"/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A213" s="1"/>
      <c r="B213" s="1"/>
      <c r="C213" s="1"/>
      <c r="D213" s="1"/>
      <c r="E213" s="1"/>
      <c r="F213" s="1"/>
      <c r="G213" s="2"/>
      <c r="H213" s="1"/>
      <c r="I213" s="3"/>
      <c r="J213" s="1"/>
      <c r="K213" s="23"/>
      <c r="L213" s="1"/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A214" s="1"/>
      <c r="B214" s="1"/>
      <c r="C214" s="1"/>
      <c r="D214" s="1"/>
      <c r="E214" s="1"/>
      <c r="F214" s="1"/>
      <c r="G214" s="2"/>
      <c r="H214" s="1"/>
      <c r="I214" s="3"/>
      <c r="J214" s="1"/>
      <c r="K214" s="23"/>
      <c r="L214" s="1"/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A215" s="1"/>
      <c r="B215" s="1"/>
      <c r="C215" s="1"/>
      <c r="D215" s="1"/>
      <c r="E215" s="1"/>
      <c r="F215" s="1"/>
      <c r="G215" s="2"/>
      <c r="H215" s="1"/>
      <c r="I215" s="3"/>
      <c r="J215" s="1"/>
      <c r="K215" s="23"/>
      <c r="L215" s="1"/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A216" s="1"/>
      <c r="B216" s="1"/>
      <c r="C216" s="1"/>
      <c r="D216" s="1"/>
      <c r="E216" s="1"/>
      <c r="F216" s="1"/>
      <c r="G216" s="2"/>
      <c r="H216" s="1"/>
      <c r="I216" s="3"/>
      <c r="J216" s="1"/>
      <c r="K216" s="23"/>
      <c r="L216" s="1"/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A217" s="1"/>
      <c r="B217" s="1"/>
      <c r="C217" s="1"/>
      <c r="D217" s="1"/>
      <c r="E217" s="1"/>
      <c r="F217" s="1"/>
      <c r="G217" s="2"/>
      <c r="H217" s="1"/>
      <c r="I217" s="3"/>
      <c r="J217" s="1"/>
      <c r="K217" s="23"/>
      <c r="L217" s="1"/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A218" s="1"/>
      <c r="B218" s="1"/>
      <c r="C218" s="1"/>
      <c r="D218" s="1"/>
      <c r="E218" s="1"/>
      <c r="F218" s="1"/>
      <c r="G218" s="2"/>
      <c r="H218" s="1"/>
      <c r="I218" s="3"/>
      <c r="J218" s="1"/>
      <c r="K218" s="23"/>
      <c r="L218" s="1"/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A219" s="1"/>
      <c r="B219" s="1"/>
      <c r="C219" s="1"/>
      <c r="D219" s="1"/>
      <c r="E219" s="1"/>
      <c r="F219" s="1"/>
      <c r="G219" s="2"/>
      <c r="H219" s="1"/>
      <c r="I219" s="3"/>
      <c r="J219" s="1"/>
      <c r="K219" s="23"/>
      <c r="L219" s="1"/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A220" s="1"/>
      <c r="B220" s="1"/>
      <c r="C220" s="1"/>
      <c r="D220" s="1"/>
      <c r="E220" s="1"/>
      <c r="F220" s="1"/>
      <c r="G220" s="2"/>
      <c r="H220" s="1"/>
      <c r="I220" s="3"/>
      <c r="J220" s="1"/>
      <c r="K220" s="23"/>
      <c r="L220" s="1"/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>
      <c r="A221" s="1"/>
      <c r="B221" s="1"/>
      <c r="C221" s="1"/>
      <c r="D221" s="1"/>
      <c r="E221" s="1"/>
      <c r="F221" s="1"/>
      <c r="G221" s="2"/>
      <c r="H221" s="1"/>
      <c r="I221" s="3"/>
      <c r="J221" s="1"/>
      <c r="K221" s="23"/>
      <c r="L221" s="1"/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ht="15.75" customHeight="1">
      <c r="A222" s="1"/>
      <c r="B222" s="1"/>
      <c r="C222" s="1"/>
      <c r="D222" s="1"/>
      <c r="E222" s="1"/>
      <c r="F222" s="1"/>
      <c r="G222" s="2"/>
      <c r="H222" s="1"/>
      <c r="I222" s="3"/>
      <c r="J222" s="1"/>
      <c r="K222" s="23"/>
      <c r="L222" s="1"/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ht="15.75" customHeight="1">
      <c r="A223" s="1"/>
      <c r="B223" s="1"/>
      <c r="C223" s="1"/>
      <c r="D223" s="1"/>
      <c r="E223" s="1"/>
      <c r="F223" s="1"/>
      <c r="G223" s="2"/>
      <c r="H223" s="1"/>
      <c r="I223" s="3"/>
      <c r="J223" s="1"/>
      <c r="K223" s="23"/>
      <c r="L223" s="1"/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ht="15.75" customHeight="1">
      <c r="A224" s="1"/>
      <c r="B224" s="1"/>
      <c r="C224" s="1"/>
      <c r="D224" s="1"/>
      <c r="E224" s="1"/>
      <c r="F224" s="1"/>
      <c r="G224" s="2"/>
      <c r="H224" s="1"/>
      <c r="I224" s="3"/>
      <c r="J224" s="1"/>
      <c r="K224" s="23"/>
      <c r="L224" s="1"/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ht="15.75" customHeight="1">
      <c r="A225" s="1"/>
      <c r="B225" s="1"/>
      <c r="C225" s="1"/>
      <c r="D225" s="1"/>
      <c r="E225" s="1"/>
      <c r="F225" s="1"/>
      <c r="G225" s="2"/>
      <c r="H225" s="1"/>
      <c r="I225" s="3"/>
      <c r="J225" s="1"/>
      <c r="K225" s="23"/>
      <c r="L225" s="1"/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ht="15.75" customHeight="1">
      <c r="A226" s="1"/>
      <c r="B226" s="1"/>
      <c r="C226" s="1"/>
      <c r="D226" s="1"/>
      <c r="E226" s="1"/>
      <c r="F226" s="1"/>
      <c r="G226" s="2"/>
      <c r="H226" s="1"/>
      <c r="I226" s="3"/>
      <c r="J226" s="1"/>
      <c r="K226" s="23"/>
      <c r="L226" s="1"/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ht="15.75" customHeight="1">
      <c r="A227" s="1"/>
      <c r="B227" s="1"/>
      <c r="C227" s="1"/>
      <c r="D227" s="1"/>
      <c r="E227" s="1"/>
      <c r="F227" s="1"/>
      <c r="G227" s="2"/>
      <c r="H227" s="1"/>
      <c r="I227" s="3"/>
      <c r="J227" s="1"/>
      <c r="K227" s="23"/>
      <c r="L227" s="1"/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ht="15.75" customHeight="1">
      <c r="A228" s="1"/>
      <c r="B228" s="1"/>
      <c r="C228" s="1"/>
      <c r="D228" s="1"/>
      <c r="E228" s="1"/>
      <c r="F228" s="1"/>
      <c r="G228" s="2"/>
      <c r="H228" s="1"/>
      <c r="I228" s="3"/>
      <c r="J228" s="1"/>
      <c r="K228" s="23"/>
      <c r="L228" s="1"/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ht="15.75" customHeight="1">
      <c r="A229" s="1"/>
      <c r="B229" s="1"/>
      <c r="C229" s="1"/>
      <c r="D229" s="1"/>
      <c r="E229" s="1"/>
      <c r="F229" s="1"/>
      <c r="G229" s="2"/>
      <c r="H229" s="1"/>
      <c r="I229" s="3"/>
      <c r="J229" s="1"/>
      <c r="K229" s="23"/>
      <c r="L229" s="1"/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ht="15.75" customHeight="1">
      <c r="A230" s="1"/>
      <c r="B230" s="1"/>
      <c r="C230" s="1"/>
      <c r="D230" s="1"/>
      <c r="E230" s="1"/>
      <c r="F230" s="1"/>
      <c r="G230" s="2"/>
      <c r="H230" s="1"/>
      <c r="I230" s="3"/>
      <c r="J230" s="1"/>
      <c r="K230" s="23"/>
      <c r="L230" s="1"/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ht="15.75" customHeight="1">
      <c r="A231" s="1"/>
      <c r="B231" s="1"/>
      <c r="C231" s="1"/>
      <c r="D231" s="1"/>
      <c r="E231" s="1"/>
      <c r="F231" s="1"/>
      <c r="G231" s="2"/>
      <c r="H231" s="1"/>
      <c r="I231" s="3"/>
      <c r="J231" s="1"/>
      <c r="K231" s="23"/>
      <c r="L231" s="1"/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ht="15.75" customHeight="1">
      <c r="A232" s="1"/>
      <c r="B232" s="1"/>
      <c r="C232" s="1"/>
      <c r="D232" s="1"/>
      <c r="E232" s="1"/>
      <c r="F232" s="1"/>
      <c r="G232" s="2"/>
      <c r="H232" s="1"/>
      <c r="I232" s="3"/>
      <c r="J232" s="1"/>
      <c r="K232" s="23"/>
      <c r="L232" s="1"/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ht="15.75" customHeight="1">
      <c r="A233" s="1"/>
      <c r="B233" s="1"/>
      <c r="C233" s="1"/>
      <c r="D233" s="1"/>
      <c r="E233" s="1"/>
      <c r="F233" s="1"/>
      <c r="G233" s="2"/>
      <c r="H233" s="1"/>
      <c r="I233" s="3"/>
      <c r="J233" s="1"/>
      <c r="K233" s="23"/>
      <c r="L233" s="1"/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ht="15.75" customHeight="1">
      <c r="A234" s="1"/>
      <c r="B234" s="1"/>
      <c r="C234" s="1"/>
      <c r="D234" s="1"/>
      <c r="E234" s="1"/>
      <c r="F234" s="1"/>
      <c r="G234" s="2"/>
      <c r="H234" s="1"/>
      <c r="I234" s="3"/>
      <c r="J234" s="1"/>
      <c r="K234" s="23"/>
      <c r="L234" s="1"/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ht="15.75" customHeight="1">
      <c r="A235" s="1"/>
      <c r="B235" s="1"/>
      <c r="C235" s="1"/>
      <c r="D235" s="1"/>
      <c r="E235" s="1"/>
      <c r="F235" s="1"/>
      <c r="G235" s="2"/>
      <c r="H235" s="1"/>
      <c r="I235" s="3"/>
      <c r="J235" s="1"/>
      <c r="K235" s="23"/>
      <c r="L235" s="1"/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ht="15.75" customHeight="1">
      <c r="A236" s="1"/>
      <c r="B236" s="1"/>
      <c r="C236" s="1"/>
      <c r="D236" s="1"/>
      <c r="E236" s="1"/>
      <c r="F236" s="1"/>
      <c r="G236" s="2"/>
      <c r="H236" s="1"/>
      <c r="I236" s="3"/>
      <c r="J236" s="1"/>
      <c r="K236" s="23"/>
      <c r="L236" s="1"/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ht="15.75" customHeight="1">
      <c r="A237" s="1"/>
      <c r="B237" s="1"/>
      <c r="C237" s="1"/>
      <c r="D237" s="1"/>
      <c r="E237" s="1"/>
      <c r="F237" s="1"/>
      <c r="G237" s="2"/>
      <c r="H237" s="1"/>
      <c r="I237" s="3"/>
      <c r="J237" s="1"/>
      <c r="K237" s="23"/>
      <c r="L237" s="1"/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ht="15.75" customHeight="1">
      <c r="A238" s="1"/>
      <c r="B238" s="1"/>
      <c r="C238" s="1"/>
      <c r="D238" s="1"/>
      <c r="E238" s="1"/>
      <c r="F238" s="1"/>
      <c r="G238" s="2"/>
      <c r="H238" s="1"/>
      <c r="I238" s="3"/>
      <c r="J238" s="1"/>
      <c r="K238" s="23"/>
      <c r="L238" s="1"/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ht="15.75" customHeight="1">
      <c r="A239" s="1"/>
      <c r="B239" s="1"/>
      <c r="C239" s="1"/>
      <c r="D239" s="1"/>
      <c r="E239" s="1"/>
      <c r="F239" s="1"/>
      <c r="G239" s="2"/>
      <c r="H239" s="1"/>
      <c r="I239" s="3"/>
      <c r="J239" s="1"/>
      <c r="K239" s="23"/>
      <c r="L239" s="1"/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ht="15.75" customHeight="1">
      <c r="A240" s="1"/>
      <c r="B240" s="1"/>
      <c r="C240" s="1"/>
      <c r="D240" s="1"/>
      <c r="E240" s="1"/>
      <c r="F240" s="1"/>
      <c r="G240" s="2"/>
      <c r="H240" s="1"/>
      <c r="I240" s="3"/>
      <c r="J240" s="1"/>
      <c r="K240" s="23"/>
      <c r="L240" s="1"/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ht="15.75" customHeight="1">
      <c r="A241" s="1"/>
      <c r="B241" s="1"/>
      <c r="C241" s="1"/>
      <c r="D241" s="1"/>
      <c r="E241" s="1"/>
      <c r="F241" s="1"/>
      <c r="G241" s="2"/>
      <c r="H241" s="1"/>
      <c r="I241" s="3"/>
      <c r="J241" s="1"/>
      <c r="K241" s="23"/>
      <c r="L241" s="1"/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ht="15.75" customHeight="1">
      <c r="A242" s="1"/>
      <c r="B242" s="1"/>
      <c r="C242" s="1"/>
      <c r="D242" s="1"/>
      <c r="E242" s="1"/>
      <c r="F242" s="1"/>
      <c r="G242" s="2"/>
      <c r="H242" s="1"/>
      <c r="I242" s="3"/>
      <c r="J242" s="1"/>
      <c r="K242" s="23"/>
      <c r="L242" s="1"/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ht="15.75" customHeight="1">
      <c r="A243" s="1"/>
      <c r="B243" s="1"/>
      <c r="C243" s="1"/>
      <c r="D243" s="1"/>
      <c r="E243" s="1"/>
      <c r="F243" s="1"/>
      <c r="G243" s="2"/>
      <c r="H243" s="1"/>
      <c r="I243" s="3"/>
      <c r="J243" s="1"/>
      <c r="K243" s="23"/>
      <c r="L243" s="1"/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ht="15.75" customHeight="1">
      <c r="A244" s="1"/>
      <c r="B244" s="1"/>
      <c r="C244" s="1"/>
      <c r="D244" s="1"/>
      <c r="E244" s="1"/>
      <c r="F244" s="1"/>
      <c r="G244" s="2"/>
      <c r="H244" s="1"/>
      <c r="I244" s="3"/>
      <c r="J244" s="1"/>
      <c r="K244" s="23"/>
      <c r="L244" s="1"/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ht="15.75" customHeight="1">
      <c r="A245" s="1"/>
      <c r="B245" s="1"/>
      <c r="C245" s="1"/>
      <c r="D245" s="1"/>
      <c r="E245" s="1"/>
      <c r="F245" s="1"/>
      <c r="G245" s="2"/>
      <c r="H245" s="1"/>
      <c r="I245" s="3"/>
      <c r="J245" s="1"/>
      <c r="K245" s="1"/>
      <c r="L245" s="1"/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ht="15.75" customHeight="1">
      <c r="A246" s="1"/>
      <c r="B246" s="1"/>
      <c r="C246" s="1"/>
      <c r="D246" s="1"/>
      <c r="E246" s="1"/>
      <c r="F246" s="1"/>
      <c r="G246" s="2"/>
      <c r="H246" s="1"/>
      <c r="I246" s="3"/>
      <c r="J246" s="1"/>
      <c r="K246" s="1"/>
      <c r="L246" s="1"/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ht="15.75" customHeight="1">
      <c r="A247" s="1"/>
      <c r="B247" s="1"/>
      <c r="C247" s="1"/>
      <c r="D247" s="1"/>
      <c r="E247" s="1"/>
      <c r="F247" s="1"/>
      <c r="G247" s="2"/>
      <c r="H247" s="1"/>
      <c r="I247" s="3"/>
      <c r="J247" s="1"/>
      <c r="K247" s="1"/>
      <c r="L247" s="1"/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ht="15.75" customHeight="1">
      <c r="A248" s="1"/>
      <c r="B248" s="1"/>
      <c r="C248" s="1"/>
      <c r="D248" s="1"/>
      <c r="E248" s="1"/>
      <c r="F248" s="1"/>
      <c r="G248" s="2"/>
      <c r="H248" s="1"/>
      <c r="I248" s="3"/>
      <c r="J248" s="1"/>
      <c r="K248" s="1"/>
      <c r="L248" s="1"/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ht="15.75" customHeight="1">
      <c r="A249" s="1"/>
      <c r="B249" s="1"/>
      <c r="C249" s="1"/>
      <c r="D249" s="1"/>
      <c r="E249" s="1"/>
      <c r="F249" s="1"/>
      <c r="G249" s="2"/>
      <c r="H249" s="1"/>
      <c r="I249" s="3"/>
      <c r="J249" s="1"/>
      <c r="K249" s="1"/>
      <c r="L249" s="1"/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ht="15.75" customHeight="1">
      <c r="A250" s="1"/>
      <c r="B250" s="1"/>
      <c r="C250" s="1"/>
      <c r="D250" s="1"/>
      <c r="E250" s="1"/>
      <c r="F250" s="1"/>
      <c r="G250" s="2"/>
      <c r="H250" s="1"/>
      <c r="I250" s="3"/>
      <c r="J250" s="1"/>
      <c r="K250" s="1"/>
      <c r="L250" s="1"/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ht="15.75" customHeight="1">
      <c r="A251" s="1"/>
      <c r="B251" s="1"/>
      <c r="C251" s="1"/>
      <c r="D251" s="1"/>
      <c r="E251" s="1"/>
      <c r="F251" s="1"/>
      <c r="G251" s="2"/>
      <c r="H251" s="1"/>
      <c r="I251" s="3"/>
      <c r="J251" s="1"/>
      <c r="K251" s="1"/>
      <c r="L251" s="1"/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ht="15.75" customHeight="1">
      <c r="A252" s="1"/>
      <c r="B252" s="1"/>
      <c r="C252" s="1"/>
      <c r="D252" s="1"/>
      <c r="E252" s="1"/>
      <c r="F252" s="1"/>
      <c r="G252" s="2"/>
      <c r="H252" s="1"/>
      <c r="I252" s="3"/>
      <c r="J252" s="1"/>
      <c r="K252" s="1"/>
      <c r="L252" s="1"/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ht="15.75" customHeight="1">
      <c r="A253" s="1"/>
      <c r="B253" s="1"/>
      <c r="C253" s="1"/>
      <c r="D253" s="1"/>
      <c r="E253" s="1"/>
      <c r="F253" s="1"/>
      <c r="G253" s="2"/>
      <c r="H253" s="1"/>
      <c r="I253" s="3"/>
      <c r="J253" s="1"/>
      <c r="K253" s="1"/>
      <c r="L253" s="1"/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ht="15.75" customHeight="1">
      <c r="A254" s="1"/>
      <c r="B254" s="1"/>
      <c r="C254" s="1"/>
      <c r="D254" s="1"/>
      <c r="E254" s="1"/>
      <c r="F254" s="1"/>
      <c r="G254" s="2"/>
      <c r="H254" s="1"/>
      <c r="I254" s="3"/>
      <c r="J254" s="1"/>
      <c r="K254" s="1"/>
      <c r="L254" s="1"/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ht="15.75" customHeight="1">
      <c r="A255" s="1"/>
      <c r="B255" s="1"/>
      <c r="C255" s="1"/>
      <c r="D255" s="1"/>
      <c r="E255" s="1"/>
      <c r="F255" s="1"/>
      <c r="G255" s="2"/>
      <c r="H255" s="1"/>
      <c r="I255" s="3"/>
      <c r="J255" s="1"/>
      <c r="K255" s="1"/>
      <c r="L255" s="1"/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ht="15.75" customHeight="1">
      <c r="A256" s="1"/>
      <c r="B256" s="1"/>
      <c r="C256" s="1"/>
      <c r="D256" s="1"/>
      <c r="E256" s="1"/>
      <c r="F256" s="1"/>
      <c r="G256" s="2"/>
      <c r="H256" s="1"/>
      <c r="I256" s="3"/>
      <c r="J256" s="1"/>
      <c r="K256" s="1"/>
      <c r="L256" s="1"/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ht="15.75" customHeight="1">
      <c r="A257" s="1"/>
      <c r="B257" s="1"/>
      <c r="C257" s="1"/>
      <c r="D257" s="1"/>
      <c r="E257" s="1"/>
      <c r="F257" s="1"/>
      <c r="G257" s="2"/>
      <c r="H257" s="1"/>
      <c r="I257" s="3"/>
      <c r="J257" s="1"/>
      <c r="K257" s="1"/>
      <c r="L257" s="1"/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ht="15.75" customHeight="1">
      <c r="A258" s="1"/>
      <c r="B258" s="1"/>
      <c r="C258" s="1"/>
      <c r="D258" s="1"/>
      <c r="E258" s="1"/>
      <c r="F258" s="1"/>
      <c r="G258" s="2"/>
      <c r="H258" s="1"/>
      <c r="I258" s="3"/>
      <c r="J258" s="1"/>
      <c r="K258" s="1"/>
      <c r="L258" s="1"/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ht="15.75" customHeight="1">
      <c r="A259" s="1"/>
      <c r="B259" s="1"/>
      <c r="C259" s="1"/>
      <c r="D259" s="1"/>
      <c r="E259" s="1"/>
      <c r="F259" s="1"/>
      <c r="G259" s="2"/>
      <c r="H259" s="1"/>
      <c r="I259" s="3"/>
      <c r="J259" s="1"/>
      <c r="K259" s="1"/>
      <c r="L259" s="1"/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ht="15.75" customHeight="1">
      <c r="A260" s="1"/>
      <c r="B260" s="1"/>
      <c r="C260" s="1"/>
      <c r="D260" s="1"/>
      <c r="E260" s="1"/>
      <c r="F260" s="1"/>
      <c r="G260" s="2"/>
      <c r="H260" s="1"/>
      <c r="I260" s="3"/>
      <c r="J260" s="1"/>
      <c r="K260" s="1"/>
      <c r="L260" s="1"/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ht="15.75" customHeight="1">
      <c r="A261" s="1"/>
      <c r="B261" s="1"/>
      <c r="C261" s="1"/>
      <c r="D261" s="1"/>
      <c r="E261" s="1"/>
      <c r="F261" s="1"/>
      <c r="G261" s="2"/>
      <c r="H261" s="1"/>
      <c r="I261" s="3"/>
      <c r="J261" s="1"/>
      <c r="K261" s="1"/>
      <c r="L261" s="1"/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ht="15.75" customHeight="1">
      <c r="A262" s="1"/>
      <c r="B262" s="1"/>
      <c r="C262" s="1"/>
      <c r="D262" s="1"/>
      <c r="E262" s="1"/>
      <c r="F262" s="1"/>
      <c r="G262" s="2"/>
      <c r="H262" s="1"/>
      <c r="I262" s="3"/>
      <c r="J262" s="1"/>
      <c r="K262" s="1"/>
      <c r="L262" s="1"/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ht="15.75" customHeight="1">
      <c r="A263" s="1"/>
      <c r="B263" s="1"/>
      <c r="C263" s="1"/>
      <c r="D263" s="1"/>
      <c r="E263" s="1"/>
      <c r="F263" s="1"/>
      <c r="G263" s="2"/>
      <c r="H263" s="1"/>
      <c r="I263" s="3"/>
      <c r="J263" s="1"/>
      <c r="K263" s="1"/>
      <c r="L263" s="1"/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ht="15.75" customHeight="1">
      <c r="A264" s="1"/>
      <c r="B264" s="1"/>
      <c r="C264" s="1"/>
      <c r="D264" s="1"/>
      <c r="E264" s="1"/>
      <c r="F264" s="1"/>
      <c r="G264" s="2"/>
      <c r="H264" s="1"/>
      <c r="I264" s="3"/>
      <c r="J264" s="1"/>
      <c r="K264" s="1"/>
      <c r="L264" s="1"/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ht="15.75" customHeight="1">
      <c r="A265" s="1"/>
      <c r="B265" s="1"/>
      <c r="C265" s="1"/>
      <c r="D265" s="1"/>
      <c r="E265" s="1"/>
      <c r="F265" s="1"/>
      <c r="G265" s="2"/>
      <c r="H265" s="1"/>
      <c r="I265" s="3"/>
      <c r="J265" s="1"/>
      <c r="K265" s="1"/>
      <c r="L265" s="1"/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ht="15.75" customHeight="1">
      <c r="A266" s="1"/>
      <c r="B266" s="1"/>
      <c r="C266" s="1"/>
      <c r="D266" s="1"/>
      <c r="E266" s="1"/>
      <c r="F266" s="1"/>
      <c r="G266" s="2"/>
      <c r="H266" s="1"/>
      <c r="I266" s="3"/>
      <c r="J266" s="1"/>
      <c r="K266" s="1"/>
      <c r="L266" s="1"/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ht="15.75" customHeight="1">
      <c r="A267" s="1"/>
      <c r="B267" s="1"/>
      <c r="C267" s="1"/>
      <c r="D267" s="1"/>
      <c r="E267" s="1"/>
      <c r="F267" s="1"/>
      <c r="G267" s="2"/>
      <c r="H267" s="1"/>
      <c r="I267" s="3"/>
      <c r="J267" s="1"/>
      <c r="K267" s="1"/>
      <c r="L267" s="1"/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ht="15.75" customHeight="1">
      <c r="A268" s="1"/>
      <c r="B268" s="1"/>
      <c r="C268" s="1"/>
      <c r="D268" s="1"/>
      <c r="E268" s="1"/>
      <c r="F268" s="1"/>
      <c r="G268" s="2"/>
      <c r="H268" s="1"/>
      <c r="I268" s="3"/>
      <c r="J268" s="1"/>
      <c r="K268" s="1"/>
      <c r="L268" s="1"/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ht="15.75" customHeight="1">
      <c r="A269" s="1"/>
      <c r="B269" s="1"/>
      <c r="C269" s="1"/>
      <c r="D269" s="1"/>
      <c r="E269" s="1"/>
      <c r="F269" s="1"/>
      <c r="G269" s="2"/>
      <c r="H269" s="1"/>
      <c r="I269" s="3"/>
      <c r="J269" s="1"/>
      <c r="K269" s="1"/>
      <c r="L269" s="1"/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ht="15.75" customHeight="1">
      <c r="A270" s="1"/>
      <c r="B270" s="1"/>
      <c r="C270" s="1"/>
      <c r="D270" s="1"/>
      <c r="E270" s="1"/>
      <c r="F270" s="1"/>
      <c r="G270" s="2"/>
      <c r="H270" s="1"/>
      <c r="I270" s="3"/>
      <c r="J270" s="1"/>
      <c r="K270" s="1"/>
      <c r="L270" s="1"/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ht="15.75" customHeight="1">
      <c r="A271" s="1"/>
      <c r="B271" s="1"/>
      <c r="C271" s="1"/>
      <c r="D271" s="1"/>
      <c r="E271" s="1"/>
      <c r="F271" s="1"/>
      <c r="G271" s="2"/>
      <c r="H271" s="1"/>
      <c r="I271" s="3"/>
      <c r="J271" s="1"/>
      <c r="K271" s="1"/>
      <c r="L271" s="1"/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ht="15.75" customHeight="1">
      <c r="A272" s="1"/>
      <c r="B272" s="1"/>
      <c r="C272" s="1"/>
      <c r="D272" s="1"/>
      <c r="E272" s="1"/>
      <c r="F272" s="1"/>
      <c r="G272" s="2"/>
      <c r="H272" s="1"/>
      <c r="I272" s="3"/>
      <c r="J272" s="1"/>
      <c r="K272" s="1"/>
      <c r="L272" s="1"/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ht="15.75" customHeight="1">
      <c r="A273" s="1"/>
      <c r="B273" s="1"/>
      <c r="C273" s="1"/>
      <c r="D273" s="1"/>
      <c r="E273" s="1"/>
      <c r="F273" s="1"/>
      <c r="G273" s="2"/>
      <c r="H273" s="1"/>
      <c r="I273" s="3"/>
      <c r="J273" s="1"/>
      <c r="K273" s="1"/>
      <c r="L273" s="1"/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ht="15.75" customHeight="1">
      <c r="A274" s="1"/>
      <c r="B274" s="1"/>
      <c r="C274" s="1"/>
      <c r="D274" s="1"/>
      <c r="E274" s="1"/>
      <c r="F274" s="1"/>
      <c r="G274" s="2"/>
      <c r="H274" s="1"/>
      <c r="I274" s="3"/>
      <c r="J274" s="1"/>
      <c r="K274" s="1"/>
      <c r="L274" s="1"/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ht="15.75" customHeight="1">
      <c r="A275" s="1"/>
      <c r="B275" s="1"/>
      <c r="C275" s="1"/>
      <c r="D275" s="1"/>
      <c r="E275" s="1"/>
      <c r="F275" s="1"/>
      <c r="G275" s="2"/>
      <c r="H275" s="1"/>
      <c r="I275" s="3"/>
      <c r="J275" s="1"/>
      <c r="K275" s="1"/>
      <c r="L275" s="1"/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ht="15.75" customHeight="1">
      <c r="A276" s="1"/>
      <c r="B276" s="1"/>
      <c r="C276" s="1"/>
      <c r="D276" s="1"/>
      <c r="E276" s="1"/>
      <c r="F276" s="1"/>
      <c r="G276" s="2"/>
      <c r="H276" s="1"/>
      <c r="I276" s="3"/>
      <c r="J276" s="1"/>
      <c r="K276" s="1"/>
      <c r="L276" s="1"/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ht="15.75" customHeight="1">
      <c r="A277" s="1"/>
      <c r="B277" s="1"/>
      <c r="C277" s="1"/>
      <c r="D277" s="1"/>
      <c r="E277" s="1"/>
      <c r="F277" s="1"/>
      <c r="G277" s="2"/>
      <c r="H277" s="1"/>
      <c r="I277" s="3"/>
      <c r="J277" s="1"/>
      <c r="K277" s="1"/>
      <c r="L277" s="1"/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ht="15.75" customHeight="1">
      <c r="A278" s="1"/>
      <c r="B278" s="1"/>
      <c r="C278" s="1"/>
      <c r="D278" s="1"/>
      <c r="E278" s="1"/>
      <c r="F278" s="1"/>
      <c r="G278" s="2"/>
      <c r="H278" s="1"/>
      <c r="I278" s="3"/>
      <c r="J278" s="1"/>
      <c r="K278" s="1"/>
      <c r="L278" s="1"/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ht="15.75" customHeight="1">
      <c r="A279" s="1"/>
      <c r="B279" s="1"/>
      <c r="C279" s="1"/>
      <c r="D279" s="1"/>
      <c r="E279" s="1"/>
      <c r="F279" s="1"/>
      <c r="G279" s="2"/>
      <c r="H279" s="1"/>
      <c r="I279" s="3"/>
      <c r="J279" s="1"/>
      <c r="K279" s="1"/>
      <c r="L279" s="1"/>
      <c r="M279" s="4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ht="15.75" customHeight="1">
      <c r="A280" s="1"/>
      <c r="B280" s="1"/>
      <c r="C280" s="1"/>
      <c r="D280" s="1"/>
      <c r="E280" s="1"/>
      <c r="F280" s="1"/>
      <c r="G280" s="2"/>
      <c r="H280" s="1"/>
      <c r="I280" s="3"/>
      <c r="J280" s="1"/>
      <c r="K280" s="1"/>
      <c r="L280" s="1"/>
      <c r="M280" s="4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ht="15.75" customHeight="1">
      <c r="A281" s="1"/>
      <c r="B281" s="1"/>
      <c r="C281" s="1"/>
      <c r="D281" s="1"/>
      <c r="E281" s="1"/>
      <c r="F281" s="1"/>
      <c r="G281" s="2"/>
      <c r="H281" s="1"/>
      <c r="I281" s="3"/>
      <c r="J281" s="1"/>
      <c r="K281" s="1"/>
      <c r="L281" s="1"/>
      <c r="M281" s="4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ht="15.75" customHeight="1">
      <c r="A282" s="1"/>
      <c r="B282" s="1"/>
      <c r="C282" s="1"/>
      <c r="D282" s="1"/>
      <c r="E282" s="1"/>
      <c r="F282" s="1"/>
      <c r="G282" s="2"/>
      <c r="H282" s="1"/>
      <c r="I282" s="3"/>
      <c r="J282" s="1"/>
      <c r="K282" s="1"/>
      <c r="L282" s="1"/>
      <c r="M282" s="4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ht="15.75" customHeight="1">
      <c r="A283" s="1"/>
      <c r="B283" s="1"/>
      <c r="C283" s="1"/>
      <c r="D283" s="1"/>
      <c r="E283" s="1"/>
      <c r="F283" s="1"/>
      <c r="G283" s="2"/>
      <c r="H283" s="1"/>
      <c r="I283" s="3"/>
      <c r="J283" s="1"/>
      <c r="K283" s="1"/>
      <c r="L283" s="1"/>
      <c r="M283" s="4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ht="15.75" customHeight="1">
      <c r="A284" s="1"/>
      <c r="B284" s="1"/>
      <c r="C284" s="1"/>
      <c r="D284" s="1"/>
      <c r="E284" s="1"/>
      <c r="F284" s="1"/>
      <c r="G284" s="2"/>
      <c r="H284" s="1"/>
      <c r="I284" s="3"/>
      <c r="J284" s="1"/>
      <c r="K284" s="1"/>
      <c r="L284" s="1"/>
      <c r="M284" s="4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ht="15.75" customHeight="1">
      <c r="A285" s="1"/>
      <c r="B285" s="1"/>
      <c r="C285" s="1"/>
      <c r="D285" s="1"/>
      <c r="E285" s="1"/>
      <c r="F285" s="1"/>
      <c r="G285" s="2"/>
      <c r="H285" s="1"/>
      <c r="I285" s="3"/>
      <c r="J285" s="1"/>
      <c r="K285" s="1"/>
      <c r="L285" s="1"/>
      <c r="M285" s="4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ht="15.75" customHeight="1">
      <c r="A286" s="1"/>
      <c r="B286" s="1"/>
      <c r="C286" s="1"/>
      <c r="D286" s="1"/>
      <c r="E286" s="1"/>
      <c r="F286" s="1"/>
      <c r="G286" s="2"/>
      <c r="H286" s="1"/>
      <c r="I286" s="3"/>
      <c r="J286" s="1"/>
      <c r="K286" s="1"/>
      <c r="L286" s="1"/>
      <c r="M286" s="4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ht="15.75" customHeight="1">
      <c r="A287" s="1"/>
      <c r="B287" s="1"/>
      <c r="C287" s="1"/>
      <c r="D287" s="1"/>
      <c r="E287" s="1"/>
      <c r="F287" s="1"/>
      <c r="G287" s="2"/>
      <c r="H287" s="1"/>
      <c r="I287" s="3"/>
      <c r="J287" s="1"/>
      <c r="K287" s="1"/>
      <c r="L287" s="1"/>
      <c r="M287" s="4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ht="15.75" customHeight="1">
      <c r="A288" s="1"/>
      <c r="B288" s="1"/>
      <c r="C288" s="1"/>
      <c r="D288" s="1"/>
      <c r="E288" s="1"/>
      <c r="F288" s="1"/>
      <c r="G288" s="2"/>
      <c r="H288" s="1"/>
      <c r="I288" s="3"/>
      <c r="J288" s="1"/>
      <c r="K288" s="1"/>
      <c r="L288" s="1"/>
      <c r="M288" s="4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ht="15.75" customHeight="1">
      <c r="A289" s="1"/>
      <c r="B289" s="1"/>
      <c r="C289" s="1"/>
      <c r="D289" s="1"/>
      <c r="E289" s="1"/>
      <c r="F289" s="1"/>
      <c r="G289" s="2"/>
      <c r="H289" s="1"/>
      <c r="I289" s="3"/>
      <c r="J289" s="1"/>
      <c r="K289" s="1"/>
      <c r="L289" s="1"/>
      <c r="M289" s="4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ht="15.75" customHeight="1">
      <c r="A290" s="1"/>
      <c r="B290" s="1"/>
      <c r="C290" s="1"/>
      <c r="D290" s="1"/>
      <c r="E290" s="1"/>
      <c r="F290" s="1"/>
      <c r="G290" s="2"/>
      <c r="H290" s="1"/>
      <c r="I290" s="3"/>
      <c r="J290" s="1"/>
      <c r="K290" s="1"/>
      <c r="L290" s="1"/>
      <c r="M290" s="4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ht="15.75" customHeight="1">
      <c r="A291" s="1"/>
      <c r="B291" s="1"/>
      <c r="C291" s="1"/>
      <c r="D291" s="1"/>
      <c r="E291" s="1"/>
      <c r="F291" s="1"/>
      <c r="G291" s="2"/>
      <c r="H291" s="1"/>
      <c r="I291" s="3"/>
      <c r="J291" s="1"/>
      <c r="K291" s="1"/>
      <c r="L291" s="1"/>
      <c r="M291" s="4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ht="15.75" customHeight="1">
      <c r="A292" s="1"/>
      <c r="B292" s="1"/>
      <c r="C292" s="1"/>
      <c r="D292" s="1"/>
      <c r="E292" s="1"/>
      <c r="F292" s="1"/>
      <c r="G292" s="2"/>
      <c r="H292" s="1"/>
      <c r="I292" s="3"/>
      <c r="J292" s="1"/>
      <c r="K292" s="1"/>
      <c r="L292" s="1"/>
      <c r="M292" s="4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ht="15.75" customHeight="1">
      <c r="A293" s="1"/>
      <c r="B293" s="1"/>
      <c r="C293" s="1"/>
      <c r="D293" s="1"/>
      <c r="E293" s="1"/>
      <c r="F293" s="1"/>
      <c r="G293" s="2"/>
      <c r="H293" s="1"/>
      <c r="I293" s="3"/>
      <c r="J293" s="1"/>
      <c r="K293" s="1"/>
      <c r="L293" s="1"/>
      <c r="M293" s="4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ht="15.75" customHeight="1">
      <c r="A294" s="1"/>
      <c r="B294" s="1"/>
      <c r="C294" s="1"/>
      <c r="D294" s="1"/>
      <c r="E294" s="1"/>
      <c r="F294" s="1"/>
      <c r="G294" s="2"/>
      <c r="H294" s="1"/>
      <c r="I294" s="3"/>
      <c r="J294" s="1"/>
      <c r="K294" s="1"/>
      <c r="L294" s="1"/>
      <c r="M294" s="4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ht="15.75" customHeight="1">
      <c r="A295" s="1"/>
      <c r="B295" s="1"/>
      <c r="C295" s="1"/>
      <c r="D295" s="1"/>
      <c r="E295" s="1"/>
      <c r="F295" s="1"/>
      <c r="G295" s="2"/>
      <c r="H295" s="1"/>
      <c r="I295" s="3"/>
      <c r="J295" s="1"/>
      <c r="K295" s="1"/>
      <c r="L295" s="1"/>
      <c r="M295" s="4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ht="15.75" customHeight="1">
      <c r="A296" s="1"/>
      <c r="B296" s="1"/>
      <c r="C296" s="1"/>
      <c r="D296" s="1"/>
      <c r="E296" s="1"/>
      <c r="F296" s="1"/>
      <c r="G296" s="2"/>
      <c r="H296" s="1"/>
      <c r="I296" s="3"/>
      <c r="J296" s="1"/>
      <c r="K296" s="1"/>
      <c r="L296" s="1"/>
      <c r="M296" s="4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ht="15.75" customHeight="1">
      <c r="A297" s="1"/>
      <c r="B297" s="1"/>
      <c r="C297" s="1"/>
      <c r="D297" s="1"/>
      <c r="E297" s="1"/>
      <c r="F297" s="1"/>
      <c r="G297" s="2"/>
      <c r="H297" s="1"/>
      <c r="I297" s="3"/>
      <c r="J297" s="1"/>
      <c r="K297" s="1"/>
      <c r="L297" s="1"/>
      <c r="M297" s="4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ht="15.75" customHeight="1">
      <c r="A298" s="1"/>
      <c r="B298" s="1"/>
      <c r="C298" s="1"/>
      <c r="D298" s="1"/>
      <c r="E298" s="1"/>
      <c r="F298" s="1"/>
      <c r="G298" s="2"/>
      <c r="H298" s="1"/>
      <c r="I298" s="3"/>
      <c r="J298" s="1"/>
      <c r="K298" s="1"/>
      <c r="L298" s="1"/>
      <c r="M298" s="4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ht="15.75" customHeight="1">
      <c r="A299" s="1"/>
      <c r="B299" s="1"/>
      <c r="C299" s="1"/>
      <c r="D299" s="1"/>
      <c r="E299" s="1"/>
      <c r="F299" s="1"/>
      <c r="G299" s="2"/>
      <c r="H299" s="1"/>
      <c r="I299" s="3"/>
      <c r="J299" s="1"/>
      <c r="K299" s="1"/>
      <c r="L299" s="1"/>
      <c r="M299" s="4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ht="15.75" customHeight="1">
      <c r="A300" s="1"/>
      <c r="B300" s="1"/>
      <c r="C300" s="1"/>
      <c r="D300" s="1"/>
      <c r="E300" s="1"/>
      <c r="F300" s="1"/>
      <c r="G300" s="2"/>
      <c r="H300" s="1"/>
      <c r="I300" s="3"/>
      <c r="J300" s="1"/>
      <c r="K300" s="1"/>
      <c r="L300" s="1"/>
      <c r="M300" s="4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ht="15.75" customHeight="1">
      <c r="A301" s="1"/>
      <c r="B301" s="1"/>
      <c r="C301" s="1"/>
      <c r="D301" s="1"/>
      <c r="E301" s="1"/>
      <c r="F301" s="1"/>
      <c r="G301" s="2"/>
      <c r="H301" s="1"/>
      <c r="I301" s="3"/>
      <c r="J301" s="1"/>
      <c r="K301" s="1"/>
      <c r="L301" s="1"/>
      <c r="M301" s="4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ht="15.75" customHeight="1">
      <c r="A302" s="1"/>
      <c r="B302" s="1"/>
      <c r="C302" s="1"/>
      <c r="D302" s="1"/>
      <c r="E302" s="1"/>
      <c r="F302" s="1"/>
      <c r="G302" s="2"/>
      <c r="H302" s="1"/>
      <c r="I302" s="3"/>
      <c r="J302" s="1"/>
      <c r="K302" s="1"/>
      <c r="L302" s="1"/>
      <c r="M302" s="4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ht="15.75" customHeight="1">
      <c r="A303" s="1"/>
      <c r="B303" s="1"/>
      <c r="C303" s="1"/>
      <c r="D303" s="1"/>
      <c r="E303" s="1"/>
      <c r="F303" s="1"/>
      <c r="G303" s="2"/>
      <c r="H303" s="1"/>
      <c r="I303" s="3"/>
      <c r="J303" s="1"/>
      <c r="K303" s="1"/>
      <c r="L303" s="1"/>
      <c r="M303" s="4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ht="15.75" customHeight="1">
      <c r="A304" s="1"/>
      <c r="B304" s="1"/>
      <c r="C304" s="1"/>
      <c r="D304" s="1"/>
      <c r="E304" s="1"/>
      <c r="F304" s="1"/>
      <c r="G304" s="2"/>
      <c r="H304" s="1"/>
      <c r="I304" s="3"/>
      <c r="J304" s="1"/>
      <c r="K304" s="1"/>
      <c r="L304" s="1"/>
      <c r="M304" s="4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ht="15.75" customHeight="1">
      <c r="A305" s="1"/>
      <c r="B305" s="1"/>
      <c r="C305" s="1"/>
      <c r="D305" s="1"/>
      <c r="E305" s="1"/>
      <c r="F305" s="1"/>
      <c r="G305" s="2"/>
      <c r="H305" s="1"/>
      <c r="I305" s="3"/>
      <c r="J305" s="1"/>
      <c r="K305" s="1"/>
      <c r="L305" s="1"/>
      <c r="M305" s="4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ht="15.75" customHeight="1">
      <c r="A306" s="1"/>
      <c r="B306" s="1"/>
      <c r="C306" s="1"/>
      <c r="D306" s="1"/>
      <c r="E306" s="1"/>
      <c r="F306" s="1"/>
      <c r="G306" s="2"/>
      <c r="H306" s="1"/>
      <c r="I306" s="3"/>
      <c r="J306" s="1"/>
      <c r="K306" s="1"/>
      <c r="L306" s="1"/>
      <c r="M306" s="4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ht="15.75" customHeight="1">
      <c r="A307" s="1"/>
      <c r="B307" s="1"/>
      <c r="C307" s="1"/>
      <c r="D307" s="1"/>
      <c r="E307" s="1"/>
      <c r="F307" s="1"/>
      <c r="G307" s="2"/>
      <c r="H307" s="1"/>
      <c r="I307" s="3"/>
      <c r="J307" s="1"/>
      <c r="K307" s="1"/>
      <c r="L307" s="1"/>
      <c r="M307" s="4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ht="15.75" customHeight="1">
      <c r="A308" s="1"/>
      <c r="B308" s="1"/>
      <c r="C308" s="1"/>
      <c r="D308" s="1"/>
      <c r="E308" s="1"/>
      <c r="F308" s="1"/>
      <c r="G308" s="2"/>
      <c r="H308" s="1"/>
      <c r="I308" s="3"/>
      <c r="J308" s="1"/>
      <c r="K308" s="1"/>
      <c r="L308" s="1"/>
      <c r="M308" s="4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ht="15.75" customHeight="1">
      <c r="A309" s="1"/>
      <c r="B309" s="1"/>
      <c r="C309" s="1"/>
      <c r="D309" s="1"/>
      <c r="E309" s="1"/>
      <c r="F309" s="1"/>
      <c r="G309" s="2"/>
      <c r="H309" s="1"/>
      <c r="I309" s="3"/>
      <c r="J309" s="1"/>
      <c r="K309" s="1"/>
      <c r="L309" s="1"/>
      <c r="M309" s="4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ht="15.75" customHeight="1">
      <c r="A310" s="1"/>
      <c r="B310" s="1"/>
      <c r="C310" s="1"/>
      <c r="D310" s="1"/>
      <c r="E310" s="1"/>
      <c r="F310" s="1"/>
      <c r="G310" s="2"/>
      <c r="H310" s="1"/>
      <c r="I310" s="3"/>
      <c r="J310" s="1"/>
      <c r="K310" s="1"/>
      <c r="L310" s="1"/>
      <c r="M310" s="4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ht="15.75" customHeight="1">
      <c r="A311" s="1"/>
      <c r="B311" s="1"/>
      <c r="C311" s="1"/>
      <c r="D311" s="1"/>
      <c r="E311" s="1"/>
      <c r="F311" s="1"/>
      <c r="G311" s="2"/>
      <c r="H311" s="1"/>
      <c r="I311" s="3"/>
      <c r="J311" s="1"/>
      <c r="K311" s="1"/>
      <c r="L311" s="1"/>
      <c r="M311" s="4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ht="15.75" customHeight="1">
      <c r="A312" s="1"/>
      <c r="B312" s="1"/>
      <c r="C312" s="1"/>
      <c r="D312" s="1"/>
      <c r="E312" s="1"/>
      <c r="F312" s="1"/>
      <c r="G312" s="2"/>
      <c r="H312" s="1"/>
      <c r="I312" s="3"/>
      <c r="J312" s="1"/>
      <c r="K312" s="1"/>
      <c r="L312" s="1"/>
      <c r="M312" s="4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ht="15.75" customHeight="1">
      <c r="A313" s="1"/>
      <c r="B313" s="1"/>
      <c r="C313" s="1"/>
      <c r="D313" s="1"/>
      <c r="E313" s="1"/>
      <c r="F313" s="1"/>
      <c r="G313" s="2"/>
      <c r="H313" s="1"/>
      <c r="I313" s="3"/>
      <c r="J313" s="1"/>
      <c r="K313" s="1"/>
      <c r="L313" s="1"/>
      <c r="M313" s="4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ht="15.75" customHeight="1">
      <c r="A314" s="1"/>
      <c r="B314" s="1"/>
      <c r="C314" s="1"/>
      <c r="D314" s="1"/>
      <c r="E314" s="1"/>
      <c r="F314" s="1"/>
      <c r="G314" s="2"/>
      <c r="H314" s="1"/>
      <c r="I314" s="3"/>
      <c r="J314" s="1"/>
      <c r="K314" s="1"/>
      <c r="L314" s="1"/>
      <c r="M314" s="4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ht="15.75" customHeight="1">
      <c r="A315" s="1"/>
      <c r="B315" s="1"/>
      <c r="C315" s="1"/>
      <c r="D315" s="1"/>
      <c r="E315" s="1"/>
      <c r="F315" s="1"/>
      <c r="G315" s="2"/>
      <c r="H315" s="1"/>
      <c r="I315" s="3"/>
      <c r="J315" s="1"/>
      <c r="K315" s="1"/>
      <c r="L315" s="1"/>
      <c r="M315" s="4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ht="15.75" customHeight="1">
      <c r="A316" s="1"/>
      <c r="B316" s="1"/>
      <c r="C316" s="1"/>
      <c r="D316" s="1"/>
      <c r="E316" s="1"/>
      <c r="F316" s="1"/>
      <c r="G316" s="2"/>
      <c r="H316" s="1"/>
      <c r="I316" s="3"/>
      <c r="J316" s="1"/>
      <c r="K316" s="1"/>
      <c r="L316" s="1"/>
      <c r="M316" s="4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ht="15.75" customHeight="1">
      <c r="A317" s="1"/>
      <c r="B317" s="1"/>
      <c r="C317" s="1"/>
      <c r="D317" s="1"/>
      <c r="E317" s="1"/>
      <c r="F317" s="1"/>
      <c r="G317" s="2"/>
      <c r="H317" s="1"/>
      <c r="I317" s="3"/>
      <c r="J317" s="1"/>
      <c r="K317" s="1"/>
      <c r="L317" s="1"/>
      <c r="M317" s="4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ht="15.75" customHeight="1">
      <c r="A318" s="1"/>
      <c r="B318" s="1"/>
      <c r="C318" s="1"/>
      <c r="D318" s="1"/>
      <c r="E318" s="1"/>
      <c r="F318" s="1"/>
      <c r="G318" s="2"/>
      <c r="H318" s="1"/>
      <c r="I318" s="3"/>
      <c r="J318" s="1"/>
      <c r="K318" s="1"/>
      <c r="L318" s="1"/>
      <c r="M318" s="4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ht="15.75" customHeight="1">
      <c r="A319" s="1"/>
      <c r="B319" s="1"/>
      <c r="C319" s="1"/>
      <c r="D319" s="1"/>
      <c r="E319" s="1"/>
      <c r="F319" s="1"/>
      <c r="G319" s="2"/>
      <c r="H319" s="1"/>
      <c r="I319" s="3"/>
      <c r="J319" s="1"/>
      <c r="K319" s="1"/>
      <c r="L319" s="1"/>
      <c r="M319" s="4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ht="15.75" customHeight="1">
      <c r="A320" s="1"/>
      <c r="B320" s="1"/>
      <c r="C320" s="1"/>
      <c r="D320" s="1"/>
      <c r="E320" s="1"/>
      <c r="F320" s="1"/>
      <c r="G320" s="2"/>
      <c r="H320" s="1"/>
      <c r="I320" s="3"/>
      <c r="J320" s="1"/>
      <c r="K320" s="1"/>
      <c r="L320" s="1"/>
      <c r="M320" s="4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ht="15.75" customHeight="1">
      <c r="A321" s="1"/>
      <c r="B321" s="1"/>
      <c r="C321" s="1"/>
      <c r="D321" s="1"/>
      <c r="E321" s="1"/>
      <c r="F321" s="1"/>
      <c r="G321" s="2"/>
      <c r="H321" s="1"/>
      <c r="I321" s="3"/>
      <c r="J321" s="1"/>
      <c r="K321" s="1"/>
      <c r="L321" s="1"/>
      <c r="M321" s="4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ht="15.75" customHeight="1">
      <c r="A322" s="1"/>
      <c r="B322" s="1"/>
      <c r="C322" s="1"/>
      <c r="D322" s="1"/>
      <c r="E322" s="1"/>
      <c r="F322" s="1"/>
      <c r="G322" s="2"/>
      <c r="H322" s="1"/>
      <c r="I322" s="3"/>
      <c r="J322" s="1"/>
      <c r="K322" s="1"/>
      <c r="L322" s="1"/>
      <c r="M322" s="4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ht="15.75" customHeight="1">
      <c r="A323" s="1"/>
      <c r="B323" s="1"/>
      <c r="C323" s="1"/>
      <c r="D323" s="1"/>
      <c r="E323" s="1"/>
      <c r="F323" s="1"/>
      <c r="G323" s="2"/>
      <c r="H323" s="1"/>
      <c r="I323" s="3"/>
      <c r="J323" s="1"/>
      <c r="K323" s="1"/>
      <c r="L323" s="1"/>
      <c r="M323" s="4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ht="15.75" customHeight="1">
      <c r="A324" s="1"/>
      <c r="B324" s="1"/>
      <c r="C324" s="1"/>
      <c r="D324" s="1"/>
      <c r="E324" s="1"/>
      <c r="F324" s="1"/>
      <c r="G324" s="2"/>
      <c r="H324" s="1"/>
      <c r="I324" s="3"/>
      <c r="J324" s="1"/>
      <c r="K324" s="1"/>
      <c r="L324" s="1"/>
      <c r="M324" s="4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ht="15.75" customHeight="1">
      <c r="A325" s="1"/>
      <c r="B325" s="1"/>
      <c r="C325" s="1"/>
      <c r="D325" s="1"/>
      <c r="E325" s="1"/>
      <c r="F325" s="1"/>
      <c r="G325" s="2"/>
      <c r="H325" s="1"/>
      <c r="I325" s="3"/>
      <c r="J325" s="1"/>
      <c r="K325" s="1"/>
      <c r="L325" s="1"/>
      <c r="M325" s="4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ht="15.75" customHeight="1">
      <c r="A326" s="1"/>
      <c r="B326" s="1"/>
      <c r="C326" s="1"/>
      <c r="D326" s="1"/>
      <c r="E326" s="1"/>
      <c r="F326" s="1"/>
      <c r="G326" s="2"/>
      <c r="H326" s="1"/>
      <c r="I326" s="3"/>
      <c r="J326" s="1"/>
      <c r="K326" s="1"/>
      <c r="L326" s="1"/>
      <c r="M326" s="4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ht="15.75" customHeight="1">
      <c r="A327" s="1"/>
      <c r="B327" s="1"/>
      <c r="C327" s="1"/>
      <c r="D327" s="1"/>
      <c r="E327" s="1"/>
      <c r="F327" s="1"/>
      <c r="G327" s="2"/>
      <c r="H327" s="1"/>
      <c r="I327" s="3"/>
      <c r="J327" s="1"/>
      <c r="K327" s="1"/>
      <c r="L327" s="1"/>
      <c r="M327" s="4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ht="15.75" customHeight="1">
      <c r="A328" s="1"/>
      <c r="B328" s="1"/>
      <c r="C328" s="1"/>
      <c r="D328" s="1"/>
      <c r="E328" s="1"/>
      <c r="F328" s="1"/>
      <c r="G328" s="2"/>
      <c r="H328" s="1"/>
      <c r="I328" s="3"/>
      <c r="J328" s="1"/>
      <c r="K328" s="1"/>
      <c r="L328" s="1"/>
      <c r="M328" s="4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ht="15.75" customHeight="1">
      <c r="A329" s="1"/>
      <c r="B329" s="1"/>
      <c r="C329" s="1"/>
      <c r="D329" s="1"/>
      <c r="E329" s="1"/>
      <c r="F329" s="1"/>
      <c r="G329" s="2"/>
      <c r="H329" s="1"/>
      <c r="I329" s="3"/>
      <c r="J329" s="1"/>
      <c r="K329" s="1"/>
      <c r="L329" s="1"/>
      <c r="M329" s="4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ht="15.75" customHeight="1">
      <c r="A330" s="1"/>
      <c r="B330" s="1"/>
      <c r="C330" s="1"/>
      <c r="D330" s="1"/>
      <c r="E330" s="1"/>
      <c r="F330" s="1"/>
      <c r="G330" s="2"/>
      <c r="H330" s="1"/>
      <c r="I330" s="3"/>
      <c r="J330" s="1"/>
      <c r="K330" s="1"/>
      <c r="L330" s="1"/>
      <c r="M330" s="4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ht="15.75" customHeight="1">
      <c r="A331" s="1"/>
      <c r="B331" s="1"/>
      <c r="C331" s="1"/>
      <c r="D331" s="1"/>
      <c r="E331" s="1"/>
      <c r="F331" s="1"/>
      <c r="G331" s="2"/>
      <c r="H331" s="1"/>
      <c r="I331" s="3"/>
      <c r="J331" s="1"/>
      <c r="K331" s="1"/>
      <c r="L331" s="1"/>
      <c r="M331" s="4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ht="15.75" customHeight="1">
      <c r="A332" s="1"/>
      <c r="B332" s="1"/>
      <c r="C332" s="1"/>
      <c r="D332" s="1"/>
      <c r="E332" s="1"/>
      <c r="F332" s="1"/>
      <c r="G332" s="2"/>
      <c r="H332" s="1"/>
      <c r="I332" s="3"/>
      <c r="J332" s="1"/>
      <c r="K332" s="1"/>
      <c r="L332" s="1"/>
      <c r="M332" s="4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ht="15.75" customHeight="1">
      <c r="A333" s="1"/>
      <c r="B333" s="1"/>
      <c r="C333" s="1"/>
      <c r="D333" s="1"/>
      <c r="E333" s="1"/>
      <c r="F333" s="1"/>
      <c r="G333" s="2"/>
      <c r="H333" s="1"/>
      <c r="I333" s="3"/>
      <c r="J333" s="1"/>
      <c r="K333" s="1"/>
      <c r="L333" s="1"/>
      <c r="M333" s="4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ht="15.75" customHeight="1">
      <c r="A334" s="1"/>
      <c r="B334" s="1"/>
      <c r="C334" s="1"/>
      <c r="D334" s="1"/>
      <c r="E334" s="1"/>
      <c r="F334" s="1"/>
      <c r="G334" s="2"/>
      <c r="H334" s="1"/>
      <c r="I334" s="3"/>
      <c r="J334" s="1"/>
      <c r="K334" s="1"/>
      <c r="L334" s="1"/>
      <c r="M334" s="4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ht="15.75" customHeight="1">
      <c r="A335" s="1"/>
      <c r="B335" s="1"/>
      <c r="C335" s="1"/>
      <c r="D335" s="1"/>
      <c r="E335" s="1"/>
      <c r="F335" s="1"/>
      <c r="G335" s="2"/>
      <c r="H335" s="1"/>
      <c r="I335" s="3"/>
      <c r="J335" s="1"/>
      <c r="K335" s="1"/>
      <c r="L335" s="1"/>
      <c r="M335" s="4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ht="15.75" customHeight="1">
      <c r="A336" s="1"/>
      <c r="B336" s="1"/>
      <c r="C336" s="1"/>
      <c r="D336" s="1"/>
      <c r="E336" s="1"/>
      <c r="F336" s="1"/>
      <c r="G336" s="2"/>
      <c r="H336" s="1"/>
      <c r="I336" s="3"/>
      <c r="J336" s="1"/>
      <c r="K336" s="1"/>
      <c r="L336" s="1"/>
      <c r="M336" s="4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ht="15.75" customHeight="1">
      <c r="A337" s="1"/>
      <c r="B337" s="1"/>
      <c r="C337" s="1"/>
      <c r="D337" s="1"/>
      <c r="E337" s="1"/>
      <c r="F337" s="1"/>
      <c r="G337" s="2"/>
      <c r="H337" s="1"/>
      <c r="I337" s="3"/>
      <c r="J337" s="1"/>
      <c r="K337" s="1"/>
      <c r="L337" s="1"/>
      <c r="M337" s="4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ht="15.75" customHeight="1">
      <c r="A338" s="1"/>
      <c r="B338" s="1"/>
      <c r="C338" s="1"/>
      <c r="D338" s="1"/>
      <c r="E338" s="1"/>
      <c r="F338" s="1"/>
      <c r="G338" s="2"/>
      <c r="H338" s="1"/>
      <c r="I338" s="3"/>
      <c r="J338" s="1"/>
      <c r="K338" s="1"/>
      <c r="L338" s="1"/>
      <c r="M338" s="4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ht="15.75" customHeight="1">
      <c r="A339" s="1"/>
      <c r="B339" s="1"/>
      <c r="C339" s="1"/>
      <c r="D339" s="1"/>
      <c r="E339" s="1"/>
      <c r="F339" s="1"/>
      <c r="G339" s="2"/>
      <c r="H339" s="1"/>
      <c r="I339" s="3"/>
      <c r="J339" s="1"/>
      <c r="K339" s="1"/>
      <c r="L339" s="1"/>
      <c r="M339" s="4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ht="15.75" customHeight="1">
      <c r="A340" s="1"/>
      <c r="B340" s="1"/>
      <c r="C340" s="1"/>
      <c r="D340" s="1"/>
      <c r="E340" s="1"/>
      <c r="F340" s="1"/>
      <c r="G340" s="2"/>
      <c r="H340" s="1"/>
      <c r="I340" s="3"/>
      <c r="J340" s="1"/>
      <c r="K340" s="1"/>
      <c r="L340" s="1"/>
      <c r="M340" s="4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ht="15.75" customHeight="1">
      <c r="A341" s="1"/>
      <c r="B341" s="1"/>
      <c r="C341" s="1"/>
      <c r="D341" s="1"/>
      <c r="E341" s="1"/>
      <c r="F341" s="1"/>
      <c r="G341" s="2"/>
      <c r="H341" s="1"/>
      <c r="I341" s="3"/>
      <c r="J341" s="1"/>
      <c r="K341" s="1"/>
      <c r="L341" s="1"/>
      <c r="M341" s="4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ht="15.75" customHeight="1">
      <c r="A342" s="1"/>
      <c r="B342" s="1"/>
      <c r="C342" s="1"/>
      <c r="D342" s="1"/>
      <c r="E342" s="1"/>
      <c r="F342" s="1"/>
      <c r="G342" s="2"/>
      <c r="H342" s="1"/>
      <c r="I342" s="3"/>
      <c r="J342" s="1"/>
      <c r="K342" s="1"/>
      <c r="L342" s="1"/>
      <c r="M342" s="4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ht="15.75" customHeight="1">
      <c r="A343" s="1"/>
      <c r="B343" s="1"/>
      <c r="C343" s="1"/>
      <c r="D343" s="1"/>
      <c r="E343" s="1"/>
      <c r="F343" s="1"/>
      <c r="G343" s="2"/>
      <c r="H343" s="1"/>
      <c r="I343" s="3"/>
      <c r="J343" s="1"/>
      <c r="K343" s="1"/>
      <c r="L343" s="1"/>
      <c r="M343" s="4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ht="15.75" customHeight="1">
      <c r="A344" s="1"/>
      <c r="B344" s="1"/>
      <c r="C344" s="1"/>
      <c r="D344" s="1"/>
      <c r="E344" s="1"/>
      <c r="F344" s="1"/>
      <c r="G344" s="2"/>
      <c r="H344" s="1"/>
      <c r="I344" s="3"/>
      <c r="J344" s="1"/>
      <c r="K344" s="1"/>
      <c r="L344" s="1"/>
      <c r="M344" s="4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ht="15.75" customHeight="1">
      <c r="A345" s="1"/>
      <c r="B345" s="1"/>
      <c r="C345" s="1"/>
      <c r="D345" s="1"/>
      <c r="E345" s="1"/>
      <c r="F345" s="1"/>
      <c r="G345" s="2"/>
      <c r="H345" s="1"/>
      <c r="I345" s="3"/>
      <c r="J345" s="1"/>
      <c r="K345" s="1"/>
      <c r="L345" s="1"/>
      <c r="M345" s="4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ht="15.75" customHeight="1">
      <c r="A346" s="1"/>
      <c r="B346" s="1"/>
      <c r="C346" s="1"/>
      <c r="D346" s="1"/>
      <c r="E346" s="1"/>
      <c r="F346" s="1"/>
      <c r="G346" s="2"/>
      <c r="H346" s="1"/>
      <c r="I346" s="3"/>
      <c r="J346" s="1"/>
      <c r="K346" s="1"/>
      <c r="L346" s="1"/>
      <c r="M346" s="4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ht="15.75" customHeight="1">
      <c r="A347" s="1"/>
      <c r="B347" s="1"/>
      <c r="C347" s="1"/>
      <c r="D347" s="1"/>
      <c r="E347" s="1"/>
      <c r="F347" s="1"/>
      <c r="G347" s="2"/>
      <c r="H347" s="1"/>
      <c r="I347" s="3"/>
      <c r="J347" s="1"/>
      <c r="K347" s="1"/>
      <c r="L347" s="1"/>
      <c r="M347" s="4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ht="15.75" customHeight="1">
      <c r="A348" s="1"/>
      <c r="B348" s="1"/>
      <c r="C348" s="1"/>
      <c r="D348" s="1"/>
      <c r="E348" s="1"/>
      <c r="F348" s="1"/>
      <c r="G348" s="2"/>
      <c r="H348" s="1"/>
      <c r="I348" s="3"/>
      <c r="J348" s="1"/>
      <c r="K348" s="1"/>
      <c r="L348" s="1"/>
      <c r="M348" s="4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ht="15.75" customHeight="1">
      <c r="A349" s="1"/>
      <c r="B349" s="1"/>
      <c r="C349" s="1"/>
      <c r="D349" s="1"/>
      <c r="E349" s="1"/>
      <c r="F349" s="1"/>
      <c r="G349" s="2"/>
      <c r="H349" s="1"/>
      <c r="I349" s="3"/>
      <c r="J349" s="1"/>
      <c r="K349" s="1"/>
      <c r="L349" s="1"/>
      <c r="M349" s="4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ht="15.75" customHeight="1">
      <c r="A350" s="1"/>
      <c r="B350" s="1"/>
      <c r="C350" s="1"/>
      <c r="D350" s="1"/>
      <c r="E350" s="1"/>
      <c r="F350" s="1"/>
      <c r="G350" s="2"/>
      <c r="H350" s="1"/>
      <c r="I350" s="3"/>
      <c r="J350" s="1"/>
      <c r="K350" s="1"/>
      <c r="L350" s="1"/>
      <c r="M350" s="4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ht="15.75" customHeight="1">
      <c r="A351" s="1"/>
      <c r="B351" s="1"/>
      <c r="C351" s="1"/>
      <c r="D351" s="1"/>
      <c r="E351" s="1"/>
      <c r="F351" s="1"/>
      <c r="G351" s="2"/>
      <c r="H351" s="1"/>
      <c r="I351" s="3"/>
      <c r="J351" s="1"/>
      <c r="K351" s="1"/>
      <c r="L351" s="1"/>
      <c r="M351" s="4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ht="15.75" customHeight="1">
      <c r="A352" s="1"/>
      <c r="B352" s="1"/>
      <c r="C352" s="1"/>
      <c r="D352" s="1"/>
      <c r="E352" s="1"/>
      <c r="F352" s="1"/>
      <c r="G352" s="2"/>
      <c r="H352" s="1"/>
      <c r="I352" s="3"/>
      <c r="J352" s="1"/>
      <c r="K352" s="1"/>
      <c r="L352" s="1"/>
      <c r="M352" s="4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ht="15.75" customHeight="1">
      <c r="A353" s="1"/>
      <c r="B353" s="1"/>
      <c r="C353" s="1"/>
      <c r="D353" s="1"/>
      <c r="E353" s="1"/>
      <c r="F353" s="1"/>
      <c r="G353" s="2"/>
      <c r="H353" s="1"/>
      <c r="I353" s="3"/>
      <c r="J353" s="1"/>
      <c r="K353" s="1"/>
      <c r="L353" s="1"/>
      <c r="M353" s="4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ht="15.75" customHeight="1">
      <c r="A354" s="1"/>
      <c r="B354" s="1"/>
      <c r="C354" s="1"/>
      <c r="D354" s="1"/>
      <c r="E354" s="1"/>
      <c r="F354" s="1"/>
      <c r="G354" s="2"/>
      <c r="H354" s="1"/>
      <c r="I354" s="3"/>
      <c r="J354" s="1"/>
      <c r="K354" s="1"/>
      <c r="L354" s="1"/>
      <c r="M354" s="4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ht="15.75" customHeight="1">
      <c r="A355" s="1"/>
      <c r="B355" s="1"/>
      <c r="C355" s="1"/>
      <c r="D355" s="1"/>
      <c r="E355" s="1"/>
      <c r="F355" s="1"/>
      <c r="G355" s="2"/>
      <c r="H355" s="1"/>
      <c r="I355" s="3"/>
      <c r="J355" s="1"/>
      <c r="K355" s="1"/>
      <c r="L355" s="1"/>
      <c r="M355" s="4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ht="15.75" customHeight="1">
      <c r="A356" s="1"/>
      <c r="B356" s="1"/>
      <c r="C356" s="1"/>
      <c r="D356" s="1"/>
      <c r="E356" s="1"/>
      <c r="F356" s="1"/>
      <c r="G356" s="2"/>
      <c r="H356" s="1"/>
      <c r="I356" s="3"/>
      <c r="J356" s="1"/>
      <c r="K356" s="1"/>
      <c r="L356" s="1"/>
      <c r="M356" s="4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ht="15.75" customHeight="1">
      <c r="A357" s="1"/>
      <c r="B357" s="1"/>
      <c r="C357" s="1"/>
      <c r="D357" s="1"/>
      <c r="E357" s="1"/>
      <c r="F357" s="1"/>
      <c r="G357" s="2"/>
      <c r="H357" s="1"/>
      <c r="I357" s="3"/>
      <c r="J357" s="1"/>
      <c r="K357" s="1"/>
      <c r="L357" s="1"/>
      <c r="M357" s="4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ht="15.75" customHeight="1">
      <c r="A358" s="1"/>
      <c r="B358" s="1"/>
      <c r="C358" s="1"/>
      <c r="D358" s="1"/>
      <c r="E358" s="1"/>
      <c r="F358" s="1"/>
      <c r="G358" s="2"/>
      <c r="H358" s="1"/>
      <c r="I358" s="3"/>
      <c r="J358" s="1"/>
      <c r="K358" s="1"/>
      <c r="L358" s="1"/>
      <c r="M358" s="4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ht="15.75" customHeight="1">
      <c r="A359" s="1"/>
      <c r="B359" s="1"/>
      <c r="C359" s="1"/>
      <c r="D359" s="1"/>
      <c r="E359" s="1"/>
      <c r="F359" s="1"/>
      <c r="G359" s="2"/>
      <c r="H359" s="1"/>
      <c r="I359" s="3"/>
      <c r="J359" s="1"/>
      <c r="K359" s="1"/>
      <c r="L359" s="1"/>
      <c r="M359" s="4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ht="15.75" customHeight="1">
      <c r="A360" s="1"/>
      <c r="B360" s="1"/>
      <c r="C360" s="1"/>
      <c r="D360" s="1"/>
      <c r="E360" s="1"/>
      <c r="F360" s="1"/>
      <c r="G360" s="2"/>
      <c r="H360" s="1"/>
      <c r="I360" s="3"/>
      <c r="J360" s="1"/>
      <c r="K360" s="1"/>
      <c r="L360" s="1"/>
      <c r="M360" s="4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ht="15.75" customHeight="1">
      <c r="A361" s="1"/>
      <c r="B361" s="1"/>
      <c r="C361" s="1"/>
      <c r="D361" s="1"/>
      <c r="E361" s="1"/>
      <c r="F361" s="1"/>
      <c r="G361" s="2"/>
      <c r="H361" s="1"/>
      <c r="I361" s="3"/>
      <c r="J361" s="1"/>
      <c r="K361" s="1"/>
      <c r="L361" s="1"/>
      <c r="M361" s="4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ht="15.75" customHeight="1">
      <c r="A362" s="1"/>
      <c r="B362" s="1"/>
      <c r="C362" s="1"/>
      <c r="D362" s="1"/>
      <c r="E362" s="1"/>
      <c r="F362" s="1"/>
      <c r="G362" s="2"/>
      <c r="H362" s="1"/>
      <c r="I362" s="3"/>
      <c r="J362" s="1"/>
      <c r="K362" s="1"/>
      <c r="L362" s="1"/>
      <c r="M362" s="4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2:C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sheetData>
    <row r="1" ht="15.75" customHeight="1">
      <c r="A1" s="32">
        <v>1.0</v>
      </c>
      <c r="B1" s="32">
        <v>2.0</v>
      </c>
      <c r="C1" s="32">
        <v>3.0</v>
      </c>
      <c r="D1" s="32">
        <v>4.0</v>
      </c>
      <c r="E1" s="32">
        <v>5.0</v>
      </c>
      <c r="F1" s="32">
        <v>6.0</v>
      </c>
      <c r="G1" s="32">
        <v>7.0</v>
      </c>
      <c r="H1" s="32">
        <v>8.0</v>
      </c>
      <c r="I1" s="32">
        <v>9.0</v>
      </c>
      <c r="J1" s="32">
        <v>10.0</v>
      </c>
      <c r="K1" s="32">
        <v>11.0</v>
      </c>
      <c r="L1" s="32">
        <v>12.0</v>
      </c>
      <c r="M1" s="32">
        <v>13.0</v>
      </c>
      <c r="N1" s="32">
        <v>14.0</v>
      </c>
      <c r="O1" s="32">
        <v>15.0</v>
      </c>
      <c r="P1" s="32">
        <v>16.0</v>
      </c>
      <c r="Q1" s="32">
        <v>17.0</v>
      </c>
      <c r="R1" s="32">
        <v>18.0</v>
      </c>
      <c r="S1" s="32">
        <v>19.0</v>
      </c>
      <c r="T1" s="32">
        <v>20.0</v>
      </c>
      <c r="U1" s="32">
        <v>21.0</v>
      </c>
      <c r="V1" s="32">
        <v>22.0</v>
      </c>
      <c r="W1" s="32">
        <v>23.0</v>
      </c>
      <c r="X1" s="32">
        <v>24.0</v>
      </c>
      <c r="Y1" s="32">
        <v>25.0</v>
      </c>
      <c r="Z1" s="32">
        <v>26.0</v>
      </c>
    </row>
    <row r="2" ht="15.75" customHeight="1">
      <c r="A2" s="33" t="s">
        <v>24</v>
      </c>
      <c r="B2" s="34" t="s">
        <v>25</v>
      </c>
      <c r="C2" s="34" t="s">
        <v>26</v>
      </c>
      <c r="D2" s="34" t="s">
        <v>27</v>
      </c>
      <c r="E2" s="34" t="s">
        <v>28</v>
      </c>
      <c r="F2" s="34" t="s">
        <v>29</v>
      </c>
      <c r="G2" s="34" t="s">
        <v>30</v>
      </c>
      <c r="H2" s="34" t="s">
        <v>31</v>
      </c>
      <c r="I2" s="34" t="s">
        <v>32</v>
      </c>
      <c r="J2" s="34" t="s">
        <v>33</v>
      </c>
      <c r="K2" s="34" t="s">
        <v>34</v>
      </c>
      <c r="L2" s="34" t="s">
        <v>35</v>
      </c>
      <c r="M2" s="34" t="s">
        <v>36</v>
      </c>
      <c r="N2" s="34" t="s">
        <v>37</v>
      </c>
      <c r="O2" s="34" t="s">
        <v>38</v>
      </c>
      <c r="P2" s="34" t="s">
        <v>39</v>
      </c>
      <c r="Q2" s="34" t="s">
        <v>40</v>
      </c>
      <c r="R2" s="34" t="s">
        <v>41</v>
      </c>
      <c r="S2" s="34" t="s">
        <v>42</v>
      </c>
      <c r="T2" s="34" t="s">
        <v>43</v>
      </c>
      <c r="U2" s="34" t="s">
        <v>44</v>
      </c>
      <c r="V2" s="34" t="s">
        <v>45</v>
      </c>
      <c r="W2" s="34" t="s">
        <v>46</v>
      </c>
      <c r="X2" s="34" t="s">
        <v>47</v>
      </c>
      <c r="Y2" s="34" t="s">
        <v>48</v>
      </c>
      <c r="Z2" s="34" t="s">
        <v>49</v>
      </c>
    </row>
    <row r="3" ht="15.75" customHeight="1">
      <c r="A3" s="35" t="s">
        <v>50</v>
      </c>
      <c r="B3" s="36" t="s">
        <v>51</v>
      </c>
      <c r="C3" s="36" t="s">
        <v>52</v>
      </c>
      <c r="D3" s="36" t="s">
        <v>53</v>
      </c>
      <c r="E3" s="36" t="s">
        <v>54</v>
      </c>
      <c r="F3" s="37">
        <v>0.0072</v>
      </c>
      <c r="G3" s="37">
        <v>0.0228</v>
      </c>
      <c r="H3" s="37">
        <v>0.0465</v>
      </c>
      <c r="I3" s="37">
        <v>0.0931</v>
      </c>
      <c r="J3" s="37">
        <v>0.0076</v>
      </c>
      <c r="K3" s="37">
        <v>0.0078</v>
      </c>
      <c r="L3" s="37">
        <v>0.0078</v>
      </c>
      <c r="M3" s="37">
        <v>0.0627</v>
      </c>
      <c r="N3" s="37">
        <v>0.1302</v>
      </c>
      <c r="O3" s="37">
        <v>0.1384</v>
      </c>
      <c r="P3" s="37">
        <v>0.0938</v>
      </c>
      <c r="Q3" s="36" t="s">
        <v>55</v>
      </c>
      <c r="R3" s="36" t="s">
        <v>56</v>
      </c>
      <c r="S3" s="36">
        <v>0.8</v>
      </c>
      <c r="T3" s="37">
        <v>0.006</v>
      </c>
      <c r="U3" s="37">
        <v>2.0E-4</v>
      </c>
      <c r="V3" s="37">
        <v>0.0062</v>
      </c>
      <c r="W3" s="37">
        <v>0.0514</v>
      </c>
      <c r="X3" s="37">
        <v>0.075</v>
      </c>
      <c r="Y3" s="36" t="s">
        <v>57</v>
      </c>
      <c r="Z3" s="36">
        <v>1.0</v>
      </c>
    </row>
    <row r="4" ht="15.75" customHeight="1">
      <c r="A4" s="35" t="s">
        <v>58</v>
      </c>
      <c r="B4" s="36" t="s">
        <v>59</v>
      </c>
      <c r="C4" s="36" t="s">
        <v>60</v>
      </c>
      <c r="D4" s="36" t="s">
        <v>61</v>
      </c>
      <c r="E4" s="36" t="s">
        <v>62</v>
      </c>
      <c r="F4" s="37">
        <v>0.0119</v>
      </c>
      <c r="G4" s="37">
        <v>0.039</v>
      </c>
      <c r="H4" s="37">
        <v>0.0793</v>
      </c>
      <c r="I4" s="37">
        <v>0.1536</v>
      </c>
      <c r="J4" s="37">
        <v>0.013</v>
      </c>
      <c r="K4" s="37">
        <v>0.0132</v>
      </c>
      <c r="L4" s="37">
        <v>0.0128</v>
      </c>
      <c r="M4" s="37">
        <v>0.1048</v>
      </c>
      <c r="N4" s="37">
        <v>-0.03</v>
      </c>
      <c r="O4" s="37">
        <v>-0.0184</v>
      </c>
      <c r="P4" s="37">
        <v>0.0473</v>
      </c>
      <c r="Q4" s="36" t="s">
        <v>63</v>
      </c>
      <c r="R4" s="36" t="s">
        <v>64</v>
      </c>
      <c r="S4" s="36">
        <v>1.02</v>
      </c>
      <c r="T4" s="37">
        <v>0.0121</v>
      </c>
      <c r="U4" s="37">
        <v>-0.0209</v>
      </c>
      <c r="V4" s="37">
        <v>-0.0091</v>
      </c>
      <c r="W4" s="37">
        <v>0.0226</v>
      </c>
      <c r="X4" s="36" t="s">
        <v>57</v>
      </c>
      <c r="Y4" s="36" t="s">
        <v>57</v>
      </c>
      <c r="Z4" s="36">
        <v>0.0</v>
      </c>
    </row>
    <row r="5" ht="15.75" customHeight="1">
      <c r="A5" s="35" t="s">
        <v>65</v>
      </c>
      <c r="B5" s="36" t="s">
        <v>59</v>
      </c>
      <c r="C5" s="36" t="s">
        <v>66</v>
      </c>
      <c r="D5" s="36" t="s">
        <v>67</v>
      </c>
      <c r="E5" s="36" t="s">
        <v>68</v>
      </c>
      <c r="F5" s="37">
        <v>0.0118</v>
      </c>
      <c r="G5" s="37">
        <v>0.0358</v>
      </c>
      <c r="H5" s="37">
        <v>0.0711</v>
      </c>
      <c r="I5" s="37">
        <v>0.1336</v>
      </c>
      <c r="J5" s="37">
        <v>0.0119</v>
      </c>
      <c r="K5" s="37">
        <v>0.0119</v>
      </c>
      <c r="L5" s="37">
        <v>0.0111</v>
      </c>
      <c r="M5" s="37">
        <v>0.0925</v>
      </c>
      <c r="N5" s="37">
        <v>0.0529</v>
      </c>
      <c r="O5" s="37">
        <v>0.0653</v>
      </c>
      <c r="P5" s="37">
        <v>0.1158</v>
      </c>
      <c r="Q5" s="36" t="s">
        <v>69</v>
      </c>
      <c r="R5" s="36" t="s">
        <v>70</v>
      </c>
      <c r="S5" s="36">
        <v>0.91</v>
      </c>
      <c r="T5" s="37">
        <v>0.0107</v>
      </c>
      <c r="U5" s="37">
        <v>0.0233</v>
      </c>
      <c r="V5" s="37">
        <v>0.0343</v>
      </c>
      <c r="W5" s="37">
        <v>0.0823</v>
      </c>
      <c r="X5" s="36" t="s">
        <v>57</v>
      </c>
      <c r="Y5" s="36" t="s">
        <v>57</v>
      </c>
      <c r="Z5" s="36">
        <v>0.0</v>
      </c>
    </row>
    <row r="6" ht="15.75" customHeight="1">
      <c r="A6" s="35" t="s">
        <v>71</v>
      </c>
      <c r="B6" s="36" t="s">
        <v>72</v>
      </c>
      <c r="C6" s="36" t="s">
        <v>73</v>
      </c>
      <c r="D6" s="36" t="s">
        <v>74</v>
      </c>
      <c r="E6" s="36" t="s">
        <v>75</v>
      </c>
      <c r="F6" s="37">
        <v>0.0091</v>
      </c>
      <c r="G6" s="37">
        <v>0.0294</v>
      </c>
      <c r="H6" s="37">
        <v>0.063</v>
      </c>
      <c r="I6" s="37">
        <v>0.1125</v>
      </c>
      <c r="J6" s="37">
        <v>0.0098</v>
      </c>
      <c r="K6" s="37">
        <v>0.0105</v>
      </c>
      <c r="L6" s="37">
        <v>0.0094</v>
      </c>
      <c r="M6" s="37">
        <v>0.0796</v>
      </c>
      <c r="N6" s="37">
        <v>0.0887</v>
      </c>
      <c r="O6" s="37">
        <v>0.0987</v>
      </c>
      <c r="P6" s="37">
        <v>0.1045</v>
      </c>
      <c r="Q6" s="36" t="s">
        <v>76</v>
      </c>
      <c r="R6" s="36" t="s">
        <v>77</v>
      </c>
      <c r="S6" s="36">
        <v>0.78</v>
      </c>
      <c r="T6" s="37">
        <v>0.0072</v>
      </c>
      <c r="U6" s="37">
        <v>4.0E-4</v>
      </c>
      <c r="V6" s="37">
        <v>0.0076</v>
      </c>
      <c r="W6" s="37">
        <v>0.0583</v>
      </c>
      <c r="X6" s="37">
        <v>0.0</v>
      </c>
      <c r="Y6" s="36" t="s">
        <v>57</v>
      </c>
      <c r="Z6" s="36">
        <v>2.0</v>
      </c>
    </row>
    <row r="7" ht="15.75" customHeight="1">
      <c r="A7" s="35" t="s">
        <v>78</v>
      </c>
      <c r="B7" s="36" t="s">
        <v>72</v>
      </c>
      <c r="C7" s="36" t="s">
        <v>79</v>
      </c>
      <c r="D7" s="36" t="s">
        <v>80</v>
      </c>
      <c r="E7" s="36" t="s">
        <v>81</v>
      </c>
      <c r="F7" s="37">
        <v>0.0</v>
      </c>
      <c r="G7" s="37">
        <v>0.0</v>
      </c>
      <c r="H7" s="37">
        <v>0.0</v>
      </c>
      <c r="I7" s="37">
        <v>0.0</v>
      </c>
      <c r="J7" s="37">
        <v>0.0</v>
      </c>
      <c r="K7" s="37">
        <v>0.0</v>
      </c>
      <c r="L7" s="37">
        <v>0.0</v>
      </c>
      <c r="M7" s="37">
        <v>0.0</v>
      </c>
      <c r="N7" s="37">
        <v>0.0227</v>
      </c>
      <c r="O7" s="37">
        <v>0.0227</v>
      </c>
      <c r="P7" s="37">
        <v>-0.2829</v>
      </c>
      <c r="Q7" s="36" t="s">
        <v>82</v>
      </c>
      <c r="R7" s="36" t="s">
        <v>83</v>
      </c>
      <c r="S7" s="36">
        <v>0.4</v>
      </c>
      <c r="T7" s="36" t="s">
        <v>57</v>
      </c>
      <c r="U7" s="36" t="s">
        <v>57</v>
      </c>
      <c r="V7" s="36" t="s">
        <v>57</v>
      </c>
      <c r="W7" s="36" t="s">
        <v>57</v>
      </c>
      <c r="X7" s="37">
        <v>0.6405</v>
      </c>
      <c r="Y7" s="36" t="s">
        <v>57</v>
      </c>
      <c r="Z7" s="36">
        <v>1.0</v>
      </c>
    </row>
    <row r="8" ht="15.75" customHeight="1">
      <c r="A8" s="35" t="s">
        <v>84</v>
      </c>
      <c r="B8" s="36" t="s">
        <v>85</v>
      </c>
      <c r="C8" s="36" t="s">
        <v>86</v>
      </c>
      <c r="D8" s="36" t="s">
        <v>87</v>
      </c>
      <c r="E8" s="36" t="s">
        <v>88</v>
      </c>
      <c r="F8" s="37">
        <v>0.0482</v>
      </c>
      <c r="G8" s="37">
        <v>0.0618</v>
      </c>
      <c r="H8" s="37">
        <v>0.0819</v>
      </c>
      <c r="I8" s="37">
        <v>0.1192</v>
      </c>
      <c r="J8" s="37">
        <v>0.0206</v>
      </c>
      <c r="K8" s="37">
        <v>0.0137</v>
      </c>
      <c r="L8" s="37">
        <v>0.0099</v>
      </c>
      <c r="M8" s="37">
        <v>0.0951</v>
      </c>
      <c r="N8" s="37">
        <v>6.0E-4</v>
      </c>
      <c r="O8" s="37">
        <v>0.0488</v>
      </c>
      <c r="P8" s="37">
        <v>0.1088</v>
      </c>
      <c r="Q8" s="36" t="s">
        <v>89</v>
      </c>
      <c r="R8" s="36" t="s">
        <v>90</v>
      </c>
      <c r="S8" s="36">
        <v>1.05</v>
      </c>
      <c r="T8" s="37">
        <v>0.0508</v>
      </c>
      <c r="U8" s="37">
        <v>0.0256</v>
      </c>
      <c r="V8" s="37">
        <v>0.0777</v>
      </c>
      <c r="W8" s="37">
        <v>0.0921</v>
      </c>
      <c r="X8" s="37">
        <v>0.0</v>
      </c>
      <c r="Y8" s="36" t="s">
        <v>57</v>
      </c>
      <c r="Z8" s="36">
        <v>15.0</v>
      </c>
    </row>
    <row r="9" ht="15.75" customHeight="1">
      <c r="A9" s="35" t="s">
        <v>91</v>
      </c>
      <c r="B9" s="36" t="s">
        <v>92</v>
      </c>
      <c r="C9" s="36" t="s">
        <v>93</v>
      </c>
      <c r="D9" s="36" t="s">
        <v>94</v>
      </c>
      <c r="E9" s="36" t="s">
        <v>95</v>
      </c>
      <c r="F9" s="37">
        <v>0.0117</v>
      </c>
      <c r="G9" s="37">
        <v>0.037</v>
      </c>
      <c r="H9" s="37">
        <v>0.0711</v>
      </c>
      <c r="I9" s="37">
        <v>0.0</v>
      </c>
      <c r="J9" s="37">
        <v>0.0123</v>
      </c>
      <c r="K9" s="37">
        <v>0.0119</v>
      </c>
      <c r="L9" s="37">
        <v>0.0</v>
      </c>
      <c r="M9" s="37">
        <v>0.0899</v>
      </c>
      <c r="N9" s="37">
        <v>-0.0429</v>
      </c>
      <c r="O9" s="37">
        <v>-0.0317</v>
      </c>
      <c r="P9" s="37">
        <v>0.0144</v>
      </c>
      <c r="Q9" s="36" t="s">
        <v>96</v>
      </c>
      <c r="R9" s="36" t="s">
        <v>97</v>
      </c>
      <c r="S9" s="36">
        <v>0.91</v>
      </c>
      <c r="T9" s="37">
        <v>0.0109</v>
      </c>
      <c r="U9" s="37">
        <v>-0.0022</v>
      </c>
      <c r="V9" s="37">
        <v>0.0087</v>
      </c>
      <c r="W9" s="37">
        <v>0.1099</v>
      </c>
      <c r="X9" s="36" t="s">
        <v>57</v>
      </c>
      <c r="Y9" s="36" t="s">
        <v>57</v>
      </c>
      <c r="Z9" s="36">
        <v>0.0</v>
      </c>
    </row>
    <row r="10" ht="15.75" customHeight="1">
      <c r="A10" s="35" t="s">
        <v>98</v>
      </c>
      <c r="B10" s="36" t="s">
        <v>92</v>
      </c>
      <c r="C10" s="36" t="s">
        <v>99</v>
      </c>
      <c r="D10" s="36" t="s">
        <v>100</v>
      </c>
      <c r="E10" s="36" t="s">
        <v>101</v>
      </c>
      <c r="F10" s="37">
        <v>0.009</v>
      </c>
      <c r="G10" s="37">
        <v>0.0298</v>
      </c>
      <c r="H10" s="37">
        <v>0.0813</v>
      </c>
      <c r="I10" s="37">
        <v>0.1681</v>
      </c>
      <c r="J10" s="37">
        <v>0.0099</v>
      </c>
      <c r="K10" s="37">
        <v>0.0136</v>
      </c>
      <c r="L10" s="37">
        <v>0.014</v>
      </c>
      <c r="M10" s="37">
        <v>0.1101</v>
      </c>
      <c r="N10" s="37">
        <v>-0.0188</v>
      </c>
      <c r="O10" s="37">
        <v>-0.01</v>
      </c>
      <c r="P10" s="37">
        <v>0.0226</v>
      </c>
      <c r="Q10" s="36" t="s">
        <v>102</v>
      </c>
      <c r="R10" s="36" t="s">
        <v>103</v>
      </c>
      <c r="S10" s="36">
        <v>1.0</v>
      </c>
      <c r="T10" s="37">
        <v>0.009</v>
      </c>
      <c r="U10" s="37">
        <v>-0.0018</v>
      </c>
      <c r="V10" s="37">
        <v>0.0072</v>
      </c>
      <c r="W10" s="37">
        <v>0.0415</v>
      </c>
      <c r="X10" s="36" t="s">
        <v>57</v>
      </c>
      <c r="Y10" s="36" t="s">
        <v>57</v>
      </c>
      <c r="Z10" s="36">
        <v>4.0</v>
      </c>
    </row>
    <row r="11" ht="15.75" customHeight="1">
      <c r="A11" s="35" t="s">
        <v>104</v>
      </c>
      <c r="B11" s="36" t="s">
        <v>59</v>
      </c>
      <c r="C11" s="36" t="s">
        <v>105</v>
      </c>
      <c r="D11" s="36" t="s">
        <v>106</v>
      </c>
      <c r="E11" s="36" t="s">
        <v>95</v>
      </c>
      <c r="F11" s="37">
        <v>0.0117</v>
      </c>
      <c r="G11" s="37">
        <v>0.0382</v>
      </c>
      <c r="H11" s="37">
        <v>0.0793</v>
      </c>
      <c r="I11" s="37">
        <v>0.1647</v>
      </c>
      <c r="J11" s="37">
        <v>0.0127</v>
      </c>
      <c r="K11" s="37">
        <v>0.0132</v>
      </c>
      <c r="L11" s="37">
        <v>0.0137</v>
      </c>
      <c r="M11" s="37">
        <v>0.1053</v>
      </c>
      <c r="N11" s="37">
        <v>-0.8975</v>
      </c>
      <c r="O11" s="37">
        <v>-0.8963</v>
      </c>
      <c r="P11" s="37">
        <v>-0.8963</v>
      </c>
      <c r="Q11" s="36" t="s">
        <v>107</v>
      </c>
      <c r="R11" s="36" t="s">
        <v>108</v>
      </c>
      <c r="S11" s="36">
        <v>0.97</v>
      </c>
      <c r="T11" s="37">
        <v>0.0119</v>
      </c>
      <c r="U11" s="37">
        <v>-0.8995</v>
      </c>
      <c r="V11" s="37">
        <v>-0.8983</v>
      </c>
      <c r="W11" s="37">
        <v>-0.8911</v>
      </c>
      <c r="X11" s="36" t="s">
        <v>57</v>
      </c>
      <c r="Y11" s="36" t="s">
        <v>57</v>
      </c>
      <c r="Z11" s="36">
        <v>0.0</v>
      </c>
    </row>
    <row r="12" ht="15.75" customHeight="1">
      <c r="A12" s="35" t="s">
        <v>109</v>
      </c>
      <c r="B12" s="36" t="s">
        <v>51</v>
      </c>
      <c r="C12" s="36" t="s">
        <v>110</v>
      </c>
      <c r="D12" s="36" t="s">
        <v>111</v>
      </c>
      <c r="E12" s="36" t="s">
        <v>112</v>
      </c>
      <c r="F12" s="37">
        <v>0.0018</v>
      </c>
      <c r="G12" s="37">
        <v>0.0059</v>
      </c>
      <c r="H12" s="37">
        <v>0.013</v>
      </c>
      <c r="I12" s="37">
        <v>0.0297</v>
      </c>
      <c r="J12" s="37">
        <v>0.002</v>
      </c>
      <c r="K12" s="37">
        <v>0.0022</v>
      </c>
      <c r="L12" s="37">
        <v>0.0025</v>
      </c>
      <c r="M12" s="37">
        <v>0.0037</v>
      </c>
      <c r="N12" s="37">
        <v>0.0074</v>
      </c>
      <c r="O12" s="37">
        <v>0.0092</v>
      </c>
      <c r="P12" s="37">
        <v>0.011</v>
      </c>
      <c r="Q12" s="36" t="s">
        <v>113</v>
      </c>
      <c r="R12" s="36" t="s">
        <v>114</v>
      </c>
      <c r="S12" s="36">
        <v>0.89</v>
      </c>
      <c r="T12" s="37">
        <v>6.0E-4</v>
      </c>
      <c r="U12" s="37">
        <v>0.0019</v>
      </c>
      <c r="V12" s="37">
        <v>0.0024</v>
      </c>
      <c r="W12" s="37">
        <v>0.0024</v>
      </c>
      <c r="X12" s="37">
        <v>0.219</v>
      </c>
      <c r="Y12" s="36" t="s">
        <v>57</v>
      </c>
      <c r="Z12" s="36">
        <v>1.0</v>
      </c>
    </row>
    <row r="13" ht="15.75" customHeight="1">
      <c r="A13" s="35" t="s">
        <v>115</v>
      </c>
      <c r="B13" s="36" t="s">
        <v>59</v>
      </c>
      <c r="C13" s="36" t="s">
        <v>116</v>
      </c>
      <c r="D13" s="36" t="s">
        <v>117</v>
      </c>
      <c r="E13" s="36" t="s">
        <v>118</v>
      </c>
      <c r="F13" s="37">
        <v>0.0106</v>
      </c>
      <c r="G13" s="37">
        <v>0.0394</v>
      </c>
      <c r="H13" s="37">
        <v>0.0772</v>
      </c>
      <c r="I13" s="37">
        <v>0.1452</v>
      </c>
      <c r="J13" s="37">
        <v>0.0131</v>
      </c>
      <c r="K13" s="37">
        <v>0.0129</v>
      </c>
      <c r="L13" s="37">
        <v>0.0121</v>
      </c>
      <c r="M13" s="37">
        <v>0.0984</v>
      </c>
      <c r="N13" s="37">
        <v>-0.0126</v>
      </c>
      <c r="O13" s="37">
        <v>-0.0021</v>
      </c>
      <c r="P13" s="37">
        <v>0.0414</v>
      </c>
      <c r="Q13" s="36" t="s">
        <v>119</v>
      </c>
      <c r="R13" s="36" t="s">
        <v>120</v>
      </c>
      <c r="S13" s="36">
        <v>0.94</v>
      </c>
      <c r="T13" s="37">
        <v>0.0103</v>
      </c>
      <c r="U13" s="37">
        <v>-0.0029</v>
      </c>
      <c r="V13" s="37">
        <v>0.0074</v>
      </c>
      <c r="W13" s="37">
        <v>0.0744</v>
      </c>
      <c r="X13" s="36" t="s">
        <v>57</v>
      </c>
      <c r="Y13" s="36" t="s">
        <v>57</v>
      </c>
      <c r="Z13" s="36">
        <v>0.0</v>
      </c>
    </row>
    <row r="14" ht="15.75" customHeight="1">
      <c r="A14" s="35" t="s">
        <v>121</v>
      </c>
      <c r="B14" s="36" t="s">
        <v>72</v>
      </c>
      <c r="C14" s="36" t="s">
        <v>122</v>
      </c>
      <c r="D14" s="36" t="s">
        <v>123</v>
      </c>
      <c r="E14" s="36" t="s">
        <v>124</v>
      </c>
      <c r="F14" s="37">
        <v>0.0131</v>
      </c>
      <c r="G14" s="37">
        <v>0.0433</v>
      </c>
      <c r="H14" s="37">
        <v>0.084</v>
      </c>
      <c r="I14" s="37">
        <v>0.158</v>
      </c>
      <c r="J14" s="37">
        <v>0.0144</v>
      </c>
      <c r="K14" s="37">
        <v>0.014</v>
      </c>
      <c r="L14" s="37">
        <v>0.0132</v>
      </c>
      <c r="M14" s="37">
        <v>0.1052</v>
      </c>
      <c r="N14" s="37">
        <v>0.1251</v>
      </c>
      <c r="O14" s="37">
        <v>0.1398</v>
      </c>
      <c r="P14" s="37">
        <v>-0.0235</v>
      </c>
      <c r="Q14" s="36" t="s">
        <v>125</v>
      </c>
      <c r="R14" s="36" t="s">
        <v>126</v>
      </c>
      <c r="S14" s="36">
        <v>0.68</v>
      </c>
      <c r="T14" s="37">
        <v>0.0091</v>
      </c>
      <c r="U14" s="37">
        <v>0.0118</v>
      </c>
      <c r="V14" s="37">
        <v>0.021</v>
      </c>
      <c r="W14" s="37">
        <v>0.0425</v>
      </c>
      <c r="X14" s="37">
        <v>0.3911</v>
      </c>
      <c r="Y14" s="36" t="s">
        <v>57</v>
      </c>
      <c r="Z14" s="36">
        <v>2.0</v>
      </c>
    </row>
    <row r="15" ht="15.75" customHeight="1">
      <c r="A15" s="35" t="s">
        <v>127</v>
      </c>
      <c r="B15" s="36" t="s">
        <v>59</v>
      </c>
      <c r="C15" s="36" t="s">
        <v>128</v>
      </c>
      <c r="D15" s="36" t="s">
        <v>129</v>
      </c>
      <c r="E15" s="36" t="s">
        <v>130</v>
      </c>
      <c r="F15" s="37">
        <v>0.0091</v>
      </c>
      <c r="G15" s="37">
        <v>0.0314</v>
      </c>
      <c r="H15" s="37">
        <v>0.0656</v>
      </c>
      <c r="I15" s="37">
        <v>0.1233</v>
      </c>
      <c r="J15" s="37">
        <v>0.0105</v>
      </c>
      <c r="K15" s="37">
        <v>0.0109</v>
      </c>
      <c r="L15" s="37">
        <v>0.0103</v>
      </c>
      <c r="M15" s="37">
        <v>0.0966</v>
      </c>
      <c r="N15" s="37">
        <v>-0.0109</v>
      </c>
      <c r="O15" s="37">
        <v>-0.0019</v>
      </c>
      <c r="P15" s="37">
        <v>0.1698</v>
      </c>
      <c r="Q15" s="36" t="s">
        <v>131</v>
      </c>
      <c r="R15" s="36" t="s">
        <v>132</v>
      </c>
      <c r="S15" s="36">
        <v>0.88</v>
      </c>
      <c r="T15" s="37">
        <v>0.0087</v>
      </c>
      <c r="U15" s="37">
        <v>0.0463</v>
      </c>
      <c r="V15" s="37">
        <v>0.0554</v>
      </c>
      <c r="W15" s="37">
        <v>0.0843</v>
      </c>
      <c r="X15" s="36" t="s">
        <v>57</v>
      </c>
      <c r="Y15" s="36" t="s">
        <v>57</v>
      </c>
      <c r="Z15" s="36">
        <v>0.0</v>
      </c>
    </row>
    <row r="16" ht="15.75" customHeight="1">
      <c r="A16" s="35" t="s">
        <v>133</v>
      </c>
      <c r="B16" s="36" t="s">
        <v>59</v>
      </c>
      <c r="C16" s="36" t="s">
        <v>134</v>
      </c>
      <c r="D16" s="36" t="s">
        <v>135</v>
      </c>
      <c r="E16" s="36" t="s">
        <v>136</v>
      </c>
      <c r="F16" s="37">
        <v>0.0086</v>
      </c>
      <c r="G16" s="37">
        <v>0.0272</v>
      </c>
      <c r="H16" s="37">
        <v>0.0464</v>
      </c>
      <c r="I16" s="37">
        <v>0.0</v>
      </c>
      <c r="J16" s="37">
        <v>0.0091</v>
      </c>
      <c r="K16" s="37">
        <v>0.0077</v>
      </c>
      <c r="L16" s="37">
        <v>0.0</v>
      </c>
      <c r="M16" s="37">
        <v>0.0509</v>
      </c>
      <c r="N16" s="37">
        <v>0.021</v>
      </c>
      <c r="O16" s="37">
        <v>0.0298</v>
      </c>
      <c r="P16" s="37">
        <v>0.0541</v>
      </c>
      <c r="Q16" s="36" t="s">
        <v>137</v>
      </c>
      <c r="R16" s="36" t="s">
        <v>138</v>
      </c>
      <c r="S16" s="36">
        <v>0.88</v>
      </c>
      <c r="T16" s="37">
        <v>0.0076</v>
      </c>
      <c r="U16" s="37">
        <v>0.0028</v>
      </c>
      <c r="V16" s="37">
        <v>0.0104</v>
      </c>
      <c r="W16" s="37">
        <v>0.0666</v>
      </c>
      <c r="X16" s="36" t="s">
        <v>57</v>
      </c>
      <c r="Y16" s="36" t="s">
        <v>57</v>
      </c>
      <c r="Z16" s="36">
        <v>0.0</v>
      </c>
    </row>
    <row r="17" ht="15.75" customHeight="1">
      <c r="A17" s="35" t="s">
        <v>139</v>
      </c>
      <c r="B17" s="36" t="s">
        <v>59</v>
      </c>
      <c r="C17" s="36" t="s">
        <v>57</v>
      </c>
      <c r="D17" s="36" t="s">
        <v>57</v>
      </c>
      <c r="E17" s="36" t="s">
        <v>112</v>
      </c>
      <c r="F17" s="37">
        <v>0.0</v>
      </c>
      <c r="G17" s="37">
        <v>0.0</v>
      </c>
      <c r="H17" s="37">
        <v>0.0</v>
      </c>
      <c r="I17" s="37">
        <v>0.0</v>
      </c>
      <c r="J17" s="37">
        <v>0.0</v>
      </c>
      <c r="K17" s="37">
        <v>0.0</v>
      </c>
      <c r="L17" s="37">
        <v>0.0</v>
      </c>
      <c r="M17" s="36" t="s">
        <v>57</v>
      </c>
      <c r="N17" s="37">
        <v>0.0</v>
      </c>
      <c r="O17" s="37">
        <v>0.0</v>
      </c>
      <c r="P17" s="37">
        <v>0.0</v>
      </c>
      <c r="Q17" s="36" t="s">
        <v>140</v>
      </c>
      <c r="R17" s="36" t="s">
        <v>141</v>
      </c>
      <c r="S17" s="36" t="s">
        <v>57</v>
      </c>
      <c r="T17" s="37">
        <v>0.008</v>
      </c>
      <c r="U17" s="37">
        <v>-0.279</v>
      </c>
      <c r="V17" s="37">
        <v>-0.2733</v>
      </c>
      <c r="W17" s="37">
        <v>-0.3149</v>
      </c>
      <c r="X17" s="36" t="s">
        <v>57</v>
      </c>
      <c r="Y17" s="36" t="s">
        <v>57</v>
      </c>
      <c r="Z17" s="36">
        <v>0.0</v>
      </c>
    </row>
    <row r="18" ht="15.75" customHeight="1">
      <c r="A18" s="35" t="s">
        <v>142</v>
      </c>
      <c r="B18" s="36" t="s">
        <v>72</v>
      </c>
      <c r="C18" s="36" t="s">
        <v>143</v>
      </c>
      <c r="D18" s="36" t="s">
        <v>144</v>
      </c>
      <c r="E18" s="36" t="s">
        <v>145</v>
      </c>
      <c r="F18" s="37">
        <v>0.0103</v>
      </c>
      <c r="G18" s="37">
        <v>0.0329</v>
      </c>
      <c r="H18" s="37">
        <v>0.0639</v>
      </c>
      <c r="I18" s="37">
        <v>0.1207</v>
      </c>
      <c r="J18" s="37">
        <v>0.011</v>
      </c>
      <c r="K18" s="37">
        <v>0.0107</v>
      </c>
      <c r="L18" s="37">
        <v>0.0101</v>
      </c>
      <c r="M18" s="37">
        <v>0.0832</v>
      </c>
      <c r="N18" s="37">
        <v>0.1297</v>
      </c>
      <c r="O18" s="37">
        <v>0.1413</v>
      </c>
      <c r="P18" s="37">
        <v>0.0384</v>
      </c>
      <c r="Q18" s="36" t="s">
        <v>146</v>
      </c>
      <c r="R18" s="36" t="s">
        <v>147</v>
      </c>
      <c r="S18" s="36">
        <v>0.92</v>
      </c>
      <c r="T18" s="37">
        <v>0.0092</v>
      </c>
      <c r="U18" s="37">
        <v>2.0E-4</v>
      </c>
      <c r="V18" s="37">
        <v>0.0094</v>
      </c>
      <c r="W18" s="37">
        <v>0.1243</v>
      </c>
      <c r="X18" s="37">
        <v>0.0</v>
      </c>
      <c r="Y18" s="37">
        <v>0.0</v>
      </c>
      <c r="Z18" s="36">
        <v>64.0</v>
      </c>
    </row>
    <row r="19" ht="15.75" customHeight="1">
      <c r="A19" s="35" t="s">
        <v>148</v>
      </c>
      <c r="B19" s="36" t="s">
        <v>149</v>
      </c>
      <c r="C19" s="36" t="s">
        <v>150</v>
      </c>
      <c r="D19" s="36" t="s">
        <v>151</v>
      </c>
      <c r="E19" s="36" t="s">
        <v>152</v>
      </c>
      <c r="F19" s="37">
        <v>0.0094</v>
      </c>
      <c r="G19" s="37">
        <v>0.0294</v>
      </c>
      <c r="H19" s="37">
        <v>0.0585</v>
      </c>
      <c r="I19" s="37">
        <v>0.1126</v>
      </c>
      <c r="J19" s="37">
        <v>0.0098</v>
      </c>
      <c r="K19" s="37">
        <v>0.0098</v>
      </c>
      <c r="L19" s="37">
        <v>0.0094</v>
      </c>
      <c r="M19" s="37">
        <v>0.077</v>
      </c>
      <c r="N19" s="37">
        <v>0.0714</v>
      </c>
      <c r="O19" s="37">
        <v>0.0815</v>
      </c>
      <c r="P19" s="37">
        <v>0.1302</v>
      </c>
      <c r="Q19" s="36" t="s">
        <v>153</v>
      </c>
      <c r="R19" s="36" t="s">
        <v>154</v>
      </c>
      <c r="S19" s="36">
        <v>0.96</v>
      </c>
      <c r="T19" s="37">
        <v>0.0093</v>
      </c>
      <c r="U19" s="37">
        <v>-3.0E-4</v>
      </c>
      <c r="V19" s="37">
        <v>0.009</v>
      </c>
      <c r="W19" s="37">
        <v>0.0656</v>
      </c>
      <c r="X19" s="37">
        <v>0.0537</v>
      </c>
      <c r="Y19" s="37">
        <v>0.0108</v>
      </c>
      <c r="Z19" s="36">
        <v>20.0</v>
      </c>
    </row>
    <row r="20" ht="15.75" customHeight="1">
      <c r="A20" s="35" t="s">
        <v>155</v>
      </c>
      <c r="B20" s="36" t="s">
        <v>59</v>
      </c>
      <c r="C20" s="36" t="s">
        <v>156</v>
      </c>
      <c r="D20" s="36" t="s">
        <v>157</v>
      </c>
      <c r="E20" s="36" t="s">
        <v>158</v>
      </c>
      <c r="F20" s="37">
        <v>0.0077</v>
      </c>
      <c r="G20" s="37">
        <v>0.0253</v>
      </c>
      <c r="H20" s="37">
        <v>0.0497</v>
      </c>
      <c r="I20" s="37">
        <v>0.0943</v>
      </c>
      <c r="J20" s="37">
        <v>0.0084</v>
      </c>
      <c r="K20" s="37">
        <v>0.0083</v>
      </c>
      <c r="L20" s="37">
        <v>0.0079</v>
      </c>
      <c r="M20" s="37">
        <v>0.0652</v>
      </c>
      <c r="N20" s="37">
        <v>0.0731</v>
      </c>
      <c r="O20" s="37">
        <v>0.0813</v>
      </c>
      <c r="P20" s="37">
        <v>0.086</v>
      </c>
      <c r="Q20" s="36" t="s">
        <v>159</v>
      </c>
      <c r="R20" s="36" t="s">
        <v>160</v>
      </c>
      <c r="S20" s="36">
        <v>0.91</v>
      </c>
      <c r="T20" s="37">
        <v>0.0071</v>
      </c>
      <c r="U20" s="37">
        <v>0.0168</v>
      </c>
      <c r="V20" s="37">
        <v>0.024</v>
      </c>
      <c r="W20" s="37">
        <v>0.0283</v>
      </c>
      <c r="X20" s="36" t="s">
        <v>57</v>
      </c>
      <c r="Y20" s="36" t="s">
        <v>57</v>
      </c>
      <c r="Z20" s="36">
        <v>0.0</v>
      </c>
    </row>
    <row r="21" ht="15.75" customHeight="1">
      <c r="A21" s="35" t="s">
        <v>161</v>
      </c>
      <c r="B21" s="36" t="s">
        <v>59</v>
      </c>
      <c r="C21" s="36" t="s">
        <v>162</v>
      </c>
      <c r="D21" s="36" t="s">
        <v>163</v>
      </c>
      <c r="E21" s="36" t="s">
        <v>164</v>
      </c>
      <c r="F21" s="37">
        <v>0.0081</v>
      </c>
      <c r="G21" s="37">
        <v>0.026</v>
      </c>
      <c r="H21" s="37">
        <v>0.0514</v>
      </c>
      <c r="I21" s="37">
        <v>0.0974</v>
      </c>
      <c r="J21" s="37">
        <v>0.0087</v>
      </c>
      <c r="K21" s="37">
        <v>0.0086</v>
      </c>
      <c r="L21" s="37">
        <v>0.0081</v>
      </c>
      <c r="M21" s="37">
        <v>0.0669</v>
      </c>
      <c r="N21" s="37">
        <v>0.105</v>
      </c>
      <c r="O21" s="37">
        <v>0.1139</v>
      </c>
      <c r="P21" s="37">
        <v>0.1276</v>
      </c>
      <c r="Q21" s="36" t="s">
        <v>165</v>
      </c>
      <c r="R21" s="36" t="s">
        <v>166</v>
      </c>
      <c r="S21" s="36">
        <v>0.86</v>
      </c>
      <c r="T21" s="37">
        <v>0.0068</v>
      </c>
      <c r="U21" s="37">
        <v>0.059</v>
      </c>
      <c r="V21" s="37">
        <v>0.0662</v>
      </c>
      <c r="W21" s="37">
        <v>0.0991</v>
      </c>
      <c r="X21" s="36" t="s">
        <v>57</v>
      </c>
      <c r="Y21" s="36" t="s">
        <v>57</v>
      </c>
      <c r="Z21" s="36">
        <v>0.0</v>
      </c>
    </row>
    <row r="22" ht="15.75" customHeight="1">
      <c r="A22" s="35" t="s">
        <v>167</v>
      </c>
      <c r="B22" s="36" t="s">
        <v>59</v>
      </c>
      <c r="C22" s="36" t="s">
        <v>168</v>
      </c>
      <c r="D22" s="36" t="s">
        <v>169</v>
      </c>
      <c r="E22" s="36" t="s">
        <v>170</v>
      </c>
      <c r="F22" s="37">
        <v>0.0123</v>
      </c>
      <c r="G22" s="37">
        <v>0.0383</v>
      </c>
      <c r="H22" s="37">
        <v>0.0756</v>
      </c>
      <c r="I22" s="37">
        <v>0.1418</v>
      </c>
      <c r="J22" s="37">
        <v>0.0128</v>
      </c>
      <c r="K22" s="37">
        <v>0.0126</v>
      </c>
      <c r="L22" s="37">
        <v>0.0118</v>
      </c>
      <c r="M22" s="37">
        <v>0.0977</v>
      </c>
      <c r="N22" s="37">
        <v>-0.0227</v>
      </c>
      <c r="O22" s="37">
        <v>-0.0107</v>
      </c>
      <c r="P22" s="37">
        <v>0.0422</v>
      </c>
      <c r="Q22" s="36" t="s">
        <v>171</v>
      </c>
      <c r="R22" s="36" t="s">
        <v>172</v>
      </c>
      <c r="S22" s="36">
        <v>1.0</v>
      </c>
      <c r="T22" s="37">
        <v>0.0123</v>
      </c>
      <c r="U22" s="37">
        <v>-0.0145</v>
      </c>
      <c r="V22" s="37">
        <v>-0.0024</v>
      </c>
      <c r="W22" s="37">
        <v>0.0701</v>
      </c>
      <c r="X22" s="36" t="s">
        <v>57</v>
      </c>
      <c r="Y22" s="36" t="s">
        <v>57</v>
      </c>
      <c r="Z22" s="36">
        <v>0.0</v>
      </c>
    </row>
    <row r="23" ht="15.75" customHeight="1">
      <c r="A23" s="35" t="s">
        <v>173</v>
      </c>
      <c r="B23" s="36" t="s">
        <v>59</v>
      </c>
      <c r="C23" s="36" t="s">
        <v>174</v>
      </c>
      <c r="D23" s="36" t="s">
        <v>175</v>
      </c>
      <c r="E23" s="36" t="s">
        <v>176</v>
      </c>
      <c r="F23" s="37">
        <v>0.0</v>
      </c>
      <c r="G23" s="37">
        <v>0.0</v>
      </c>
      <c r="H23" s="37">
        <v>0.0</v>
      </c>
      <c r="I23" s="37">
        <v>0.0</v>
      </c>
      <c r="J23" s="37">
        <v>0.0</v>
      </c>
      <c r="K23" s="37">
        <v>0.0</v>
      </c>
      <c r="L23" s="37">
        <v>0.0</v>
      </c>
      <c r="M23" s="36" t="s">
        <v>57</v>
      </c>
      <c r="N23" s="37">
        <v>0.0</v>
      </c>
      <c r="O23" s="37">
        <v>0.0</v>
      </c>
      <c r="P23" s="37">
        <v>0.0</v>
      </c>
      <c r="Q23" s="36" t="s">
        <v>177</v>
      </c>
      <c r="R23" s="36" t="s">
        <v>178</v>
      </c>
      <c r="S23" s="36">
        <v>0.97</v>
      </c>
      <c r="T23" s="37">
        <v>0.0163</v>
      </c>
      <c r="U23" s="37">
        <v>-0.0068</v>
      </c>
      <c r="V23" s="37">
        <v>0.0093</v>
      </c>
      <c r="W23" s="37">
        <v>0.0154</v>
      </c>
      <c r="X23" s="36" t="s">
        <v>57</v>
      </c>
      <c r="Y23" s="36" t="s">
        <v>57</v>
      </c>
      <c r="Z23" s="36">
        <v>0.0</v>
      </c>
    </row>
    <row r="24" ht="15.75" customHeight="1">
      <c r="A24" s="35" t="s">
        <v>179</v>
      </c>
      <c r="B24" s="36" t="s">
        <v>59</v>
      </c>
      <c r="C24" s="36" t="s">
        <v>180</v>
      </c>
      <c r="D24" s="36" t="s">
        <v>181</v>
      </c>
      <c r="E24" s="36" t="s">
        <v>182</v>
      </c>
      <c r="F24" s="37">
        <v>0.0082</v>
      </c>
      <c r="G24" s="37">
        <v>0.0197</v>
      </c>
      <c r="H24" s="37">
        <v>0.0472</v>
      </c>
      <c r="I24" s="37">
        <v>0.0842</v>
      </c>
      <c r="J24" s="37">
        <v>0.0066</v>
      </c>
      <c r="K24" s="37">
        <v>0.0079</v>
      </c>
      <c r="L24" s="37">
        <v>0.007</v>
      </c>
      <c r="M24" s="37">
        <v>0.0601</v>
      </c>
      <c r="N24" s="37">
        <v>-0.0153</v>
      </c>
      <c r="O24" s="37">
        <v>-0.0073</v>
      </c>
      <c r="P24" s="37">
        <v>0.1305</v>
      </c>
      <c r="Q24" s="36" t="s">
        <v>183</v>
      </c>
      <c r="R24" s="36" t="s">
        <v>184</v>
      </c>
      <c r="S24" s="36">
        <v>1.01</v>
      </c>
      <c r="T24" s="37">
        <v>0.0081</v>
      </c>
      <c r="U24" s="37">
        <v>0.0027</v>
      </c>
      <c r="V24" s="37">
        <v>0.0109</v>
      </c>
      <c r="W24" s="37">
        <v>0.0724</v>
      </c>
      <c r="X24" s="36" t="s">
        <v>57</v>
      </c>
      <c r="Y24" s="36" t="s">
        <v>57</v>
      </c>
      <c r="Z24" s="36">
        <v>0.0</v>
      </c>
    </row>
    <row r="25" ht="15.75" customHeight="1">
      <c r="A25" s="35" t="s">
        <v>185</v>
      </c>
      <c r="B25" s="36"/>
      <c r="C25" s="36" t="s">
        <v>186</v>
      </c>
      <c r="D25" s="36" t="s">
        <v>187</v>
      </c>
      <c r="E25" s="36" t="s">
        <v>188</v>
      </c>
      <c r="F25" s="37">
        <v>0.0138</v>
      </c>
      <c r="G25" s="37">
        <v>0.0477</v>
      </c>
      <c r="H25" s="37">
        <v>0.0906</v>
      </c>
      <c r="I25" s="37">
        <v>0.0</v>
      </c>
      <c r="J25" s="37">
        <v>0.0159</v>
      </c>
      <c r="K25" s="37">
        <v>0.0151</v>
      </c>
      <c r="L25" s="37">
        <v>0.0</v>
      </c>
      <c r="M25" s="37">
        <v>0.1125</v>
      </c>
      <c r="N25" s="37">
        <v>0.0075</v>
      </c>
      <c r="O25" s="37">
        <v>0.0213</v>
      </c>
      <c r="P25" s="37">
        <v>0.0904</v>
      </c>
      <c r="Q25" s="36" t="s">
        <v>189</v>
      </c>
      <c r="R25" s="36" t="s">
        <v>93</v>
      </c>
      <c r="S25" s="36">
        <v>1.01</v>
      </c>
      <c r="T25" s="37">
        <v>0.0142</v>
      </c>
      <c r="U25" s="37">
        <v>-0.0062</v>
      </c>
      <c r="V25" s="37">
        <v>0.0079</v>
      </c>
      <c r="W25" s="37">
        <v>0.0571</v>
      </c>
      <c r="X25" s="36" t="s">
        <v>57</v>
      </c>
      <c r="Y25" s="36" t="s">
        <v>57</v>
      </c>
      <c r="Z25" s="36">
        <v>0.0</v>
      </c>
    </row>
    <row r="26" ht="15.75" customHeight="1">
      <c r="A26" s="35" t="s">
        <v>190</v>
      </c>
      <c r="B26" s="36" t="s">
        <v>72</v>
      </c>
      <c r="C26" s="36" t="s">
        <v>191</v>
      </c>
      <c r="D26" s="36" t="s">
        <v>192</v>
      </c>
      <c r="E26" s="36" t="s">
        <v>158</v>
      </c>
      <c r="F26" s="37">
        <v>0.0061</v>
      </c>
      <c r="G26" s="37">
        <v>0.017</v>
      </c>
      <c r="H26" s="37">
        <v>0.0323</v>
      </c>
      <c r="I26" s="37">
        <v>0.0</v>
      </c>
      <c r="J26" s="37">
        <v>0.0057</v>
      </c>
      <c r="K26" s="37">
        <v>0.0054</v>
      </c>
      <c r="L26" s="37">
        <v>0.0</v>
      </c>
      <c r="M26" s="37">
        <v>0.0375</v>
      </c>
      <c r="N26" s="37">
        <v>0.0</v>
      </c>
      <c r="O26" s="37">
        <v>0.0061</v>
      </c>
      <c r="P26" s="37">
        <v>-0.0309</v>
      </c>
      <c r="Q26" s="36" t="s">
        <v>193</v>
      </c>
      <c r="R26" s="36" t="s">
        <v>194</v>
      </c>
      <c r="S26" s="36">
        <v>1.02</v>
      </c>
      <c r="T26" s="36" t="s">
        <v>57</v>
      </c>
      <c r="U26" s="36" t="s">
        <v>57</v>
      </c>
      <c r="V26" s="36" t="s">
        <v>57</v>
      </c>
      <c r="W26" s="36" t="s">
        <v>57</v>
      </c>
      <c r="X26" s="37">
        <v>0.0</v>
      </c>
      <c r="Y26" s="36" t="s">
        <v>57</v>
      </c>
      <c r="Z26" s="36">
        <v>1.0</v>
      </c>
    </row>
    <row r="27" ht="15.75" customHeight="1">
      <c r="A27" s="35" t="s">
        <v>195</v>
      </c>
      <c r="B27" s="36" t="s">
        <v>149</v>
      </c>
      <c r="C27" s="36" t="s">
        <v>196</v>
      </c>
      <c r="D27" s="36" t="s">
        <v>197</v>
      </c>
      <c r="E27" s="36" t="s">
        <v>198</v>
      </c>
      <c r="F27" s="37">
        <v>0.005</v>
      </c>
      <c r="G27" s="37">
        <v>0.0169</v>
      </c>
      <c r="H27" s="37">
        <v>0.0344</v>
      </c>
      <c r="I27" s="37">
        <v>0.0649</v>
      </c>
      <c r="J27" s="37">
        <v>0.0056</v>
      </c>
      <c r="K27" s="37">
        <v>0.0057</v>
      </c>
      <c r="L27" s="37">
        <v>0.0054</v>
      </c>
      <c r="M27" s="37">
        <v>0.0469</v>
      </c>
      <c r="N27" s="37">
        <v>0.0769</v>
      </c>
      <c r="O27" s="37">
        <v>0.0822</v>
      </c>
      <c r="P27" s="37">
        <v>0.1983</v>
      </c>
      <c r="Q27" s="36" t="s">
        <v>199</v>
      </c>
      <c r="R27" s="36" t="s">
        <v>200</v>
      </c>
      <c r="S27" s="36">
        <v>0.82</v>
      </c>
      <c r="T27" s="37">
        <v>0.0041</v>
      </c>
      <c r="U27" s="37">
        <v>0.1361</v>
      </c>
      <c r="V27" s="37">
        <v>0.1407</v>
      </c>
      <c r="W27" s="37">
        <v>0.1525</v>
      </c>
      <c r="X27" s="37">
        <v>0.062</v>
      </c>
      <c r="Y27" s="36" t="s">
        <v>57</v>
      </c>
      <c r="Z27" s="36">
        <v>2.0</v>
      </c>
    </row>
    <row r="28" ht="15.75" customHeight="1">
      <c r="A28" s="35" t="s">
        <v>201</v>
      </c>
      <c r="B28" s="36" t="s">
        <v>149</v>
      </c>
      <c r="C28" s="36" t="s">
        <v>202</v>
      </c>
      <c r="D28" s="36" t="s">
        <v>203</v>
      </c>
      <c r="E28" s="36" t="s">
        <v>204</v>
      </c>
      <c r="F28" s="37">
        <v>0.0137</v>
      </c>
      <c r="G28" s="37">
        <v>0.0398</v>
      </c>
      <c r="H28" s="37">
        <v>0.0752</v>
      </c>
      <c r="I28" s="37">
        <v>0.1398</v>
      </c>
      <c r="J28" s="37">
        <v>0.0133</v>
      </c>
      <c r="K28" s="37">
        <v>0.0125</v>
      </c>
      <c r="L28" s="37">
        <v>0.0116</v>
      </c>
      <c r="M28" s="37">
        <v>0.0864</v>
      </c>
      <c r="N28" s="37">
        <v>-0.0171</v>
      </c>
      <c r="O28" s="37">
        <v>-0.0037</v>
      </c>
      <c r="P28" s="37">
        <v>-0.0514</v>
      </c>
      <c r="Q28" s="36" t="s">
        <v>205</v>
      </c>
      <c r="R28" s="36" t="s">
        <v>206</v>
      </c>
      <c r="S28" s="36">
        <v>0.86</v>
      </c>
      <c r="T28" s="36" t="s">
        <v>57</v>
      </c>
      <c r="U28" s="36" t="s">
        <v>57</v>
      </c>
      <c r="V28" s="36" t="s">
        <v>57</v>
      </c>
      <c r="W28" s="36" t="s">
        <v>57</v>
      </c>
      <c r="X28" s="36" t="s">
        <v>57</v>
      </c>
      <c r="Y28" s="36" t="s">
        <v>57</v>
      </c>
      <c r="Z28" s="36">
        <v>0.0</v>
      </c>
    </row>
    <row r="29" ht="15.75" customHeight="1">
      <c r="A29" s="35" t="s">
        <v>207</v>
      </c>
      <c r="B29" s="36" t="s">
        <v>85</v>
      </c>
      <c r="C29" s="36" t="s">
        <v>208</v>
      </c>
      <c r="D29" s="36" t="s">
        <v>209</v>
      </c>
      <c r="E29" s="36" t="s">
        <v>210</v>
      </c>
      <c r="F29" s="37">
        <v>0.0094</v>
      </c>
      <c r="G29" s="37">
        <v>0.0302</v>
      </c>
      <c r="H29" s="37">
        <v>0.0586</v>
      </c>
      <c r="I29" s="37">
        <v>0.1139</v>
      </c>
      <c r="J29" s="37">
        <v>0.0101</v>
      </c>
      <c r="K29" s="37">
        <v>0.0098</v>
      </c>
      <c r="L29" s="37">
        <v>0.0095</v>
      </c>
      <c r="M29" s="37">
        <v>0.0761</v>
      </c>
      <c r="N29" s="37">
        <v>0.1118</v>
      </c>
      <c r="O29" s="37">
        <v>0.1223</v>
      </c>
      <c r="P29" s="37">
        <v>-0.0259</v>
      </c>
      <c r="Q29" s="36" t="s">
        <v>211</v>
      </c>
      <c r="R29" s="36" t="s">
        <v>212</v>
      </c>
      <c r="S29" s="36">
        <v>0.94</v>
      </c>
      <c r="T29" s="37">
        <v>0.0087</v>
      </c>
      <c r="U29" s="37">
        <v>0.0083</v>
      </c>
      <c r="V29" s="37">
        <v>0.017</v>
      </c>
      <c r="W29" s="37">
        <v>-0.031</v>
      </c>
      <c r="X29" s="37">
        <v>0.0</v>
      </c>
      <c r="Y29" s="37">
        <v>0.0</v>
      </c>
      <c r="Z29" s="36">
        <v>4.0</v>
      </c>
    </row>
    <row r="30" ht="15.75" customHeight="1">
      <c r="A30" s="35" t="s">
        <v>213</v>
      </c>
      <c r="B30" s="36" t="s">
        <v>72</v>
      </c>
      <c r="C30" s="36" t="s">
        <v>214</v>
      </c>
      <c r="D30" s="36" t="s">
        <v>215</v>
      </c>
      <c r="E30" s="36" t="s">
        <v>216</v>
      </c>
      <c r="F30" s="37">
        <v>0.0016</v>
      </c>
      <c r="G30" s="37">
        <v>0.0035</v>
      </c>
      <c r="H30" s="37">
        <v>0.0054</v>
      </c>
      <c r="I30" s="37">
        <v>0.0</v>
      </c>
      <c r="J30" s="37">
        <v>0.0012</v>
      </c>
      <c r="K30" s="37">
        <v>9.0E-4</v>
      </c>
      <c r="L30" s="37">
        <v>0.0</v>
      </c>
      <c r="M30" s="37">
        <v>0.0056</v>
      </c>
      <c r="N30" s="37">
        <v>-0.04</v>
      </c>
      <c r="O30" s="37">
        <v>-0.0385</v>
      </c>
      <c r="P30" s="37">
        <v>-0.0717</v>
      </c>
      <c r="Q30" s="36" t="s">
        <v>217</v>
      </c>
      <c r="R30" s="36" t="s">
        <v>218</v>
      </c>
      <c r="S30" s="36">
        <v>0.75</v>
      </c>
      <c r="T30" s="37">
        <v>0.0013</v>
      </c>
      <c r="U30" s="37">
        <v>8.0E-4</v>
      </c>
      <c r="V30" s="37">
        <v>0.0021</v>
      </c>
      <c r="W30" s="37">
        <v>0.1285</v>
      </c>
      <c r="X30" s="37">
        <v>0.0</v>
      </c>
      <c r="Y30" s="36" t="s">
        <v>57</v>
      </c>
      <c r="Z30" s="36">
        <v>1.0</v>
      </c>
    </row>
    <row r="31" ht="15.75" customHeight="1">
      <c r="A31" s="35" t="s">
        <v>219</v>
      </c>
      <c r="B31" s="36" t="s">
        <v>59</v>
      </c>
      <c r="C31" s="36" t="s">
        <v>220</v>
      </c>
      <c r="D31" s="36" t="s">
        <v>221</v>
      </c>
      <c r="E31" s="36" t="s">
        <v>222</v>
      </c>
      <c r="F31" s="37">
        <v>0.0097</v>
      </c>
      <c r="G31" s="37">
        <v>0.031</v>
      </c>
      <c r="H31" s="37">
        <v>0.0615</v>
      </c>
      <c r="I31" s="37">
        <v>0.1175</v>
      </c>
      <c r="J31" s="37">
        <v>0.0103</v>
      </c>
      <c r="K31" s="37">
        <v>0.0103</v>
      </c>
      <c r="L31" s="37">
        <v>0.0098</v>
      </c>
      <c r="M31" s="37">
        <v>0.0809</v>
      </c>
      <c r="N31" s="37">
        <v>0.0792</v>
      </c>
      <c r="O31" s="37">
        <v>0.0896</v>
      </c>
      <c r="P31" s="37">
        <v>0.054</v>
      </c>
      <c r="Q31" s="36" t="s">
        <v>223</v>
      </c>
      <c r="R31" s="36" t="s">
        <v>224</v>
      </c>
      <c r="S31" s="36">
        <v>0.92</v>
      </c>
      <c r="T31" s="37">
        <v>0.0088</v>
      </c>
      <c r="U31" s="37">
        <v>0.0698</v>
      </c>
      <c r="V31" s="37">
        <v>0.0792</v>
      </c>
      <c r="W31" s="37">
        <v>0.078</v>
      </c>
      <c r="X31" s="36" t="s">
        <v>57</v>
      </c>
      <c r="Y31" s="36" t="s">
        <v>57</v>
      </c>
      <c r="Z31" s="36">
        <v>0.0</v>
      </c>
    </row>
    <row r="32" ht="15.75" customHeight="1">
      <c r="A32" s="35" t="s">
        <v>225</v>
      </c>
      <c r="B32" s="36" t="s">
        <v>72</v>
      </c>
      <c r="C32" s="36" t="s">
        <v>226</v>
      </c>
      <c r="D32" s="36" t="s">
        <v>227</v>
      </c>
      <c r="E32" s="36" t="s">
        <v>228</v>
      </c>
      <c r="F32" s="37">
        <v>0.0074</v>
      </c>
      <c r="G32" s="37">
        <v>0.0228</v>
      </c>
      <c r="H32" s="37">
        <v>0.0456</v>
      </c>
      <c r="I32" s="37">
        <v>0.0902</v>
      </c>
      <c r="J32" s="37">
        <v>0.0076</v>
      </c>
      <c r="K32" s="37">
        <v>0.0076</v>
      </c>
      <c r="L32" s="37">
        <v>0.0075</v>
      </c>
      <c r="M32" s="37">
        <v>0.0586</v>
      </c>
      <c r="N32" s="37">
        <v>-0.0198</v>
      </c>
      <c r="O32" s="37">
        <v>-0.0126</v>
      </c>
      <c r="P32" s="37">
        <v>0.1281</v>
      </c>
      <c r="Q32" s="36" t="s">
        <v>229</v>
      </c>
      <c r="R32" s="36" t="s">
        <v>230</v>
      </c>
      <c r="S32" s="36">
        <v>0.92</v>
      </c>
      <c r="T32" s="37">
        <v>0.0086</v>
      </c>
      <c r="U32" s="37">
        <v>-1.0E-4</v>
      </c>
      <c r="V32" s="37">
        <v>0.0085</v>
      </c>
      <c r="W32" s="37">
        <v>0.0194</v>
      </c>
      <c r="X32" s="37">
        <v>0.07</v>
      </c>
      <c r="Y32" s="36" t="s">
        <v>57</v>
      </c>
      <c r="Z32" s="36">
        <v>2.0</v>
      </c>
    </row>
    <row r="33" ht="15.75" customHeight="1">
      <c r="A33" s="35" t="s">
        <v>231</v>
      </c>
      <c r="B33" s="36" t="s">
        <v>149</v>
      </c>
      <c r="C33" s="36" t="s">
        <v>232</v>
      </c>
      <c r="D33" s="36" t="s">
        <v>233</v>
      </c>
      <c r="E33" s="36" t="s">
        <v>234</v>
      </c>
      <c r="F33" s="37">
        <v>0.0123</v>
      </c>
      <c r="G33" s="37">
        <v>0.0369</v>
      </c>
      <c r="H33" s="37">
        <v>0.071</v>
      </c>
      <c r="I33" s="37">
        <v>0.1312</v>
      </c>
      <c r="J33" s="37">
        <v>0.0123</v>
      </c>
      <c r="K33" s="37">
        <v>0.0118</v>
      </c>
      <c r="L33" s="37">
        <v>0.0109</v>
      </c>
      <c r="M33" s="37">
        <v>0.0913</v>
      </c>
      <c r="N33" s="37">
        <v>0.029</v>
      </c>
      <c r="O33" s="37">
        <v>0.0417</v>
      </c>
      <c r="P33" s="37">
        <v>0.0388</v>
      </c>
      <c r="Q33" s="36" t="s">
        <v>235</v>
      </c>
      <c r="R33" s="36" t="s">
        <v>236</v>
      </c>
      <c r="S33" s="36">
        <v>1.25</v>
      </c>
      <c r="T33" s="37">
        <v>0.015</v>
      </c>
      <c r="U33" s="37">
        <v>0.0</v>
      </c>
      <c r="V33" s="37">
        <v>0.015</v>
      </c>
      <c r="W33" s="37">
        <v>0.0867</v>
      </c>
      <c r="X33" s="37">
        <v>0.0</v>
      </c>
      <c r="Y33" s="36" t="s">
        <v>57</v>
      </c>
      <c r="Z33" s="36">
        <v>18.0</v>
      </c>
    </row>
    <row r="34" ht="15.75" customHeight="1">
      <c r="A34" s="35" t="s">
        <v>237</v>
      </c>
      <c r="B34" s="36" t="s">
        <v>59</v>
      </c>
      <c r="C34" s="36" t="s">
        <v>238</v>
      </c>
      <c r="D34" s="36" t="s">
        <v>239</v>
      </c>
      <c r="E34" s="36" t="s">
        <v>130</v>
      </c>
      <c r="F34" s="37">
        <v>0.0099</v>
      </c>
      <c r="G34" s="37">
        <v>0.0338</v>
      </c>
      <c r="H34" s="37">
        <v>0.0647</v>
      </c>
      <c r="I34" s="37">
        <v>0.1178</v>
      </c>
      <c r="J34" s="37">
        <v>0.0113</v>
      </c>
      <c r="K34" s="37">
        <v>0.0108</v>
      </c>
      <c r="L34" s="37">
        <v>0.0098</v>
      </c>
      <c r="M34" s="37">
        <v>0.0827</v>
      </c>
      <c r="N34" s="37">
        <v>0.0738</v>
      </c>
      <c r="O34" s="37">
        <v>0.0844</v>
      </c>
      <c r="P34" s="37">
        <v>0.1176</v>
      </c>
      <c r="Q34" s="36" t="s">
        <v>240</v>
      </c>
      <c r="R34" s="36" t="s">
        <v>241</v>
      </c>
      <c r="S34" s="36">
        <v>0.9</v>
      </c>
      <c r="T34" s="37">
        <v>0.0088</v>
      </c>
      <c r="U34" s="37">
        <v>0.0438</v>
      </c>
      <c r="V34" s="37">
        <v>0.053</v>
      </c>
      <c r="W34" s="37">
        <v>0.0735</v>
      </c>
      <c r="X34" s="36" t="s">
        <v>57</v>
      </c>
      <c r="Y34" s="36" t="s">
        <v>57</v>
      </c>
      <c r="Z34" s="36">
        <v>0.0</v>
      </c>
    </row>
    <row r="35" ht="15.75" customHeight="1">
      <c r="A35" s="35" t="s">
        <v>242</v>
      </c>
      <c r="B35" s="36" t="s">
        <v>51</v>
      </c>
      <c r="C35" s="36" t="s">
        <v>243</v>
      </c>
      <c r="D35" s="36" t="s">
        <v>244</v>
      </c>
      <c r="E35" s="36" t="s">
        <v>245</v>
      </c>
      <c r="F35" s="37">
        <v>0.0023</v>
      </c>
      <c r="G35" s="37">
        <v>0.0095</v>
      </c>
      <c r="H35" s="37">
        <v>0.0259</v>
      </c>
      <c r="I35" s="37">
        <v>0.0</v>
      </c>
      <c r="J35" s="37">
        <v>0.0032</v>
      </c>
      <c r="K35" s="37">
        <v>0.0043</v>
      </c>
      <c r="L35" s="37">
        <v>0.0</v>
      </c>
      <c r="M35" s="37">
        <v>0.0149</v>
      </c>
      <c r="N35" s="37">
        <v>-0.0736</v>
      </c>
      <c r="O35" s="37">
        <v>-0.0714</v>
      </c>
      <c r="P35" s="37">
        <v>0.0182</v>
      </c>
      <c r="Q35" s="36" t="s">
        <v>246</v>
      </c>
      <c r="R35" s="36" t="s">
        <v>247</v>
      </c>
      <c r="S35" s="36">
        <v>0.52</v>
      </c>
      <c r="T35" s="37">
        <v>0.0024</v>
      </c>
      <c r="U35" s="37">
        <v>-0.0074</v>
      </c>
      <c r="V35" s="37">
        <v>-0.005</v>
      </c>
      <c r="W35" s="37">
        <v>-2.0E-4</v>
      </c>
      <c r="X35" s="37">
        <v>0.058</v>
      </c>
      <c r="Y35" s="36" t="s">
        <v>57</v>
      </c>
      <c r="Z35" s="36">
        <v>7.0</v>
      </c>
    </row>
    <row r="36" ht="15.75" customHeight="1">
      <c r="A36" s="35" t="s">
        <v>248</v>
      </c>
      <c r="B36" s="36" t="s">
        <v>85</v>
      </c>
      <c r="C36" s="36" t="s">
        <v>249</v>
      </c>
      <c r="D36" s="36" t="s">
        <v>250</v>
      </c>
      <c r="E36" s="36" t="s">
        <v>130</v>
      </c>
      <c r="F36" s="37">
        <v>0.0064</v>
      </c>
      <c r="G36" s="37">
        <v>0.0208</v>
      </c>
      <c r="H36" s="37">
        <v>0.04</v>
      </c>
      <c r="I36" s="37">
        <v>0.0776</v>
      </c>
      <c r="J36" s="37">
        <v>0.0069</v>
      </c>
      <c r="K36" s="37">
        <v>0.0067</v>
      </c>
      <c r="L36" s="37">
        <v>0.0065</v>
      </c>
      <c r="M36" s="37">
        <v>0.0528</v>
      </c>
      <c r="N36" s="37">
        <v>0.101</v>
      </c>
      <c r="O36" s="37">
        <v>0.1081</v>
      </c>
      <c r="P36" s="37">
        <v>0.1817</v>
      </c>
      <c r="Q36" s="36" t="s">
        <v>251</v>
      </c>
      <c r="R36" s="36" t="s">
        <v>252</v>
      </c>
      <c r="S36" s="36">
        <v>0.91</v>
      </c>
      <c r="T36" s="37">
        <v>0.0059</v>
      </c>
      <c r="U36" s="37">
        <v>1.0E-4</v>
      </c>
      <c r="V36" s="37">
        <v>0.006</v>
      </c>
      <c r="W36" s="37">
        <v>0.0421</v>
      </c>
      <c r="X36" s="37">
        <v>0.0</v>
      </c>
      <c r="Y36" s="37">
        <v>0.0</v>
      </c>
      <c r="Z36" s="36">
        <v>10.0</v>
      </c>
    </row>
    <row r="37" ht="15.75" customHeight="1">
      <c r="A37" s="35" t="s">
        <v>21</v>
      </c>
      <c r="B37" s="36" t="s">
        <v>92</v>
      </c>
      <c r="C37" s="36" t="s">
        <v>253</v>
      </c>
      <c r="D37" s="36" t="s">
        <v>254</v>
      </c>
      <c r="E37" s="36" t="s">
        <v>255</v>
      </c>
      <c r="F37" s="37">
        <v>0.0067</v>
      </c>
      <c r="G37" s="37">
        <v>0.0227</v>
      </c>
      <c r="H37" s="37">
        <v>0.0441</v>
      </c>
      <c r="I37" s="37">
        <v>0.0863</v>
      </c>
      <c r="J37" s="37">
        <v>0.0076</v>
      </c>
      <c r="K37" s="37">
        <v>0.0073</v>
      </c>
      <c r="L37" s="37">
        <v>0.0072</v>
      </c>
      <c r="M37" s="37">
        <v>0.0514</v>
      </c>
      <c r="N37" s="37">
        <v>0.2112</v>
      </c>
      <c r="O37" s="37">
        <v>0.2193</v>
      </c>
      <c r="P37" s="37">
        <v>0.0874</v>
      </c>
      <c r="Q37" s="36" t="s">
        <v>256</v>
      </c>
      <c r="R37" s="36" t="s">
        <v>257</v>
      </c>
      <c r="S37" s="36">
        <v>0.69</v>
      </c>
      <c r="T37" s="37">
        <v>0.0047</v>
      </c>
      <c r="U37" s="37">
        <v>-0.0054</v>
      </c>
      <c r="V37" s="37">
        <v>-8.0E-4</v>
      </c>
      <c r="W37" s="37">
        <v>-0.0246</v>
      </c>
      <c r="X37" s="37">
        <v>0.21</v>
      </c>
      <c r="Y37" s="37">
        <v>0.258</v>
      </c>
      <c r="Z37" s="36">
        <v>15.0</v>
      </c>
    </row>
    <row r="38" ht="15.75" customHeight="1">
      <c r="A38" s="35" t="s">
        <v>258</v>
      </c>
      <c r="B38" s="36" t="s">
        <v>92</v>
      </c>
      <c r="C38" s="36" t="s">
        <v>259</v>
      </c>
      <c r="D38" s="36" t="s">
        <v>260</v>
      </c>
      <c r="E38" s="36" t="s">
        <v>261</v>
      </c>
      <c r="F38" s="37">
        <v>0.0057</v>
      </c>
      <c r="G38" s="37">
        <v>0.0182</v>
      </c>
      <c r="H38" s="37">
        <v>0.0357</v>
      </c>
      <c r="I38" s="37">
        <v>0.0699</v>
      </c>
      <c r="J38" s="37">
        <v>0.0061</v>
      </c>
      <c r="K38" s="37">
        <v>0.006</v>
      </c>
      <c r="L38" s="37">
        <v>0.0058</v>
      </c>
      <c r="M38" s="37">
        <v>0.0474</v>
      </c>
      <c r="N38" s="37">
        <v>0.1353</v>
      </c>
      <c r="O38" s="37">
        <v>0.1418</v>
      </c>
      <c r="P38" s="37">
        <v>0.1654</v>
      </c>
      <c r="Q38" s="36" t="s">
        <v>262</v>
      </c>
      <c r="R38" s="36" t="s">
        <v>263</v>
      </c>
      <c r="S38" s="36">
        <v>0.09</v>
      </c>
      <c r="T38" s="37">
        <v>0.0056</v>
      </c>
      <c r="U38" s="37">
        <v>-3.0E-4</v>
      </c>
      <c r="V38" s="37">
        <v>0.0052</v>
      </c>
      <c r="W38" s="37">
        <v>0.0425</v>
      </c>
      <c r="X38" s="37">
        <v>0.0</v>
      </c>
      <c r="Y38" s="36" t="s">
        <v>57</v>
      </c>
      <c r="Z38" s="36">
        <v>12.0</v>
      </c>
    </row>
    <row r="39" ht="15.75" customHeight="1">
      <c r="A39" s="35" t="s">
        <v>258</v>
      </c>
      <c r="B39" s="36" t="s">
        <v>92</v>
      </c>
      <c r="C39" s="36" t="s">
        <v>264</v>
      </c>
      <c r="D39" s="36" t="s">
        <v>265</v>
      </c>
      <c r="E39" s="36" t="s">
        <v>261</v>
      </c>
      <c r="F39" s="37">
        <v>0.0057</v>
      </c>
      <c r="G39" s="37">
        <v>0.0182</v>
      </c>
      <c r="H39" s="37">
        <v>0.0357</v>
      </c>
      <c r="I39" s="37">
        <v>0.0699</v>
      </c>
      <c r="J39" s="37">
        <v>0.0061</v>
      </c>
      <c r="K39" s="37">
        <v>0.006</v>
      </c>
      <c r="L39" s="37">
        <v>0.0058</v>
      </c>
      <c r="M39" s="37">
        <v>0.0474</v>
      </c>
      <c r="N39" s="37">
        <v>0.1353</v>
      </c>
      <c r="O39" s="37">
        <v>0.1418</v>
      </c>
      <c r="P39" s="37">
        <v>0.1654</v>
      </c>
      <c r="Q39" s="36" t="s">
        <v>262</v>
      </c>
      <c r="R39" s="36" t="s">
        <v>263</v>
      </c>
      <c r="S39" s="36">
        <v>0.09</v>
      </c>
      <c r="T39" s="37">
        <v>0.0056</v>
      </c>
      <c r="U39" s="37">
        <v>-3.0E-4</v>
      </c>
      <c r="V39" s="37">
        <v>0.0052</v>
      </c>
      <c r="W39" s="37">
        <v>0.0425</v>
      </c>
      <c r="X39" s="37">
        <v>0.0</v>
      </c>
      <c r="Y39" s="36" t="s">
        <v>57</v>
      </c>
      <c r="Z39" s="36">
        <v>12.0</v>
      </c>
    </row>
    <row r="40" ht="15.75" customHeight="1">
      <c r="A40" s="35" t="s">
        <v>258</v>
      </c>
      <c r="B40" s="36" t="s">
        <v>92</v>
      </c>
      <c r="C40" s="36" t="s">
        <v>266</v>
      </c>
      <c r="D40" s="36" t="s">
        <v>267</v>
      </c>
      <c r="E40" s="36" t="s">
        <v>261</v>
      </c>
      <c r="F40" s="37">
        <v>0.0057</v>
      </c>
      <c r="G40" s="37">
        <v>0.0182</v>
      </c>
      <c r="H40" s="37">
        <v>0.0357</v>
      </c>
      <c r="I40" s="37">
        <v>0.0699</v>
      </c>
      <c r="J40" s="37">
        <v>0.0061</v>
      </c>
      <c r="K40" s="37">
        <v>0.006</v>
      </c>
      <c r="L40" s="37">
        <v>0.0058</v>
      </c>
      <c r="M40" s="37">
        <v>0.0474</v>
      </c>
      <c r="N40" s="37">
        <v>0.1353</v>
      </c>
      <c r="O40" s="37">
        <v>0.1418</v>
      </c>
      <c r="P40" s="37">
        <v>0.1654</v>
      </c>
      <c r="Q40" s="36" t="s">
        <v>262</v>
      </c>
      <c r="R40" s="36" t="s">
        <v>263</v>
      </c>
      <c r="S40" s="36">
        <v>0.09</v>
      </c>
      <c r="T40" s="37">
        <v>0.0056</v>
      </c>
      <c r="U40" s="37">
        <v>-3.0E-4</v>
      </c>
      <c r="V40" s="37">
        <v>0.0052</v>
      </c>
      <c r="W40" s="37">
        <v>0.0425</v>
      </c>
      <c r="X40" s="37">
        <v>0.0</v>
      </c>
      <c r="Y40" s="36" t="s">
        <v>57</v>
      </c>
      <c r="Z40" s="36">
        <v>12.0</v>
      </c>
    </row>
    <row r="41" ht="15.75" customHeight="1">
      <c r="A41" s="35" t="s">
        <v>258</v>
      </c>
      <c r="B41" s="36" t="s">
        <v>92</v>
      </c>
      <c r="C41" s="36" t="s">
        <v>266</v>
      </c>
      <c r="D41" s="36" t="s">
        <v>268</v>
      </c>
      <c r="E41" s="36" t="s">
        <v>261</v>
      </c>
      <c r="F41" s="37">
        <v>0.0057</v>
      </c>
      <c r="G41" s="37">
        <v>0.0182</v>
      </c>
      <c r="H41" s="37">
        <v>0.0357</v>
      </c>
      <c r="I41" s="37">
        <v>0.0699</v>
      </c>
      <c r="J41" s="37">
        <v>0.0061</v>
      </c>
      <c r="K41" s="37">
        <v>0.006</v>
      </c>
      <c r="L41" s="37">
        <v>0.0058</v>
      </c>
      <c r="M41" s="37">
        <v>0.0474</v>
      </c>
      <c r="N41" s="37">
        <v>0.1353</v>
      </c>
      <c r="O41" s="37">
        <v>0.1418</v>
      </c>
      <c r="P41" s="37">
        <v>0.1654</v>
      </c>
      <c r="Q41" s="36" t="s">
        <v>262</v>
      </c>
      <c r="R41" s="36" t="s">
        <v>263</v>
      </c>
      <c r="S41" s="36">
        <v>0.09</v>
      </c>
      <c r="T41" s="37">
        <v>0.0056</v>
      </c>
      <c r="U41" s="37">
        <v>-3.0E-4</v>
      </c>
      <c r="V41" s="37">
        <v>0.0052</v>
      </c>
      <c r="W41" s="37">
        <v>0.0425</v>
      </c>
      <c r="X41" s="37">
        <v>0.0</v>
      </c>
      <c r="Y41" s="36" t="s">
        <v>57</v>
      </c>
      <c r="Z41" s="36">
        <v>12.0</v>
      </c>
    </row>
    <row r="42" ht="15.75" customHeight="1">
      <c r="A42" s="35" t="s">
        <v>258</v>
      </c>
      <c r="B42" s="36" t="s">
        <v>92</v>
      </c>
      <c r="C42" s="36" t="s">
        <v>97</v>
      </c>
      <c r="D42" s="36" t="s">
        <v>269</v>
      </c>
      <c r="E42" s="36" t="s">
        <v>261</v>
      </c>
      <c r="F42" s="37">
        <v>0.0057</v>
      </c>
      <c r="G42" s="37">
        <v>0.0182</v>
      </c>
      <c r="H42" s="37">
        <v>0.0357</v>
      </c>
      <c r="I42" s="37">
        <v>0.0699</v>
      </c>
      <c r="J42" s="37">
        <v>0.0061</v>
      </c>
      <c r="K42" s="37">
        <v>0.006</v>
      </c>
      <c r="L42" s="37">
        <v>0.0058</v>
      </c>
      <c r="M42" s="37">
        <v>0.0474</v>
      </c>
      <c r="N42" s="37">
        <v>0.1353</v>
      </c>
      <c r="O42" s="37">
        <v>0.1418</v>
      </c>
      <c r="P42" s="37">
        <v>0.1654</v>
      </c>
      <c r="Q42" s="36" t="s">
        <v>262</v>
      </c>
      <c r="R42" s="36" t="s">
        <v>263</v>
      </c>
      <c r="S42" s="36">
        <v>0.09</v>
      </c>
      <c r="T42" s="37">
        <v>0.0056</v>
      </c>
      <c r="U42" s="37">
        <v>-3.0E-4</v>
      </c>
      <c r="V42" s="37">
        <v>0.0052</v>
      </c>
      <c r="W42" s="37">
        <v>0.0425</v>
      </c>
      <c r="X42" s="37">
        <v>0.0</v>
      </c>
      <c r="Y42" s="36" t="s">
        <v>57</v>
      </c>
      <c r="Z42" s="36">
        <v>12.0</v>
      </c>
    </row>
    <row r="43" ht="15.75" customHeight="1">
      <c r="A43" s="35" t="s">
        <v>258</v>
      </c>
      <c r="B43" s="36" t="s">
        <v>92</v>
      </c>
      <c r="C43" s="36" t="s">
        <v>270</v>
      </c>
      <c r="D43" s="36" t="s">
        <v>271</v>
      </c>
      <c r="E43" s="36" t="s">
        <v>261</v>
      </c>
      <c r="F43" s="37">
        <v>0.0057</v>
      </c>
      <c r="G43" s="37">
        <v>0.0182</v>
      </c>
      <c r="H43" s="37">
        <v>0.0357</v>
      </c>
      <c r="I43" s="37">
        <v>0.0699</v>
      </c>
      <c r="J43" s="37">
        <v>0.0061</v>
      </c>
      <c r="K43" s="37">
        <v>0.006</v>
      </c>
      <c r="L43" s="37">
        <v>0.0058</v>
      </c>
      <c r="M43" s="37">
        <v>0.0474</v>
      </c>
      <c r="N43" s="37">
        <v>0.1353</v>
      </c>
      <c r="O43" s="37">
        <v>0.1418</v>
      </c>
      <c r="P43" s="37">
        <v>0.1654</v>
      </c>
      <c r="Q43" s="36" t="s">
        <v>262</v>
      </c>
      <c r="R43" s="36" t="s">
        <v>263</v>
      </c>
      <c r="S43" s="36">
        <v>0.09</v>
      </c>
      <c r="T43" s="37">
        <v>0.0056</v>
      </c>
      <c r="U43" s="37">
        <v>-3.0E-4</v>
      </c>
      <c r="V43" s="37">
        <v>0.0052</v>
      </c>
      <c r="W43" s="37">
        <v>0.0425</v>
      </c>
      <c r="X43" s="37">
        <v>0.0</v>
      </c>
      <c r="Y43" s="36" t="s">
        <v>57</v>
      </c>
      <c r="Z43" s="36">
        <v>12.0</v>
      </c>
    </row>
    <row r="44" ht="15.75" customHeight="1">
      <c r="A44" s="35" t="s">
        <v>258</v>
      </c>
      <c r="B44" s="36" t="s">
        <v>92</v>
      </c>
      <c r="C44" s="36" t="s">
        <v>266</v>
      </c>
      <c r="D44" s="36" t="s">
        <v>272</v>
      </c>
      <c r="E44" s="36" t="s">
        <v>261</v>
      </c>
      <c r="F44" s="37">
        <v>0.0057</v>
      </c>
      <c r="G44" s="37">
        <v>0.0182</v>
      </c>
      <c r="H44" s="37">
        <v>0.0357</v>
      </c>
      <c r="I44" s="37">
        <v>0.0699</v>
      </c>
      <c r="J44" s="37">
        <v>0.0061</v>
      </c>
      <c r="K44" s="37">
        <v>0.006</v>
      </c>
      <c r="L44" s="37">
        <v>0.0058</v>
      </c>
      <c r="M44" s="37">
        <v>0.0474</v>
      </c>
      <c r="N44" s="37">
        <v>0.1353</v>
      </c>
      <c r="O44" s="37">
        <v>0.1418</v>
      </c>
      <c r="P44" s="37">
        <v>0.1654</v>
      </c>
      <c r="Q44" s="36" t="s">
        <v>262</v>
      </c>
      <c r="R44" s="36" t="s">
        <v>263</v>
      </c>
      <c r="S44" s="36">
        <v>0.09</v>
      </c>
      <c r="T44" s="37">
        <v>0.0056</v>
      </c>
      <c r="U44" s="37">
        <v>-3.0E-4</v>
      </c>
      <c r="V44" s="37">
        <v>0.0052</v>
      </c>
      <c r="W44" s="37">
        <v>0.0425</v>
      </c>
      <c r="X44" s="37">
        <v>0.0</v>
      </c>
      <c r="Y44" s="36" t="s">
        <v>57</v>
      </c>
      <c r="Z44" s="36">
        <v>12.0</v>
      </c>
    </row>
    <row r="45" ht="15.75" customHeight="1">
      <c r="A45" s="35" t="s">
        <v>258</v>
      </c>
      <c r="B45" s="36" t="s">
        <v>92</v>
      </c>
      <c r="C45" s="36" t="s">
        <v>264</v>
      </c>
      <c r="D45" s="36" t="s">
        <v>273</v>
      </c>
      <c r="E45" s="36" t="s">
        <v>261</v>
      </c>
      <c r="F45" s="37">
        <v>0.0057</v>
      </c>
      <c r="G45" s="37">
        <v>0.0182</v>
      </c>
      <c r="H45" s="37">
        <v>0.0357</v>
      </c>
      <c r="I45" s="37">
        <v>0.0699</v>
      </c>
      <c r="J45" s="37">
        <v>0.0061</v>
      </c>
      <c r="K45" s="37">
        <v>0.006</v>
      </c>
      <c r="L45" s="37">
        <v>0.0058</v>
      </c>
      <c r="M45" s="37">
        <v>0.0474</v>
      </c>
      <c r="N45" s="37">
        <v>0.1353</v>
      </c>
      <c r="O45" s="37">
        <v>0.1418</v>
      </c>
      <c r="P45" s="37">
        <v>0.1654</v>
      </c>
      <c r="Q45" s="36" t="s">
        <v>262</v>
      </c>
      <c r="R45" s="36" t="s">
        <v>263</v>
      </c>
      <c r="S45" s="36">
        <v>0.09</v>
      </c>
      <c r="T45" s="37">
        <v>0.0056</v>
      </c>
      <c r="U45" s="37">
        <v>-3.0E-4</v>
      </c>
      <c r="V45" s="37">
        <v>0.0052</v>
      </c>
      <c r="W45" s="37">
        <v>0.0425</v>
      </c>
      <c r="X45" s="37">
        <v>0.0</v>
      </c>
      <c r="Y45" s="36" t="s">
        <v>57</v>
      </c>
      <c r="Z45" s="36">
        <v>12.0</v>
      </c>
    </row>
    <row r="46" ht="15.75" customHeight="1">
      <c r="A46" s="35" t="s">
        <v>274</v>
      </c>
      <c r="B46" s="36" t="s">
        <v>92</v>
      </c>
      <c r="C46" s="36" t="s">
        <v>275</v>
      </c>
      <c r="D46" s="36" t="s">
        <v>276</v>
      </c>
      <c r="E46" s="36" t="s">
        <v>277</v>
      </c>
      <c r="F46" s="37">
        <v>0.0073</v>
      </c>
      <c r="G46" s="37">
        <v>0.0152</v>
      </c>
      <c r="H46" s="37">
        <v>0.0369</v>
      </c>
      <c r="I46" s="37">
        <v>0.0702</v>
      </c>
      <c r="J46" s="37">
        <v>0.0051</v>
      </c>
      <c r="K46" s="37">
        <v>0.0061</v>
      </c>
      <c r="L46" s="37">
        <v>0.0059</v>
      </c>
      <c r="M46" s="37">
        <v>0.0501</v>
      </c>
      <c r="N46" s="37">
        <v>0.087</v>
      </c>
      <c r="O46" s="37">
        <v>0.0949</v>
      </c>
      <c r="P46" s="37">
        <v>0.1426</v>
      </c>
      <c r="Q46" s="36" t="s">
        <v>278</v>
      </c>
      <c r="R46" s="36" t="s">
        <v>279</v>
      </c>
      <c r="S46" s="36">
        <v>0.95</v>
      </c>
      <c r="T46" s="37">
        <v>0.0069</v>
      </c>
      <c r="U46" s="37">
        <v>-0.0013</v>
      </c>
      <c r="V46" s="37">
        <v>0.0056</v>
      </c>
      <c r="W46" s="37">
        <v>-0.1038</v>
      </c>
      <c r="X46" s="36" t="s">
        <v>57</v>
      </c>
      <c r="Y46" s="36" t="s">
        <v>57</v>
      </c>
      <c r="Z46" s="36">
        <v>0.0</v>
      </c>
    </row>
    <row r="47" ht="15.75" customHeight="1">
      <c r="A47" s="35" t="s">
        <v>280</v>
      </c>
      <c r="B47" s="36" t="s">
        <v>149</v>
      </c>
      <c r="C47" s="36" t="s">
        <v>281</v>
      </c>
      <c r="D47" s="36" t="s">
        <v>282</v>
      </c>
      <c r="E47" s="36" t="s">
        <v>283</v>
      </c>
      <c r="F47" s="37">
        <v>0.0083</v>
      </c>
      <c r="G47" s="37">
        <v>0.0259</v>
      </c>
      <c r="H47" s="37">
        <v>0.0511</v>
      </c>
      <c r="I47" s="37">
        <v>0.1018</v>
      </c>
      <c r="J47" s="37">
        <v>0.0086</v>
      </c>
      <c r="K47" s="37">
        <v>0.0085</v>
      </c>
      <c r="L47" s="37">
        <v>0.0085</v>
      </c>
      <c r="M47" s="37">
        <v>0.0678</v>
      </c>
      <c r="N47" s="37">
        <v>0.0424</v>
      </c>
      <c r="O47" s="37">
        <v>0.0511</v>
      </c>
      <c r="P47" s="37">
        <v>0.1353</v>
      </c>
      <c r="Q47" s="36" t="s">
        <v>284</v>
      </c>
      <c r="R47" s="36" t="s">
        <v>285</v>
      </c>
      <c r="S47" s="36">
        <v>0.94</v>
      </c>
      <c r="T47" s="37">
        <v>0.0078</v>
      </c>
      <c r="U47" s="37">
        <v>-0.0076</v>
      </c>
      <c r="V47" s="37">
        <v>2.0E-4</v>
      </c>
      <c r="W47" s="37">
        <v>0.0634</v>
      </c>
      <c r="X47" s="36" t="s">
        <v>57</v>
      </c>
      <c r="Y47" s="36" t="s">
        <v>57</v>
      </c>
      <c r="Z47" s="36">
        <v>7.0</v>
      </c>
    </row>
    <row r="48" ht="15.75" customHeight="1">
      <c r="A48" s="35" t="s">
        <v>286</v>
      </c>
      <c r="B48" s="36" t="s">
        <v>59</v>
      </c>
      <c r="C48" s="36" t="s">
        <v>287</v>
      </c>
      <c r="D48" s="36" t="s">
        <v>288</v>
      </c>
      <c r="E48" s="36" t="s">
        <v>289</v>
      </c>
      <c r="F48" s="37">
        <v>0.01</v>
      </c>
      <c r="G48" s="37">
        <v>0.0342</v>
      </c>
      <c r="H48" s="37">
        <v>0.0732</v>
      </c>
      <c r="I48" s="37">
        <v>0.1329</v>
      </c>
      <c r="J48" s="37">
        <v>0.0114</v>
      </c>
      <c r="K48" s="37">
        <v>0.0122</v>
      </c>
      <c r="L48" s="37">
        <v>0.0111</v>
      </c>
      <c r="M48" s="37">
        <v>0.0966</v>
      </c>
      <c r="N48" s="37">
        <v>-0.0259</v>
      </c>
      <c r="O48" s="37">
        <v>-0.0162</v>
      </c>
      <c r="P48" s="37">
        <v>0.1333</v>
      </c>
      <c r="Q48" s="36" t="s">
        <v>290</v>
      </c>
      <c r="R48" s="36" t="s">
        <v>291</v>
      </c>
      <c r="S48" s="36">
        <v>1.0</v>
      </c>
      <c r="T48" s="37">
        <v>0.01</v>
      </c>
      <c r="U48" s="37">
        <v>-0.0079</v>
      </c>
      <c r="V48" s="37">
        <v>0.002</v>
      </c>
      <c r="W48" s="37">
        <v>0.0226</v>
      </c>
      <c r="X48" s="36" t="s">
        <v>57</v>
      </c>
      <c r="Y48" s="36" t="s">
        <v>57</v>
      </c>
      <c r="Z48" s="36">
        <v>0.0</v>
      </c>
    </row>
    <row r="49" ht="15.75" customHeight="1">
      <c r="A49" s="35" t="s">
        <v>292</v>
      </c>
      <c r="B49" s="36" t="s">
        <v>85</v>
      </c>
      <c r="C49" s="36" t="s">
        <v>293</v>
      </c>
      <c r="D49" s="36" t="s">
        <v>294</v>
      </c>
      <c r="E49" s="36" t="s">
        <v>164</v>
      </c>
      <c r="F49" s="37">
        <v>0.0073</v>
      </c>
      <c r="G49" s="37">
        <v>0.0227</v>
      </c>
      <c r="H49" s="37">
        <v>0.0437</v>
      </c>
      <c r="I49" s="37">
        <v>0.085</v>
      </c>
      <c r="J49" s="37">
        <v>0.0076</v>
      </c>
      <c r="K49" s="37">
        <v>0.0073</v>
      </c>
      <c r="L49" s="37">
        <v>0.0071</v>
      </c>
      <c r="M49" s="37">
        <v>0.0507</v>
      </c>
      <c r="N49" s="37">
        <v>0.0389</v>
      </c>
      <c r="O49" s="37">
        <v>0.0464</v>
      </c>
      <c r="P49" s="37">
        <v>0.0461</v>
      </c>
      <c r="Q49" s="36" t="s">
        <v>295</v>
      </c>
      <c r="R49" s="36" t="s">
        <v>296</v>
      </c>
      <c r="S49" s="36">
        <v>1.04</v>
      </c>
      <c r="T49" s="37">
        <v>0.0073</v>
      </c>
      <c r="U49" s="37">
        <v>-0.0022</v>
      </c>
      <c r="V49" s="37">
        <v>0.0051</v>
      </c>
      <c r="W49" s="37">
        <v>0.0124</v>
      </c>
      <c r="X49" s="36" t="s">
        <v>57</v>
      </c>
      <c r="Y49" s="37">
        <v>0.02</v>
      </c>
      <c r="Z49" s="36">
        <v>16.0</v>
      </c>
    </row>
    <row r="50" ht="15.75" customHeight="1">
      <c r="A50" s="35" t="s">
        <v>297</v>
      </c>
      <c r="B50" s="36" t="s">
        <v>149</v>
      </c>
      <c r="C50" s="36" t="s">
        <v>298</v>
      </c>
      <c r="D50" s="36" t="s">
        <v>299</v>
      </c>
      <c r="E50" s="36" t="s">
        <v>130</v>
      </c>
      <c r="F50" s="37">
        <v>0.0074</v>
      </c>
      <c r="G50" s="37">
        <v>0.0246</v>
      </c>
      <c r="H50" s="37">
        <v>0.0521</v>
      </c>
      <c r="I50" s="37">
        <v>0.102</v>
      </c>
      <c r="J50" s="37">
        <v>0.0082</v>
      </c>
      <c r="K50" s="37">
        <v>0.0087</v>
      </c>
      <c r="L50" s="37">
        <v>0.0085</v>
      </c>
      <c r="M50" s="37">
        <v>0.0612</v>
      </c>
      <c r="N50" s="37">
        <v>0.1736</v>
      </c>
      <c r="O50" s="37">
        <v>0.1823</v>
      </c>
      <c r="P50" s="37">
        <v>0.0245</v>
      </c>
      <c r="Q50" s="36" t="s">
        <v>300</v>
      </c>
      <c r="R50" s="36" t="s">
        <v>301</v>
      </c>
      <c r="S50" s="36">
        <v>0.82</v>
      </c>
      <c r="T50" s="36" t="s">
        <v>57</v>
      </c>
      <c r="U50" s="36" t="s">
        <v>57</v>
      </c>
      <c r="V50" s="36" t="s">
        <v>57</v>
      </c>
      <c r="W50" s="36" t="s">
        <v>57</v>
      </c>
      <c r="X50" s="36" t="s">
        <v>57</v>
      </c>
      <c r="Y50" s="36" t="s">
        <v>57</v>
      </c>
      <c r="Z50" s="36">
        <v>0.0</v>
      </c>
    </row>
    <row r="51" ht="15.75" customHeight="1">
      <c r="A51" s="35" t="s">
        <v>302</v>
      </c>
      <c r="B51" s="36" t="s">
        <v>92</v>
      </c>
      <c r="C51" s="36" t="s">
        <v>303</v>
      </c>
      <c r="D51" s="36" t="s">
        <v>304</v>
      </c>
      <c r="E51" s="36" t="s">
        <v>305</v>
      </c>
      <c r="F51" s="37">
        <v>0.0</v>
      </c>
      <c r="G51" s="37">
        <v>0.0</v>
      </c>
      <c r="H51" s="37">
        <v>0.0</v>
      </c>
      <c r="I51" s="37">
        <v>0.0</v>
      </c>
      <c r="J51" s="37">
        <v>0.0</v>
      </c>
      <c r="K51" s="37">
        <v>0.0</v>
      </c>
      <c r="L51" s="37">
        <v>0.0</v>
      </c>
      <c r="M51" s="36" t="s">
        <v>57</v>
      </c>
      <c r="N51" s="37">
        <v>0.0</v>
      </c>
      <c r="O51" s="37">
        <v>0.0</v>
      </c>
      <c r="P51" s="37">
        <v>0.0</v>
      </c>
      <c r="Q51" s="36" t="s">
        <v>306</v>
      </c>
      <c r="R51" s="36" t="s">
        <v>307</v>
      </c>
      <c r="S51" s="36">
        <v>0.74</v>
      </c>
      <c r="T51" s="37">
        <v>0.0065</v>
      </c>
      <c r="U51" s="37">
        <v>0.0071</v>
      </c>
      <c r="V51" s="37">
        <v>0.0136</v>
      </c>
      <c r="W51" s="37">
        <v>0.0471</v>
      </c>
      <c r="X51" s="36" t="s">
        <v>57</v>
      </c>
      <c r="Y51" s="36" t="s">
        <v>57</v>
      </c>
      <c r="Z51" s="36">
        <v>0.0</v>
      </c>
    </row>
    <row r="52" ht="15.75" customHeight="1">
      <c r="A52" s="35" t="s">
        <v>308</v>
      </c>
      <c r="B52" s="36" t="s">
        <v>72</v>
      </c>
      <c r="C52" s="36" t="s">
        <v>309</v>
      </c>
      <c r="D52" s="36" t="s">
        <v>310</v>
      </c>
      <c r="E52" s="36" t="s">
        <v>311</v>
      </c>
      <c r="F52" s="37">
        <v>0.0036</v>
      </c>
      <c r="G52" s="37">
        <v>0.008</v>
      </c>
      <c r="H52" s="37">
        <v>0.0202</v>
      </c>
      <c r="I52" s="37">
        <v>0.023</v>
      </c>
      <c r="J52" s="37">
        <v>0.0027</v>
      </c>
      <c r="K52" s="37">
        <v>0.0034</v>
      </c>
      <c r="L52" s="37">
        <v>0.0019</v>
      </c>
      <c r="M52" s="37">
        <v>0.023</v>
      </c>
      <c r="N52" s="37">
        <v>0.0</v>
      </c>
      <c r="O52" s="37">
        <v>0.0036</v>
      </c>
      <c r="P52" s="37">
        <v>0.0088</v>
      </c>
      <c r="Q52" s="36" t="s">
        <v>312</v>
      </c>
      <c r="R52" s="36" t="s">
        <v>313</v>
      </c>
      <c r="S52" s="36">
        <v>0.95</v>
      </c>
      <c r="T52" s="37">
        <v>0.0034</v>
      </c>
      <c r="U52" s="37">
        <v>0.0011</v>
      </c>
      <c r="V52" s="37">
        <v>0.0045</v>
      </c>
      <c r="W52" s="37">
        <v>0.0563</v>
      </c>
      <c r="X52" s="37">
        <v>0.12</v>
      </c>
      <c r="Y52" s="36" t="s">
        <v>57</v>
      </c>
      <c r="Z52" s="36">
        <v>1.0</v>
      </c>
    </row>
    <row r="53" ht="15.75" customHeight="1">
      <c r="A53" s="35" t="s">
        <v>314</v>
      </c>
      <c r="B53" s="36" t="s">
        <v>59</v>
      </c>
      <c r="C53" s="36" t="s">
        <v>315</v>
      </c>
      <c r="D53" s="36" t="s">
        <v>316</v>
      </c>
      <c r="E53" s="36" t="s">
        <v>81</v>
      </c>
      <c r="F53" s="37">
        <v>0.0</v>
      </c>
      <c r="G53" s="37">
        <v>0.0</v>
      </c>
      <c r="H53" s="37">
        <v>0.0</v>
      </c>
      <c r="I53" s="37">
        <v>0.0</v>
      </c>
      <c r="J53" s="37">
        <v>0.0</v>
      </c>
      <c r="K53" s="37">
        <v>0.0</v>
      </c>
      <c r="L53" s="37">
        <v>0.0</v>
      </c>
      <c r="M53" s="37">
        <v>0.0</v>
      </c>
      <c r="N53" s="37">
        <v>0.0068</v>
      </c>
      <c r="O53" s="37">
        <v>0.0068</v>
      </c>
      <c r="P53" s="37">
        <v>0.0114</v>
      </c>
      <c r="Q53" s="36" t="s">
        <v>317</v>
      </c>
      <c r="R53" s="36" t="s">
        <v>318</v>
      </c>
      <c r="S53" s="36">
        <v>1.58</v>
      </c>
      <c r="T53" s="36" t="s">
        <v>57</v>
      </c>
      <c r="U53" s="36" t="s">
        <v>57</v>
      </c>
      <c r="V53" s="36" t="s">
        <v>57</v>
      </c>
      <c r="W53" s="36" t="s">
        <v>57</v>
      </c>
      <c r="X53" s="36" t="s">
        <v>57</v>
      </c>
      <c r="Y53" s="36" t="s">
        <v>57</v>
      </c>
      <c r="Z53" s="36">
        <v>0.0</v>
      </c>
    </row>
    <row r="54" ht="15.75" customHeight="1">
      <c r="A54" s="35" t="s">
        <v>319</v>
      </c>
      <c r="B54" s="36" t="s">
        <v>92</v>
      </c>
      <c r="C54" s="36" t="s">
        <v>320</v>
      </c>
      <c r="D54" s="36" t="s">
        <v>321</v>
      </c>
      <c r="E54" s="36" t="s">
        <v>322</v>
      </c>
      <c r="F54" s="37">
        <v>0.0152</v>
      </c>
      <c r="G54" s="37">
        <v>0.044</v>
      </c>
      <c r="H54" s="37">
        <v>0.074</v>
      </c>
      <c r="I54" s="37">
        <v>0.1544</v>
      </c>
      <c r="J54" s="37">
        <v>0.0147</v>
      </c>
      <c r="K54" s="37">
        <v>0.0123</v>
      </c>
      <c r="L54" s="37">
        <v>0.0129</v>
      </c>
      <c r="M54" s="37">
        <v>0.1017</v>
      </c>
      <c r="N54" s="37">
        <v>0.0354</v>
      </c>
      <c r="O54" s="37">
        <v>0.0512</v>
      </c>
      <c r="P54" s="37">
        <v>0.0419</v>
      </c>
      <c r="Q54" s="36" t="s">
        <v>323</v>
      </c>
      <c r="R54" s="36" t="s">
        <v>324</v>
      </c>
      <c r="S54" s="36">
        <v>0.98</v>
      </c>
      <c r="T54" s="37">
        <v>0.0149</v>
      </c>
      <c r="U54" s="37">
        <v>0.0019</v>
      </c>
      <c r="V54" s="37">
        <v>0.0168</v>
      </c>
      <c r="W54" s="37">
        <v>0.3338</v>
      </c>
      <c r="X54" s="36" t="s">
        <v>57</v>
      </c>
      <c r="Y54" s="36" t="s">
        <v>57</v>
      </c>
      <c r="Z54" s="36">
        <v>0.0</v>
      </c>
    </row>
    <row r="55" ht="15.75" customHeight="1">
      <c r="A55" s="35" t="s">
        <v>325</v>
      </c>
      <c r="B55" s="36" t="s">
        <v>92</v>
      </c>
      <c r="C55" s="36" t="s">
        <v>326</v>
      </c>
      <c r="D55" s="36" t="s">
        <v>327</v>
      </c>
      <c r="E55" s="36" t="s">
        <v>81</v>
      </c>
      <c r="F55" s="37">
        <v>0.0023</v>
      </c>
      <c r="G55" s="37">
        <v>0.0066</v>
      </c>
      <c r="H55" s="37">
        <v>0.0136</v>
      </c>
      <c r="I55" s="37">
        <v>0.016</v>
      </c>
      <c r="J55" s="37">
        <v>0.0022</v>
      </c>
      <c r="K55" s="37">
        <v>0.0023</v>
      </c>
      <c r="L55" s="37">
        <v>0.0013</v>
      </c>
      <c r="M55" s="37">
        <v>0.0136</v>
      </c>
      <c r="N55" s="37">
        <v>-0.0263</v>
      </c>
      <c r="O55" s="37">
        <v>-0.0241</v>
      </c>
      <c r="P55" s="37">
        <v>0.0565</v>
      </c>
      <c r="Q55" s="36" t="s">
        <v>328</v>
      </c>
      <c r="R55" s="36" t="s">
        <v>329</v>
      </c>
      <c r="S55" s="36">
        <v>0.49</v>
      </c>
      <c r="T55" s="36" t="s">
        <v>57</v>
      </c>
      <c r="U55" s="36" t="s">
        <v>57</v>
      </c>
      <c r="V55" s="36" t="s">
        <v>57</v>
      </c>
      <c r="W55" s="36" t="s">
        <v>57</v>
      </c>
      <c r="X55" s="36" t="s">
        <v>57</v>
      </c>
      <c r="Y55" s="36" t="s">
        <v>57</v>
      </c>
      <c r="Z55" s="36">
        <v>0.0</v>
      </c>
    </row>
    <row r="56" ht="15.75" customHeight="1">
      <c r="A56" s="35" t="s">
        <v>330</v>
      </c>
      <c r="B56" s="36" t="s">
        <v>72</v>
      </c>
      <c r="C56" s="36" t="s">
        <v>331</v>
      </c>
      <c r="D56" s="36" t="s">
        <v>332</v>
      </c>
      <c r="E56" s="36" t="s">
        <v>333</v>
      </c>
      <c r="F56" s="37">
        <v>0.0081</v>
      </c>
      <c r="G56" s="37">
        <v>0.033</v>
      </c>
      <c r="H56" s="37">
        <v>0.0567</v>
      </c>
      <c r="I56" s="37">
        <v>0.1362</v>
      </c>
      <c r="J56" s="37">
        <v>0.011</v>
      </c>
      <c r="K56" s="37">
        <v>0.0095</v>
      </c>
      <c r="L56" s="37">
        <v>0.0113</v>
      </c>
      <c r="M56" s="37">
        <v>0.0715</v>
      </c>
      <c r="N56" s="37">
        <v>-0.0053</v>
      </c>
      <c r="O56" s="37">
        <v>0.0028</v>
      </c>
      <c r="P56" s="37">
        <v>-0.1099</v>
      </c>
      <c r="Q56" s="36" t="s">
        <v>334</v>
      </c>
      <c r="R56" s="36" t="s">
        <v>335</v>
      </c>
      <c r="S56" s="36">
        <v>0.77</v>
      </c>
      <c r="T56" s="37">
        <v>0.0064</v>
      </c>
      <c r="U56" s="37">
        <v>-0.0053</v>
      </c>
      <c r="V56" s="37">
        <v>0.0011</v>
      </c>
      <c r="W56" s="37">
        <v>-0.1128</v>
      </c>
      <c r="X56" s="37">
        <v>0.3359</v>
      </c>
      <c r="Y56" s="37">
        <v>0.3079</v>
      </c>
      <c r="Z56" s="36">
        <v>1.0</v>
      </c>
    </row>
    <row r="57" ht="15.75" customHeight="1">
      <c r="A57" s="35" t="s">
        <v>336</v>
      </c>
      <c r="B57" s="36" t="s">
        <v>59</v>
      </c>
      <c r="C57" s="36" t="s">
        <v>60</v>
      </c>
      <c r="D57" s="36" t="s">
        <v>192</v>
      </c>
      <c r="E57" s="36" t="s">
        <v>101</v>
      </c>
      <c r="F57" s="37">
        <v>0.0098</v>
      </c>
      <c r="G57" s="37">
        <v>0.0401</v>
      </c>
      <c r="H57" s="37">
        <v>0.0722</v>
      </c>
      <c r="I57" s="37">
        <v>0.0</v>
      </c>
      <c r="J57" s="37">
        <v>0.0134</v>
      </c>
      <c r="K57" s="37">
        <v>0.012</v>
      </c>
      <c r="L57" s="37">
        <v>0.0</v>
      </c>
      <c r="M57" s="37">
        <v>0.0962</v>
      </c>
      <c r="N57" s="37">
        <v>-0.0683</v>
      </c>
      <c r="O57" s="37">
        <v>-0.0592</v>
      </c>
      <c r="P57" s="37">
        <v>0.0157</v>
      </c>
      <c r="Q57" s="36" t="s">
        <v>337</v>
      </c>
      <c r="R57" s="36" t="s">
        <v>338</v>
      </c>
      <c r="S57" s="36">
        <v>1.0</v>
      </c>
      <c r="T57" s="37">
        <v>0.0092</v>
      </c>
      <c r="U57" s="37">
        <v>-0.0401</v>
      </c>
      <c r="V57" s="37">
        <v>-0.0312</v>
      </c>
      <c r="W57" s="37">
        <v>0.0159</v>
      </c>
      <c r="X57" s="36" t="s">
        <v>57</v>
      </c>
      <c r="Y57" s="36" t="s">
        <v>57</v>
      </c>
      <c r="Z57" s="36">
        <v>0.0</v>
      </c>
    </row>
    <row r="58" ht="15.75" customHeight="1">
      <c r="A58" s="35" t="s">
        <v>339</v>
      </c>
      <c r="B58" s="36" t="s">
        <v>72</v>
      </c>
      <c r="C58" s="36" t="s">
        <v>340</v>
      </c>
      <c r="D58" s="36" t="s">
        <v>341</v>
      </c>
      <c r="E58" s="36" t="s">
        <v>342</v>
      </c>
      <c r="F58" s="37">
        <v>0.0082</v>
      </c>
      <c r="G58" s="37">
        <v>0.0249</v>
      </c>
      <c r="H58" s="37">
        <v>0.0488</v>
      </c>
      <c r="I58" s="37">
        <v>0.0967</v>
      </c>
      <c r="J58" s="37">
        <v>0.0083</v>
      </c>
      <c r="K58" s="37">
        <v>0.0081</v>
      </c>
      <c r="L58" s="37">
        <v>0.0081</v>
      </c>
      <c r="M58" s="37">
        <v>0.0657</v>
      </c>
      <c r="N58" s="37">
        <v>0.0191</v>
      </c>
      <c r="O58" s="37">
        <v>0.0275</v>
      </c>
      <c r="P58" s="37">
        <v>0.137</v>
      </c>
      <c r="Q58" s="36" t="s">
        <v>343</v>
      </c>
      <c r="R58" s="36" t="s">
        <v>344</v>
      </c>
      <c r="S58" s="36">
        <v>0.67</v>
      </c>
      <c r="T58" s="37">
        <v>0.0056</v>
      </c>
      <c r="U58" s="37">
        <v>-0.0016</v>
      </c>
      <c r="V58" s="37">
        <v>0.004</v>
      </c>
      <c r="W58" s="37">
        <v>0.0165</v>
      </c>
      <c r="X58" s="37">
        <v>0.0</v>
      </c>
      <c r="Y58" s="36" t="s">
        <v>57</v>
      </c>
      <c r="Z58" s="36">
        <v>1.0</v>
      </c>
    </row>
    <row r="59" ht="15.75" customHeight="1">
      <c r="A59" s="35" t="s">
        <v>345</v>
      </c>
      <c r="B59" s="36" t="s">
        <v>72</v>
      </c>
      <c r="C59" s="36" t="s">
        <v>346</v>
      </c>
      <c r="D59" s="36" t="s">
        <v>347</v>
      </c>
      <c r="E59" s="36" t="s">
        <v>81</v>
      </c>
      <c r="F59" s="36" t="s">
        <v>57</v>
      </c>
      <c r="G59" s="36" t="s">
        <v>57</v>
      </c>
      <c r="H59" s="36" t="s">
        <v>57</v>
      </c>
      <c r="I59" s="36" t="s">
        <v>57</v>
      </c>
      <c r="J59" s="36" t="s">
        <v>57</v>
      </c>
      <c r="K59" s="36" t="s">
        <v>57</v>
      </c>
      <c r="L59" s="36" t="s">
        <v>57</v>
      </c>
      <c r="M59" s="36" t="s">
        <v>57</v>
      </c>
      <c r="N59" s="36" t="s">
        <v>57</v>
      </c>
      <c r="O59" s="36" t="s">
        <v>57</v>
      </c>
      <c r="P59" s="36" t="s">
        <v>57</v>
      </c>
      <c r="Q59" s="36" t="s">
        <v>348</v>
      </c>
      <c r="R59" s="36" t="s">
        <v>349</v>
      </c>
      <c r="S59" s="36">
        <v>1.03</v>
      </c>
      <c r="T59" s="36" t="s">
        <v>57</v>
      </c>
      <c r="U59" s="36" t="s">
        <v>57</v>
      </c>
      <c r="V59" s="36" t="s">
        <v>57</v>
      </c>
      <c r="W59" s="36" t="s">
        <v>57</v>
      </c>
      <c r="X59" s="37">
        <v>0.59</v>
      </c>
      <c r="Y59" s="36" t="s">
        <v>57</v>
      </c>
      <c r="Z59" s="36">
        <v>1.0</v>
      </c>
    </row>
    <row r="60" ht="15.75" customHeight="1">
      <c r="A60" s="35" t="s">
        <v>350</v>
      </c>
      <c r="B60" s="36" t="s">
        <v>72</v>
      </c>
      <c r="C60" s="36" t="s">
        <v>351</v>
      </c>
      <c r="D60" s="36" t="s">
        <v>352</v>
      </c>
      <c r="E60" s="36" t="s">
        <v>95</v>
      </c>
      <c r="F60" s="37">
        <v>0.0034</v>
      </c>
      <c r="G60" s="37">
        <v>0.0091</v>
      </c>
      <c r="H60" s="37">
        <v>0.0165</v>
      </c>
      <c r="I60" s="37">
        <v>0.0357</v>
      </c>
      <c r="J60" s="37">
        <v>0.003</v>
      </c>
      <c r="K60" s="37">
        <v>0.0027</v>
      </c>
      <c r="L60" s="37">
        <v>0.003</v>
      </c>
      <c r="M60" s="37">
        <v>0.0223</v>
      </c>
      <c r="N60" s="37">
        <v>-0.0959</v>
      </c>
      <c r="O60" s="37">
        <v>-0.0928</v>
      </c>
      <c r="P60" s="37">
        <v>-0.0023</v>
      </c>
      <c r="Q60" s="36" t="s">
        <v>353</v>
      </c>
      <c r="R60" s="36" t="s">
        <v>354</v>
      </c>
      <c r="S60" s="36">
        <v>0.38</v>
      </c>
      <c r="T60" s="37">
        <v>0.0013</v>
      </c>
      <c r="U60" s="37">
        <v>-2.0E-4</v>
      </c>
      <c r="V60" s="37">
        <v>0.0011</v>
      </c>
      <c r="W60" s="37">
        <v>0.0127</v>
      </c>
      <c r="X60" s="37">
        <v>0.567</v>
      </c>
      <c r="Y60" s="36" t="s">
        <v>57</v>
      </c>
      <c r="Z60" s="36">
        <v>1.0</v>
      </c>
    </row>
    <row r="61" ht="15.75" customHeight="1">
      <c r="A61" s="35" t="s">
        <v>355</v>
      </c>
      <c r="B61" s="36" t="s">
        <v>92</v>
      </c>
      <c r="C61" s="36" t="s">
        <v>356</v>
      </c>
      <c r="D61" s="36" t="s">
        <v>357</v>
      </c>
      <c r="E61" s="36" t="s">
        <v>358</v>
      </c>
      <c r="F61" s="37">
        <v>0.009</v>
      </c>
      <c r="G61" s="37">
        <v>0.0276</v>
      </c>
      <c r="H61" s="37">
        <v>0.0535</v>
      </c>
      <c r="I61" s="37">
        <v>0.1138</v>
      </c>
      <c r="J61" s="37">
        <v>0.0092</v>
      </c>
      <c r="K61" s="37">
        <v>0.0089</v>
      </c>
      <c r="L61" s="37">
        <v>0.0095</v>
      </c>
      <c r="M61" s="37">
        <v>0.062</v>
      </c>
      <c r="N61" s="37">
        <v>-0.0297</v>
      </c>
      <c r="O61" s="37">
        <v>-0.021</v>
      </c>
      <c r="P61" s="37">
        <v>-0.0427</v>
      </c>
      <c r="Q61" s="36" t="s">
        <v>359</v>
      </c>
      <c r="R61" s="36" t="s">
        <v>360</v>
      </c>
      <c r="S61" s="36">
        <v>0.89</v>
      </c>
      <c r="T61" s="37">
        <v>0.0089</v>
      </c>
      <c r="U61" s="37">
        <v>-0.0233</v>
      </c>
      <c r="V61" s="37">
        <v>-0.0145</v>
      </c>
      <c r="W61" s="37">
        <v>0.0021</v>
      </c>
      <c r="X61" s="36" t="s">
        <v>57</v>
      </c>
      <c r="Y61" s="36" t="s">
        <v>57</v>
      </c>
      <c r="Z61" s="36">
        <v>0.0</v>
      </c>
    </row>
    <row r="62" ht="15.75" customHeight="1">
      <c r="A62" s="35" t="s">
        <v>361</v>
      </c>
      <c r="B62" s="36" t="s">
        <v>92</v>
      </c>
      <c r="C62" s="36" t="s">
        <v>362</v>
      </c>
      <c r="D62" s="36" t="s">
        <v>363</v>
      </c>
      <c r="E62" s="36" t="s">
        <v>364</v>
      </c>
      <c r="F62" s="37">
        <v>0.0084</v>
      </c>
      <c r="G62" s="37">
        <v>0.0257</v>
      </c>
      <c r="H62" s="37">
        <v>0.0514</v>
      </c>
      <c r="I62" s="37">
        <v>0.1015</v>
      </c>
      <c r="J62" s="37">
        <v>0.0086</v>
      </c>
      <c r="K62" s="37">
        <v>0.0086</v>
      </c>
      <c r="L62" s="37">
        <v>0.0085</v>
      </c>
      <c r="M62" s="37">
        <v>0.0702</v>
      </c>
      <c r="N62" s="37">
        <v>0.0658</v>
      </c>
      <c r="O62" s="37">
        <v>0.0747</v>
      </c>
      <c r="P62" s="37">
        <v>0.1062</v>
      </c>
      <c r="Q62" s="36" t="s">
        <v>365</v>
      </c>
      <c r="R62" s="36" t="s">
        <v>366</v>
      </c>
      <c r="S62" s="36">
        <v>0.93</v>
      </c>
      <c r="T62" s="37">
        <v>0.0077</v>
      </c>
      <c r="U62" s="37">
        <v>0.0481</v>
      </c>
      <c r="V62" s="37">
        <v>0.0562</v>
      </c>
      <c r="W62" s="37">
        <v>0.0681</v>
      </c>
      <c r="X62" s="36" t="s">
        <v>57</v>
      </c>
      <c r="Y62" s="36" t="s">
        <v>57</v>
      </c>
      <c r="Z62" s="36">
        <v>0.0</v>
      </c>
    </row>
    <row r="63" ht="15.75" customHeight="1">
      <c r="A63" s="35" t="s">
        <v>367</v>
      </c>
      <c r="B63" s="36" t="s">
        <v>59</v>
      </c>
      <c r="C63" s="36" t="s">
        <v>368</v>
      </c>
      <c r="D63" s="36" t="s">
        <v>369</v>
      </c>
      <c r="E63" s="36" t="s">
        <v>370</v>
      </c>
      <c r="F63" s="37">
        <v>0.012</v>
      </c>
      <c r="G63" s="37">
        <v>0.0364</v>
      </c>
      <c r="H63" s="37">
        <v>0.0713</v>
      </c>
      <c r="I63" s="37">
        <v>0.1358</v>
      </c>
      <c r="J63" s="37">
        <v>0.0121</v>
      </c>
      <c r="K63" s="37">
        <v>0.0119</v>
      </c>
      <c r="L63" s="37">
        <v>0.0113</v>
      </c>
      <c r="M63" s="37">
        <v>0.094</v>
      </c>
      <c r="N63" s="37">
        <v>0.0209</v>
      </c>
      <c r="O63" s="37">
        <v>0.0332</v>
      </c>
      <c r="P63" s="37">
        <v>0.0323</v>
      </c>
      <c r="Q63" s="36" t="s">
        <v>371</v>
      </c>
      <c r="R63" s="36" t="s">
        <v>372</v>
      </c>
      <c r="S63" s="36">
        <v>1.0</v>
      </c>
      <c r="T63" s="37">
        <v>0.0121</v>
      </c>
      <c r="U63" s="37">
        <v>-0.0231</v>
      </c>
      <c r="V63" s="37">
        <v>-0.0113</v>
      </c>
      <c r="W63" s="37">
        <v>0.0061</v>
      </c>
      <c r="X63" s="36" t="s">
        <v>57</v>
      </c>
      <c r="Y63" s="36" t="s">
        <v>57</v>
      </c>
      <c r="Z63" s="36">
        <v>0.0</v>
      </c>
    </row>
    <row r="64" ht="15.75" customHeight="1">
      <c r="A64" s="35" t="s">
        <v>373</v>
      </c>
      <c r="B64" s="36" t="s">
        <v>59</v>
      </c>
      <c r="C64" s="36" t="s">
        <v>374</v>
      </c>
      <c r="D64" s="36" t="s">
        <v>375</v>
      </c>
      <c r="E64" s="36" t="s">
        <v>261</v>
      </c>
      <c r="F64" s="37">
        <v>0.008</v>
      </c>
      <c r="G64" s="37">
        <v>0.0266</v>
      </c>
      <c r="H64" s="37">
        <v>0.0521</v>
      </c>
      <c r="I64" s="37">
        <v>0.0921</v>
      </c>
      <c r="J64" s="37">
        <v>0.0089</v>
      </c>
      <c r="K64" s="37">
        <v>0.0087</v>
      </c>
      <c r="L64" s="37">
        <v>0.0077</v>
      </c>
      <c r="M64" s="37">
        <v>0.067</v>
      </c>
      <c r="N64" s="37">
        <v>0.16</v>
      </c>
      <c r="O64" s="37">
        <v>0.1693</v>
      </c>
      <c r="P64" s="37">
        <v>0.1708</v>
      </c>
      <c r="Q64" s="36" t="s">
        <v>376</v>
      </c>
      <c r="R64" s="36" t="s">
        <v>377</v>
      </c>
      <c r="S64" s="36">
        <v>0.88</v>
      </c>
      <c r="T64" s="37">
        <v>0.007</v>
      </c>
      <c r="U64" s="37">
        <v>-0.0029</v>
      </c>
      <c r="V64" s="37">
        <v>0.0041</v>
      </c>
      <c r="W64" s="37">
        <v>0.0328</v>
      </c>
      <c r="X64" s="36" t="s">
        <v>57</v>
      </c>
      <c r="Y64" s="36" t="s">
        <v>57</v>
      </c>
      <c r="Z64" s="36">
        <v>0.0</v>
      </c>
    </row>
    <row r="65" ht="15.75" customHeight="1">
      <c r="A65" s="35" t="s">
        <v>378</v>
      </c>
      <c r="B65" s="36" t="s">
        <v>72</v>
      </c>
      <c r="C65" s="36" t="s">
        <v>379</v>
      </c>
      <c r="D65" s="36" t="s">
        <v>380</v>
      </c>
      <c r="E65" s="36" t="s">
        <v>381</v>
      </c>
      <c r="F65" s="37">
        <v>0.0039</v>
      </c>
      <c r="G65" s="37">
        <v>0.0078</v>
      </c>
      <c r="H65" s="37">
        <v>0.0136</v>
      </c>
      <c r="I65" s="37">
        <v>0.0553</v>
      </c>
      <c r="J65" s="37">
        <v>0.0026</v>
      </c>
      <c r="K65" s="37">
        <v>0.0023</v>
      </c>
      <c r="L65" s="37">
        <v>0.0046</v>
      </c>
      <c r="M65" s="37">
        <v>0.0136</v>
      </c>
      <c r="N65" s="37">
        <v>-0.0258</v>
      </c>
      <c r="O65" s="37">
        <v>-0.022</v>
      </c>
      <c r="P65" s="37">
        <v>-0.3931</v>
      </c>
      <c r="Q65" s="36" t="s">
        <v>382</v>
      </c>
      <c r="R65" s="36" t="s">
        <v>383</v>
      </c>
      <c r="S65" s="36">
        <v>0.31</v>
      </c>
      <c r="T65" s="36" t="s">
        <v>57</v>
      </c>
      <c r="U65" s="36" t="s">
        <v>57</v>
      </c>
      <c r="V65" s="36" t="s">
        <v>57</v>
      </c>
      <c r="W65" s="36" t="s">
        <v>57</v>
      </c>
      <c r="X65" s="37">
        <v>0.97</v>
      </c>
      <c r="Y65" s="36" t="s">
        <v>57</v>
      </c>
      <c r="Z65" s="36">
        <v>1.0</v>
      </c>
    </row>
    <row r="66" ht="15.75" customHeight="1">
      <c r="A66" s="35" t="s">
        <v>384</v>
      </c>
      <c r="B66" s="36" t="s">
        <v>59</v>
      </c>
      <c r="C66" s="36" t="s">
        <v>385</v>
      </c>
      <c r="D66" s="36" t="s">
        <v>386</v>
      </c>
      <c r="E66" s="36" t="s">
        <v>164</v>
      </c>
      <c r="F66" s="37">
        <v>0.0081</v>
      </c>
      <c r="G66" s="37">
        <v>0.0313</v>
      </c>
      <c r="H66" s="37">
        <v>0.0718</v>
      </c>
      <c r="I66" s="37">
        <v>0.1389</v>
      </c>
      <c r="J66" s="37">
        <v>0.0104</v>
      </c>
      <c r="K66" s="37">
        <v>0.012</v>
      </c>
      <c r="L66" s="37">
        <v>0.0116</v>
      </c>
      <c r="M66" s="37">
        <v>0.0938</v>
      </c>
      <c r="N66" s="37">
        <v>-0.06</v>
      </c>
      <c r="O66" s="37">
        <v>-0.0524</v>
      </c>
      <c r="P66" s="37">
        <v>-0.0132</v>
      </c>
      <c r="Q66" s="36" t="s">
        <v>387</v>
      </c>
      <c r="R66" s="36" t="s">
        <v>388</v>
      </c>
      <c r="S66" s="36">
        <v>0.96</v>
      </c>
      <c r="T66" s="37">
        <v>0.0079</v>
      </c>
      <c r="U66" s="37">
        <v>-0.0582</v>
      </c>
      <c r="V66" s="37">
        <v>-0.0508</v>
      </c>
      <c r="W66" s="37">
        <v>0.0335</v>
      </c>
      <c r="X66" s="36" t="s">
        <v>57</v>
      </c>
      <c r="Y66" s="36" t="s">
        <v>57</v>
      </c>
      <c r="Z66" s="36">
        <v>0.0</v>
      </c>
    </row>
    <row r="67" ht="15.75" customHeight="1">
      <c r="A67" s="35" t="s">
        <v>389</v>
      </c>
      <c r="B67" s="36" t="s">
        <v>149</v>
      </c>
      <c r="C67" s="36" t="s">
        <v>390</v>
      </c>
      <c r="D67" s="36" t="s">
        <v>53</v>
      </c>
      <c r="E67" s="36" t="s">
        <v>136</v>
      </c>
      <c r="F67" s="37">
        <v>0.0094</v>
      </c>
      <c r="G67" s="37">
        <v>0.0304</v>
      </c>
      <c r="H67" s="37">
        <v>0.0596</v>
      </c>
      <c r="I67" s="37">
        <v>0.0</v>
      </c>
      <c r="J67" s="37">
        <v>0.0101</v>
      </c>
      <c r="K67" s="37">
        <v>0.0099</v>
      </c>
      <c r="L67" s="37">
        <v>0.0</v>
      </c>
      <c r="M67" s="37">
        <v>0.0695</v>
      </c>
      <c r="N67" s="37">
        <v>0.0269</v>
      </c>
      <c r="O67" s="37">
        <v>0.0366</v>
      </c>
      <c r="P67" s="37">
        <v>0.1195</v>
      </c>
      <c r="Q67" s="36" t="s">
        <v>391</v>
      </c>
      <c r="R67" s="36" t="s">
        <v>392</v>
      </c>
      <c r="S67" s="36">
        <v>0.7</v>
      </c>
      <c r="T67" s="37">
        <v>0.0065</v>
      </c>
      <c r="U67" s="37">
        <v>-1.0E-4</v>
      </c>
      <c r="V67" s="37">
        <v>0.0064</v>
      </c>
      <c r="W67" s="37">
        <v>0.159</v>
      </c>
      <c r="X67" s="36" t="s">
        <v>57</v>
      </c>
      <c r="Y67" s="36" t="s">
        <v>57</v>
      </c>
      <c r="Z67" s="36">
        <v>0.0</v>
      </c>
    </row>
    <row r="68" ht="15.75" customHeight="1">
      <c r="A68" s="35" t="s">
        <v>393</v>
      </c>
      <c r="B68" s="36" t="s">
        <v>149</v>
      </c>
      <c r="C68" s="36" t="s">
        <v>394</v>
      </c>
      <c r="D68" s="36" t="s">
        <v>395</v>
      </c>
      <c r="E68" s="36" t="s">
        <v>396</v>
      </c>
      <c r="F68" s="37">
        <v>0.0089</v>
      </c>
      <c r="G68" s="37">
        <v>0.0276</v>
      </c>
      <c r="H68" s="37">
        <v>0.0536</v>
      </c>
      <c r="I68" s="37">
        <v>0.1086</v>
      </c>
      <c r="J68" s="37">
        <v>0.0092</v>
      </c>
      <c r="K68" s="37">
        <v>0.0089</v>
      </c>
      <c r="L68" s="37">
        <v>0.009</v>
      </c>
      <c r="M68" s="37">
        <v>0.0709</v>
      </c>
      <c r="N68" s="37">
        <v>0.0728</v>
      </c>
      <c r="O68" s="37">
        <v>0.0823</v>
      </c>
      <c r="P68" s="37">
        <v>-0.0561</v>
      </c>
      <c r="Q68" s="36" t="s">
        <v>397</v>
      </c>
      <c r="R68" s="36" t="s">
        <v>398</v>
      </c>
      <c r="S68" s="36">
        <v>0.61</v>
      </c>
      <c r="T68" s="37">
        <v>0.0055</v>
      </c>
      <c r="U68" s="37">
        <v>8.0E-4</v>
      </c>
      <c r="V68" s="37">
        <v>0.0063</v>
      </c>
      <c r="W68" s="37">
        <v>-0.0228</v>
      </c>
      <c r="X68" s="37">
        <v>0.0</v>
      </c>
      <c r="Y68" s="36" t="s">
        <v>57</v>
      </c>
      <c r="Z68" s="36">
        <v>1.0</v>
      </c>
    </row>
    <row r="69" ht="15.75" customHeight="1">
      <c r="A69" s="35" t="s">
        <v>399</v>
      </c>
      <c r="B69" s="36"/>
      <c r="C69" s="36" t="s">
        <v>400</v>
      </c>
      <c r="D69" s="36" t="s">
        <v>401</v>
      </c>
      <c r="E69" s="36" t="s">
        <v>283</v>
      </c>
      <c r="F69" s="37">
        <v>0.0098</v>
      </c>
      <c r="G69" s="37">
        <v>0.0311</v>
      </c>
      <c r="H69" s="37">
        <v>0.0</v>
      </c>
      <c r="I69" s="37">
        <v>0.0</v>
      </c>
      <c r="J69" s="37">
        <v>0.0104</v>
      </c>
      <c r="K69" s="37">
        <v>0.0</v>
      </c>
      <c r="L69" s="37">
        <v>0.0</v>
      </c>
      <c r="M69" s="37">
        <v>0.0487</v>
      </c>
      <c r="N69" s="37">
        <v>0.1116</v>
      </c>
      <c r="O69" s="37">
        <v>0.1226</v>
      </c>
      <c r="P69" s="37">
        <v>0.0085</v>
      </c>
      <c r="Q69" s="36" t="s">
        <v>402</v>
      </c>
      <c r="R69" s="36" t="s">
        <v>403</v>
      </c>
      <c r="S69" s="36">
        <v>0.83</v>
      </c>
      <c r="T69" s="37">
        <v>0.0083</v>
      </c>
      <c r="U69" s="37">
        <v>0.0375</v>
      </c>
      <c r="V69" s="37">
        <v>0.0461</v>
      </c>
      <c r="W69" s="37">
        <v>0.0542</v>
      </c>
      <c r="X69" s="36" t="s">
        <v>57</v>
      </c>
      <c r="Y69" s="36" t="s">
        <v>57</v>
      </c>
      <c r="Z69" s="36">
        <v>0.0</v>
      </c>
    </row>
    <row r="70" ht="15.75" customHeight="1">
      <c r="A70" s="35" t="s">
        <v>404</v>
      </c>
      <c r="B70" s="36" t="s">
        <v>72</v>
      </c>
      <c r="C70" s="36" t="s">
        <v>405</v>
      </c>
      <c r="D70" s="36" t="s">
        <v>406</v>
      </c>
      <c r="E70" s="36" t="s">
        <v>228</v>
      </c>
      <c r="F70" s="37">
        <v>0.009</v>
      </c>
      <c r="G70" s="37">
        <v>0.0285</v>
      </c>
      <c r="H70" s="37">
        <v>0.0558</v>
      </c>
      <c r="I70" s="37">
        <v>0.104</v>
      </c>
      <c r="J70" s="37">
        <v>0.0095</v>
      </c>
      <c r="K70" s="37">
        <v>0.0093</v>
      </c>
      <c r="L70" s="37">
        <v>0.0087</v>
      </c>
      <c r="M70" s="37">
        <v>0.0724</v>
      </c>
      <c r="N70" s="37">
        <v>0.073</v>
      </c>
      <c r="O70" s="37">
        <v>0.0827</v>
      </c>
      <c r="P70" s="37">
        <v>0.0477</v>
      </c>
      <c r="Q70" s="36" t="s">
        <v>407</v>
      </c>
      <c r="R70" s="36" t="s">
        <v>408</v>
      </c>
      <c r="S70" s="36">
        <v>0.81</v>
      </c>
      <c r="T70" s="37">
        <v>0.0074</v>
      </c>
      <c r="U70" s="37">
        <v>5.0E-4</v>
      </c>
      <c r="V70" s="37">
        <v>0.0079</v>
      </c>
      <c r="W70" s="37">
        <v>0.0637</v>
      </c>
      <c r="X70" s="36" t="s">
        <v>57</v>
      </c>
      <c r="Y70" s="36" t="s">
        <v>57</v>
      </c>
      <c r="Z70" s="36">
        <v>0.0</v>
      </c>
    </row>
    <row r="71" ht="15.75" customHeight="1">
      <c r="A71" s="35" t="s">
        <v>409</v>
      </c>
      <c r="B71" s="36" t="s">
        <v>92</v>
      </c>
      <c r="C71" s="36" t="s">
        <v>410</v>
      </c>
      <c r="D71" s="36" t="s">
        <v>411</v>
      </c>
      <c r="E71" s="36" t="s">
        <v>54</v>
      </c>
      <c r="F71" s="37">
        <v>0.0079</v>
      </c>
      <c r="G71" s="37">
        <v>0.0267</v>
      </c>
      <c r="H71" s="37">
        <v>0.0514</v>
      </c>
      <c r="I71" s="37">
        <v>0.0939</v>
      </c>
      <c r="J71" s="37">
        <v>0.0089</v>
      </c>
      <c r="K71" s="37">
        <v>0.0086</v>
      </c>
      <c r="L71" s="37">
        <v>0.0078</v>
      </c>
      <c r="M71" s="37">
        <v>0.0666</v>
      </c>
      <c r="N71" s="37">
        <v>0.1091</v>
      </c>
      <c r="O71" s="37">
        <v>0.1178</v>
      </c>
      <c r="P71" s="37">
        <v>0.0829</v>
      </c>
      <c r="Q71" s="36" t="s">
        <v>412</v>
      </c>
      <c r="R71" s="36" t="s">
        <v>413</v>
      </c>
      <c r="S71" s="36">
        <v>0.85</v>
      </c>
      <c r="T71" s="37">
        <v>0.0067</v>
      </c>
      <c r="U71" s="37">
        <v>-0.0014</v>
      </c>
      <c r="V71" s="37">
        <v>0.0053</v>
      </c>
      <c r="W71" s="37">
        <v>0.0166</v>
      </c>
      <c r="X71" s="36" t="s">
        <v>57</v>
      </c>
      <c r="Y71" s="36" t="s">
        <v>57</v>
      </c>
      <c r="Z71" s="36">
        <v>0.0</v>
      </c>
    </row>
    <row r="72" ht="15.75" customHeight="1">
      <c r="A72" s="35" t="s">
        <v>414</v>
      </c>
      <c r="B72" s="36" t="s">
        <v>85</v>
      </c>
      <c r="C72" s="36" t="s">
        <v>415</v>
      </c>
      <c r="D72" s="36" t="s">
        <v>135</v>
      </c>
      <c r="E72" s="36" t="s">
        <v>416</v>
      </c>
      <c r="F72" s="37">
        <v>0.0025</v>
      </c>
      <c r="G72" s="37">
        <v>0.0067</v>
      </c>
      <c r="H72" s="37">
        <v>0.0133</v>
      </c>
      <c r="I72" s="37">
        <v>0.049</v>
      </c>
      <c r="J72" s="37">
        <v>0.0022</v>
      </c>
      <c r="K72" s="37">
        <v>0.0022</v>
      </c>
      <c r="L72" s="37">
        <v>0.0041</v>
      </c>
      <c r="M72" s="37">
        <v>0.0067</v>
      </c>
      <c r="N72" s="37">
        <v>0.0</v>
      </c>
      <c r="O72" s="37">
        <v>0.0025</v>
      </c>
      <c r="P72" s="37">
        <v>-0.0549</v>
      </c>
      <c r="Q72" s="36" t="s">
        <v>417</v>
      </c>
      <c r="R72" s="36" t="s">
        <v>418</v>
      </c>
      <c r="S72" s="36">
        <v>0.14</v>
      </c>
      <c r="T72" s="37">
        <v>4.0E-4</v>
      </c>
      <c r="U72" s="37">
        <v>-0.0161</v>
      </c>
      <c r="V72" s="37">
        <v>-0.0157</v>
      </c>
      <c r="W72" s="37">
        <v>-0.0146</v>
      </c>
      <c r="X72" s="37">
        <v>0.61</v>
      </c>
      <c r="Y72" s="36" t="s">
        <v>57</v>
      </c>
      <c r="Z72" s="36">
        <v>3.0</v>
      </c>
    </row>
    <row r="73" ht="15.75" customHeight="1">
      <c r="A73" s="35" t="s">
        <v>414</v>
      </c>
      <c r="B73" s="36" t="s">
        <v>85</v>
      </c>
      <c r="C73" s="36" t="s">
        <v>419</v>
      </c>
      <c r="D73" s="36" t="s">
        <v>420</v>
      </c>
      <c r="E73" s="36" t="s">
        <v>416</v>
      </c>
      <c r="F73" s="37">
        <v>0.0025</v>
      </c>
      <c r="G73" s="37">
        <v>0.0067</v>
      </c>
      <c r="H73" s="37">
        <v>0.0133</v>
      </c>
      <c r="I73" s="37">
        <v>0.049</v>
      </c>
      <c r="J73" s="37">
        <v>0.0022</v>
      </c>
      <c r="K73" s="37">
        <v>0.0022</v>
      </c>
      <c r="L73" s="37">
        <v>0.0041</v>
      </c>
      <c r="M73" s="37">
        <v>0.0067</v>
      </c>
      <c r="N73" s="37">
        <v>0.0</v>
      </c>
      <c r="O73" s="37">
        <v>0.0025</v>
      </c>
      <c r="P73" s="37">
        <v>-0.0549</v>
      </c>
      <c r="Q73" s="36" t="s">
        <v>417</v>
      </c>
      <c r="R73" s="36" t="s">
        <v>418</v>
      </c>
      <c r="S73" s="36">
        <v>0.14</v>
      </c>
      <c r="T73" s="37">
        <v>4.0E-4</v>
      </c>
      <c r="U73" s="37">
        <v>-0.0161</v>
      </c>
      <c r="V73" s="37">
        <v>-0.0157</v>
      </c>
      <c r="W73" s="37">
        <v>-0.0146</v>
      </c>
      <c r="X73" s="37">
        <v>0.61</v>
      </c>
      <c r="Y73" s="36" t="s">
        <v>57</v>
      </c>
      <c r="Z73" s="36">
        <v>3.0</v>
      </c>
    </row>
    <row r="74" ht="15.75" customHeight="1">
      <c r="A74" s="35" t="s">
        <v>414</v>
      </c>
      <c r="B74" s="36" t="s">
        <v>85</v>
      </c>
      <c r="C74" s="36" t="s">
        <v>421</v>
      </c>
      <c r="D74" s="36" t="s">
        <v>422</v>
      </c>
      <c r="E74" s="36" t="s">
        <v>416</v>
      </c>
      <c r="F74" s="37">
        <v>0.0025</v>
      </c>
      <c r="G74" s="37">
        <v>0.0067</v>
      </c>
      <c r="H74" s="37">
        <v>0.0133</v>
      </c>
      <c r="I74" s="37">
        <v>0.049</v>
      </c>
      <c r="J74" s="37">
        <v>0.0022</v>
      </c>
      <c r="K74" s="37">
        <v>0.0022</v>
      </c>
      <c r="L74" s="37">
        <v>0.0041</v>
      </c>
      <c r="M74" s="37">
        <v>0.0067</v>
      </c>
      <c r="N74" s="37">
        <v>0.0</v>
      </c>
      <c r="O74" s="37">
        <v>0.0025</v>
      </c>
      <c r="P74" s="37">
        <v>-0.0549</v>
      </c>
      <c r="Q74" s="36" t="s">
        <v>417</v>
      </c>
      <c r="R74" s="36" t="s">
        <v>418</v>
      </c>
      <c r="S74" s="36">
        <v>0.14</v>
      </c>
      <c r="T74" s="37">
        <v>4.0E-4</v>
      </c>
      <c r="U74" s="37">
        <v>-0.0161</v>
      </c>
      <c r="V74" s="37">
        <v>-0.0157</v>
      </c>
      <c r="W74" s="37">
        <v>-0.0146</v>
      </c>
      <c r="X74" s="37">
        <v>0.61</v>
      </c>
      <c r="Y74" s="36" t="s">
        <v>57</v>
      </c>
      <c r="Z74" s="36">
        <v>3.0</v>
      </c>
    </row>
    <row r="75" ht="15.75" customHeight="1">
      <c r="A75" s="35" t="s">
        <v>414</v>
      </c>
      <c r="B75" s="36" t="s">
        <v>85</v>
      </c>
      <c r="C75" s="36" t="s">
        <v>423</v>
      </c>
      <c r="D75" s="36" t="s">
        <v>424</v>
      </c>
      <c r="E75" s="36" t="s">
        <v>416</v>
      </c>
      <c r="F75" s="37">
        <v>0.0025</v>
      </c>
      <c r="G75" s="37">
        <v>0.0067</v>
      </c>
      <c r="H75" s="37">
        <v>0.0133</v>
      </c>
      <c r="I75" s="37">
        <v>0.049</v>
      </c>
      <c r="J75" s="37">
        <v>0.0022</v>
      </c>
      <c r="K75" s="37">
        <v>0.0022</v>
      </c>
      <c r="L75" s="37">
        <v>0.0041</v>
      </c>
      <c r="M75" s="37">
        <v>0.0067</v>
      </c>
      <c r="N75" s="37">
        <v>0.0</v>
      </c>
      <c r="O75" s="37">
        <v>0.0025</v>
      </c>
      <c r="P75" s="37">
        <v>-0.0549</v>
      </c>
      <c r="Q75" s="36" t="s">
        <v>417</v>
      </c>
      <c r="R75" s="36" t="s">
        <v>418</v>
      </c>
      <c r="S75" s="36">
        <v>0.14</v>
      </c>
      <c r="T75" s="37">
        <v>4.0E-4</v>
      </c>
      <c r="U75" s="37">
        <v>-0.0161</v>
      </c>
      <c r="V75" s="37">
        <v>-0.0157</v>
      </c>
      <c r="W75" s="37">
        <v>-0.0146</v>
      </c>
      <c r="X75" s="37">
        <v>0.61</v>
      </c>
      <c r="Y75" s="36" t="s">
        <v>57</v>
      </c>
      <c r="Z75" s="36">
        <v>3.0</v>
      </c>
    </row>
    <row r="76" ht="15.75" customHeight="1">
      <c r="A76" s="35" t="s">
        <v>414</v>
      </c>
      <c r="B76" s="36" t="s">
        <v>85</v>
      </c>
      <c r="C76" s="36" t="s">
        <v>425</v>
      </c>
      <c r="D76" s="36" t="s">
        <v>426</v>
      </c>
      <c r="E76" s="36" t="s">
        <v>416</v>
      </c>
      <c r="F76" s="37">
        <v>0.0025</v>
      </c>
      <c r="G76" s="37">
        <v>0.0067</v>
      </c>
      <c r="H76" s="37">
        <v>0.0133</v>
      </c>
      <c r="I76" s="37">
        <v>0.049</v>
      </c>
      <c r="J76" s="37">
        <v>0.0022</v>
      </c>
      <c r="K76" s="37">
        <v>0.0022</v>
      </c>
      <c r="L76" s="37">
        <v>0.0041</v>
      </c>
      <c r="M76" s="37">
        <v>0.0067</v>
      </c>
      <c r="N76" s="37">
        <v>0.0</v>
      </c>
      <c r="O76" s="37">
        <v>0.0025</v>
      </c>
      <c r="P76" s="37">
        <v>-0.0549</v>
      </c>
      <c r="Q76" s="36" t="s">
        <v>417</v>
      </c>
      <c r="R76" s="36" t="s">
        <v>418</v>
      </c>
      <c r="S76" s="36">
        <v>0.14</v>
      </c>
      <c r="T76" s="37">
        <v>4.0E-4</v>
      </c>
      <c r="U76" s="37">
        <v>-0.0161</v>
      </c>
      <c r="V76" s="37">
        <v>-0.0157</v>
      </c>
      <c r="W76" s="37">
        <v>-0.0146</v>
      </c>
      <c r="X76" s="37">
        <v>0.61</v>
      </c>
      <c r="Y76" s="36" t="s">
        <v>57</v>
      </c>
      <c r="Z76" s="36">
        <v>3.0</v>
      </c>
    </row>
    <row r="77" ht="15.75" customHeight="1">
      <c r="A77" s="35" t="s">
        <v>414</v>
      </c>
      <c r="B77" s="36" t="s">
        <v>85</v>
      </c>
      <c r="C77" s="36" t="s">
        <v>427</v>
      </c>
      <c r="D77" s="36" t="s">
        <v>428</v>
      </c>
      <c r="E77" s="36" t="s">
        <v>416</v>
      </c>
      <c r="F77" s="37">
        <v>0.0025</v>
      </c>
      <c r="G77" s="37">
        <v>0.0067</v>
      </c>
      <c r="H77" s="37">
        <v>0.0133</v>
      </c>
      <c r="I77" s="37">
        <v>0.049</v>
      </c>
      <c r="J77" s="37">
        <v>0.0022</v>
      </c>
      <c r="K77" s="37">
        <v>0.0022</v>
      </c>
      <c r="L77" s="37">
        <v>0.0041</v>
      </c>
      <c r="M77" s="37">
        <v>0.0067</v>
      </c>
      <c r="N77" s="37">
        <v>0.0</v>
      </c>
      <c r="O77" s="37">
        <v>0.0025</v>
      </c>
      <c r="P77" s="37">
        <v>-0.0549</v>
      </c>
      <c r="Q77" s="36" t="s">
        <v>417</v>
      </c>
      <c r="R77" s="36" t="s">
        <v>418</v>
      </c>
      <c r="S77" s="36">
        <v>0.14</v>
      </c>
      <c r="T77" s="37">
        <v>4.0E-4</v>
      </c>
      <c r="U77" s="37">
        <v>-0.0161</v>
      </c>
      <c r="V77" s="37">
        <v>-0.0157</v>
      </c>
      <c r="W77" s="37">
        <v>-0.0146</v>
      </c>
      <c r="X77" s="37">
        <v>0.61</v>
      </c>
      <c r="Y77" s="36" t="s">
        <v>57</v>
      </c>
      <c r="Z77" s="36">
        <v>3.0</v>
      </c>
    </row>
    <row r="78" ht="15.75" customHeight="1">
      <c r="A78" s="35" t="s">
        <v>414</v>
      </c>
      <c r="B78" s="36" t="s">
        <v>85</v>
      </c>
      <c r="C78" s="36" t="s">
        <v>429</v>
      </c>
      <c r="D78" s="36" t="s">
        <v>430</v>
      </c>
      <c r="E78" s="36" t="s">
        <v>416</v>
      </c>
      <c r="F78" s="37">
        <v>0.0025</v>
      </c>
      <c r="G78" s="37">
        <v>0.0067</v>
      </c>
      <c r="H78" s="37">
        <v>0.0133</v>
      </c>
      <c r="I78" s="37">
        <v>0.049</v>
      </c>
      <c r="J78" s="37">
        <v>0.0022</v>
      </c>
      <c r="K78" s="37">
        <v>0.0022</v>
      </c>
      <c r="L78" s="37">
        <v>0.0041</v>
      </c>
      <c r="M78" s="37">
        <v>0.0067</v>
      </c>
      <c r="N78" s="37">
        <v>0.0</v>
      </c>
      <c r="O78" s="37">
        <v>0.0025</v>
      </c>
      <c r="P78" s="37">
        <v>-0.0549</v>
      </c>
      <c r="Q78" s="36" t="s">
        <v>417</v>
      </c>
      <c r="R78" s="36" t="s">
        <v>418</v>
      </c>
      <c r="S78" s="36">
        <v>0.14</v>
      </c>
      <c r="T78" s="37">
        <v>4.0E-4</v>
      </c>
      <c r="U78" s="37">
        <v>-0.0161</v>
      </c>
      <c r="V78" s="37">
        <v>-0.0157</v>
      </c>
      <c r="W78" s="37">
        <v>-0.0146</v>
      </c>
      <c r="X78" s="37">
        <v>0.61</v>
      </c>
      <c r="Y78" s="36" t="s">
        <v>57</v>
      </c>
      <c r="Z78" s="36">
        <v>3.0</v>
      </c>
    </row>
    <row r="79" ht="15.75" customHeight="1">
      <c r="A79" s="35" t="s">
        <v>414</v>
      </c>
      <c r="B79" s="36" t="s">
        <v>85</v>
      </c>
      <c r="C79" s="36" t="s">
        <v>431</v>
      </c>
      <c r="D79" s="36" t="s">
        <v>432</v>
      </c>
      <c r="E79" s="36" t="s">
        <v>416</v>
      </c>
      <c r="F79" s="37">
        <v>0.0025</v>
      </c>
      <c r="G79" s="37">
        <v>0.0067</v>
      </c>
      <c r="H79" s="37">
        <v>0.0133</v>
      </c>
      <c r="I79" s="37">
        <v>0.049</v>
      </c>
      <c r="J79" s="37">
        <v>0.0022</v>
      </c>
      <c r="K79" s="37">
        <v>0.0022</v>
      </c>
      <c r="L79" s="37">
        <v>0.0041</v>
      </c>
      <c r="M79" s="37">
        <v>0.0067</v>
      </c>
      <c r="N79" s="37">
        <v>0.0</v>
      </c>
      <c r="O79" s="37">
        <v>0.0025</v>
      </c>
      <c r="P79" s="37">
        <v>-0.0549</v>
      </c>
      <c r="Q79" s="36" t="s">
        <v>417</v>
      </c>
      <c r="R79" s="36" t="s">
        <v>418</v>
      </c>
      <c r="S79" s="36">
        <v>0.14</v>
      </c>
      <c r="T79" s="37">
        <v>4.0E-4</v>
      </c>
      <c r="U79" s="37">
        <v>-0.0161</v>
      </c>
      <c r="V79" s="37">
        <v>-0.0157</v>
      </c>
      <c r="W79" s="37">
        <v>-0.0146</v>
      </c>
      <c r="X79" s="37">
        <v>0.61</v>
      </c>
      <c r="Y79" s="36" t="s">
        <v>57</v>
      </c>
      <c r="Z79" s="36">
        <v>3.0</v>
      </c>
    </row>
    <row r="80" ht="15.75" customHeight="1">
      <c r="A80" s="35" t="s">
        <v>433</v>
      </c>
      <c r="B80" s="36" t="s">
        <v>59</v>
      </c>
      <c r="C80" s="36" t="s">
        <v>434</v>
      </c>
      <c r="D80" s="36" t="s">
        <v>435</v>
      </c>
      <c r="E80" s="36" t="s">
        <v>436</v>
      </c>
      <c r="F80" s="37">
        <v>0.0108</v>
      </c>
      <c r="G80" s="37">
        <v>0.0327</v>
      </c>
      <c r="H80" s="37">
        <v>0.0709</v>
      </c>
      <c r="I80" s="37">
        <v>0.0</v>
      </c>
      <c r="J80" s="37">
        <v>0.0109</v>
      </c>
      <c r="K80" s="37">
        <v>0.0118</v>
      </c>
      <c r="L80" s="37">
        <v>0.0</v>
      </c>
      <c r="M80" s="37">
        <v>0.0938</v>
      </c>
      <c r="N80" s="37">
        <v>-0.0113</v>
      </c>
      <c r="O80" s="37">
        <v>-6.0E-4</v>
      </c>
      <c r="P80" s="37">
        <v>0.0125</v>
      </c>
      <c r="Q80" s="36" t="s">
        <v>437</v>
      </c>
      <c r="R80" s="36" t="s">
        <v>438</v>
      </c>
      <c r="S80" s="36">
        <v>0.9</v>
      </c>
      <c r="T80" s="37">
        <v>0.0104</v>
      </c>
      <c r="U80" s="37">
        <v>0.0</v>
      </c>
      <c r="V80" s="37">
        <v>0.0104</v>
      </c>
      <c r="W80" s="37">
        <v>0.0657</v>
      </c>
      <c r="X80" s="36" t="s">
        <v>57</v>
      </c>
      <c r="Y80" s="36" t="s">
        <v>57</v>
      </c>
      <c r="Z80" s="36">
        <v>0.0</v>
      </c>
    </row>
    <row r="81" ht="15.75" customHeight="1">
      <c r="A81" s="35" t="s">
        <v>439</v>
      </c>
      <c r="B81" s="36" t="s">
        <v>59</v>
      </c>
      <c r="C81" s="36" t="s">
        <v>440</v>
      </c>
      <c r="D81" s="36" t="s">
        <v>441</v>
      </c>
      <c r="E81" s="36" t="s">
        <v>436</v>
      </c>
      <c r="F81" s="37">
        <v>0.0102</v>
      </c>
      <c r="G81" s="37">
        <v>0.0369</v>
      </c>
      <c r="H81" s="37">
        <v>0.0804</v>
      </c>
      <c r="I81" s="37">
        <v>0.1577</v>
      </c>
      <c r="J81" s="37">
        <v>0.0123</v>
      </c>
      <c r="K81" s="37">
        <v>0.0134</v>
      </c>
      <c r="L81" s="37">
        <v>0.0131</v>
      </c>
      <c r="M81" s="37">
        <v>0.104</v>
      </c>
      <c r="N81" s="37">
        <v>-0.0061</v>
      </c>
      <c r="O81" s="37">
        <v>0.004</v>
      </c>
      <c r="P81" s="37">
        <v>0.0505</v>
      </c>
      <c r="Q81" s="36" t="s">
        <v>442</v>
      </c>
      <c r="R81" s="36" t="s">
        <v>443</v>
      </c>
      <c r="S81" s="36">
        <v>0.95</v>
      </c>
      <c r="T81" s="37">
        <v>0.0101</v>
      </c>
      <c r="U81" s="37">
        <v>0.0059</v>
      </c>
      <c r="V81" s="37">
        <v>0.016</v>
      </c>
      <c r="W81" s="37">
        <v>0.1423</v>
      </c>
      <c r="X81" s="36" t="s">
        <v>57</v>
      </c>
      <c r="Y81" s="36" t="s">
        <v>57</v>
      </c>
      <c r="Z81" s="36">
        <v>0.0</v>
      </c>
    </row>
    <row r="82" ht="15.75" customHeight="1">
      <c r="A82" s="35" t="s">
        <v>444</v>
      </c>
      <c r="B82" s="36" t="s">
        <v>72</v>
      </c>
      <c r="C82" s="36" t="s">
        <v>445</v>
      </c>
      <c r="D82" s="36" t="s">
        <v>197</v>
      </c>
      <c r="E82" s="36" t="s">
        <v>446</v>
      </c>
      <c r="F82" s="37">
        <v>0.0028</v>
      </c>
      <c r="G82" s="37">
        <v>0.008</v>
      </c>
      <c r="H82" s="37">
        <v>0.0</v>
      </c>
      <c r="I82" s="37">
        <v>0.0</v>
      </c>
      <c r="J82" s="37">
        <v>0.0027</v>
      </c>
      <c r="K82" s="37">
        <v>0.0</v>
      </c>
      <c r="L82" s="37">
        <v>0.0</v>
      </c>
      <c r="M82" s="37">
        <v>0.0128</v>
      </c>
      <c r="N82" s="37">
        <v>0.0578</v>
      </c>
      <c r="O82" s="37">
        <v>0.0607</v>
      </c>
      <c r="P82" s="37">
        <v>-0.0742</v>
      </c>
      <c r="Q82" s="36" t="s">
        <v>447</v>
      </c>
      <c r="R82" s="36" t="s">
        <v>448</v>
      </c>
      <c r="S82" s="36">
        <v>0.76</v>
      </c>
      <c r="T82" s="37">
        <v>0.0053</v>
      </c>
      <c r="U82" s="37">
        <v>0.0046</v>
      </c>
      <c r="V82" s="37">
        <v>0.01</v>
      </c>
      <c r="W82" s="37">
        <v>0.01</v>
      </c>
      <c r="X82" s="37">
        <v>0.1047</v>
      </c>
      <c r="Y82" s="36" t="s">
        <v>57</v>
      </c>
      <c r="Z82" s="36">
        <v>6.0</v>
      </c>
    </row>
    <row r="83" ht="15.75" customHeight="1">
      <c r="A83" s="35" t="s">
        <v>449</v>
      </c>
      <c r="B83" s="36" t="s">
        <v>92</v>
      </c>
      <c r="C83" s="36" t="s">
        <v>450</v>
      </c>
      <c r="D83" s="36" t="s">
        <v>451</v>
      </c>
      <c r="E83" s="36" t="s">
        <v>136</v>
      </c>
      <c r="F83" s="37">
        <v>0.0095</v>
      </c>
      <c r="G83" s="37">
        <v>0.0317</v>
      </c>
      <c r="H83" s="37">
        <v>0.0634</v>
      </c>
      <c r="I83" s="37">
        <v>0.0</v>
      </c>
      <c r="J83" s="37">
        <v>0.0106</v>
      </c>
      <c r="K83" s="37">
        <v>0.0106</v>
      </c>
      <c r="L83" s="37">
        <v>0.0</v>
      </c>
      <c r="M83" s="37">
        <v>0.0798</v>
      </c>
      <c r="N83" s="37">
        <v>0.1886</v>
      </c>
      <c r="O83" s="37">
        <v>0.1999</v>
      </c>
      <c r="P83" s="37">
        <v>-0.0293</v>
      </c>
      <c r="Q83" s="36" t="s">
        <v>452</v>
      </c>
      <c r="R83" s="36" t="s">
        <v>453</v>
      </c>
      <c r="S83" s="36">
        <v>0.8</v>
      </c>
      <c r="T83" s="37">
        <v>0.0079</v>
      </c>
      <c r="U83" s="37">
        <v>0.0492</v>
      </c>
      <c r="V83" s="37">
        <v>0.0575</v>
      </c>
      <c r="W83" s="37">
        <v>0.1055</v>
      </c>
      <c r="X83" s="36" t="s">
        <v>57</v>
      </c>
      <c r="Y83" s="36" t="s">
        <v>57</v>
      </c>
      <c r="Z83" s="36">
        <v>0.0</v>
      </c>
    </row>
    <row r="84" ht="15.75" customHeight="1">
      <c r="A84" s="35" t="s">
        <v>454</v>
      </c>
      <c r="B84" s="36" t="s">
        <v>72</v>
      </c>
      <c r="C84" s="36" t="s">
        <v>455</v>
      </c>
      <c r="D84" s="36" t="s">
        <v>316</v>
      </c>
      <c r="E84" s="36" t="s">
        <v>456</v>
      </c>
      <c r="F84" s="37">
        <v>0.0081</v>
      </c>
      <c r="G84" s="37">
        <v>0.0252</v>
      </c>
      <c r="H84" s="37">
        <v>0.0469</v>
      </c>
      <c r="I84" s="37">
        <v>0.0864</v>
      </c>
      <c r="J84" s="37">
        <v>0.0084</v>
      </c>
      <c r="K84" s="37">
        <v>0.0078</v>
      </c>
      <c r="L84" s="37">
        <v>0.0072</v>
      </c>
      <c r="M84" s="37">
        <v>0.0603</v>
      </c>
      <c r="N84" s="37">
        <v>0.0879</v>
      </c>
      <c r="O84" s="37">
        <v>0.0968</v>
      </c>
      <c r="P84" s="37">
        <v>0.0209</v>
      </c>
      <c r="Q84" s="36" t="s">
        <v>457</v>
      </c>
      <c r="R84" s="36" t="s">
        <v>458</v>
      </c>
      <c r="S84" s="36">
        <v>1.06</v>
      </c>
      <c r="T84" s="37">
        <v>0.0087</v>
      </c>
      <c r="U84" s="37">
        <v>0.0013</v>
      </c>
      <c r="V84" s="37">
        <v>0.01</v>
      </c>
      <c r="W84" s="37">
        <v>0.0609</v>
      </c>
      <c r="X84" s="37">
        <v>0.071</v>
      </c>
      <c r="Y84" s="36" t="s">
        <v>57</v>
      </c>
      <c r="Z84" s="36">
        <v>1.0</v>
      </c>
    </row>
    <row r="85" ht="15.75" customHeight="1">
      <c r="A85" s="35" t="s">
        <v>459</v>
      </c>
      <c r="B85" s="36" t="s">
        <v>72</v>
      </c>
      <c r="C85" s="36" t="s">
        <v>460</v>
      </c>
      <c r="D85" s="36" t="s">
        <v>461</v>
      </c>
      <c r="E85" s="36" t="s">
        <v>222</v>
      </c>
      <c r="F85" s="37">
        <v>0.004</v>
      </c>
      <c r="G85" s="37">
        <v>0.0164</v>
      </c>
      <c r="H85" s="37">
        <v>0.0413</v>
      </c>
      <c r="I85" s="37">
        <v>0.0723</v>
      </c>
      <c r="J85" s="37">
        <v>0.0055</v>
      </c>
      <c r="K85" s="37">
        <v>0.0069</v>
      </c>
      <c r="L85" s="37">
        <v>0.006</v>
      </c>
      <c r="M85" s="37">
        <v>0.0539</v>
      </c>
      <c r="N85" s="37">
        <v>-0.019</v>
      </c>
      <c r="O85" s="37">
        <v>-0.0151</v>
      </c>
      <c r="P85" s="37">
        <v>-0.0585</v>
      </c>
      <c r="Q85" s="36" t="s">
        <v>462</v>
      </c>
      <c r="R85" s="36" t="s">
        <v>463</v>
      </c>
      <c r="S85" s="36">
        <v>0.27</v>
      </c>
      <c r="T85" s="37">
        <v>0.0026</v>
      </c>
      <c r="U85" s="37">
        <v>-6.0E-4</v>
      </c>
      <c r="V85" s="37">
        <v>0.002</v>
      </c>
      <c r="W85" s="37">
        <v>0.0036</v>
      </c>
      <c r="X85" s="37">
        <v>0.4881</v>
      </c>
      <c r="Y85" s="36" t="s">
        <v>57</v>
      </c>
      <c r="Z85" s="36">
        <v>1.0</v>
      </c>
    </row>
    <row r="86" ht="15.75" customHeight="1">
      <c r="A86" s="35" t="s">
        <v>464</v>
      </c>
      <c r="B86" s="36" t="s">
        <v>59</v>
      </c>
      <c r="C86" s="36" t="s">
        <v>465</v>
      </c>
      <c r="D86" s="36" t="s">
        <v>466</v>
      </c>
      <c r="E86" s="36" t="s">
        <v>370</v>
      </c>
      <c r="F86" s="37">
        <v>0.1124</v>
      </c>
      <c r="G86" s="37">
        <v>0.1362</v>
      </c>
      <c r="H86" s="37">
        <v>0.1696</v>
      </c>
      <c r="I86" s="37">
        <v>0.0</v>
      </c>
      <c r="J86" s="37">
        <v>0.0454</v>
      </c>
      <c r="K86" s="37">
        <v>0.0283</v>
      </c>
      <c r="L86" s="37">
        <v>0.0</v>
      </c>
      <c r="M86" s="37">
        <v>0.1911</v>
      </c>
      <c r="N86" s="37">
        <v>-0.898</v>
      </c>
      <c r="O86" s="37">
        <v>-0.8866</v>
      </c>
      <c r="P86" s="37">
        <v>-0.8798</v>
      </c>
      <c r="Q86" s="36" t="s">
        <v>467</v>
      </c>
      <c r="R86" s="36" t="s">
        <v>468</v>
      </c>
      <c r="S86" s="36">
        <v>0.1</v>
      </c>
      <c r="T86" s="37">
        <v>0.0111</v>
      </c>
      <c r="U86" s="37">
        <v>-0.0203</v>
      </c>
      <c r="V86" s="37">
        <v>-0.0095</v>
      </c>
      <c r="W86" s="37">
        <v>0.0197</v>
      </c>
      <c r="X86" s="36" t="s">
        <v>57</v>
      </c>
      <c r="Y86" s="36" t="s">
        <v>57</v>
      </c>
      <c r="Z86" s="36">
        <v>0.0</v>
      </c>
    </row>
    <row r="87" ht="15.75" customHeight="1">
      <c r="A87" s="35" t="s">
        <v>469</v>
      </c>
      <c r="B87" s="36" t="s">
        <v>92</v>
      </c>
      <c r="C87" s="36" t="s">
        <v>470</v>
      </c>
      <c r="D87" s="36" t="s">
        <v>471</v>
      </c>
      <c r="E87" s="36" t="s">
        <v>472</v>
      </c>
      <c r="F87" s="37">
        <v>0.0</v>
      </c>
      <c r="G87" s="37">
        <v>0.0</v>
      </c>
      <c r="H87" s="37">
        <v>0.0</v>
      </c>
      <c r="I87" s="37">
        <v>0.0</v>
      </c>
      <c r="J87" s="37">
        <v>0.0</v>
      </c>
      <c r="K87" s="37">
        <v>0.0</v>
      </c>
      <c r="L87" s="37">
        <v>0.0</v>
      </c>
      <c r="M87" s="36" t="s">
        <v>57</v>
      </c>
      <c r="N87" s="37">
        <v>0.0</v>
      </c>
      <c r="O87" s="37">
        <v>0.0</v>
      </c>
      <c r="P87" s="37">
        <v>0.0</v>
      </c>
      <c r="Q87" s="36" t="s">
        <v>473</v>
      </c>
      <c r="R87" s="36" t="s">
        <v>474</v>
      </c>
      <c r="S87" s="36">
        <v>0.0</v>
      </c>
      <c r="T87" s="37">
        <v>0.0112</v>
      </c>
      <c r="U87" s="37">
        <v>-0.001</v>
      </c>
      <c r="V87" s="37">
        <v>0.0102</v>
      </c>
      <c r="W87" s="37">
        <v>0.0332</v>
      </c>
      <c r="X87" s="36" t="s">
        <v>57</v>
      </c>
      <c r="Y87" s="36" t="s">
        <v>57</v>
      </c>
      <c r="Z87" s="36">
        <v>0.0</v>
      </c>
    </row>
    <row r="88" ht="15.75" customHeight="1">
      <c r="A88" s="35" t="s">
        <v>469</v>
      </c>
      <c r="B88" s="36" t="s">
        <v>92</v>
      </c>
      <c r="C88" s="36" t="s">
        <v>475</v>
      </c>
      <c r="D88" s="36" t="s">
        <v>476</v>
      </c>
      <c r="E88" s="36" t="s">
        <v>472</v>
      </c>
      <c r="F88" s="37">
        <v>0.0</v>
      </c>
      <c r="G88" s="37">
        <v>0.0</v>
      </c>
      <c r="H88" s="37">
        <v>0.0</v>
      </c>
      <c r="I88" s="37">
        <v>0.0</v>
      </c>
      <c r="J88" s="37">
        <v>0.0</v>
      </c>
      <c r="K88" s="37">
        <v>0.0</v>
      </c>
      <c r="L88" s="37">
        <v>0.0</v>
      </c>
      <c r="M88" s="36" t="s">
        <v>57</v>
      </c>
      <c r="N88" s="37">
        <v>0.0</v>
      </c>
      <c r="O88" s="37">
        <v>0.0</v>
      </c>
      <c r="P88" s="37">
        <v>0.0</v>
      </c>
      <c r="Q88" s="36" t="s">
        <v>473</v>
      </c>
      <c r="R88" s="36" t="s">
        <v>474</v>
      </c>
      <c r="S88" s="36">
        <v>0.0</v>
      </c>
      <c r="T88" s="37">
        <v>0.0112</v>
      </c>
      <c r="U88" s="37">
        <v>-0.001</v>
      </c>
      <c r="V88" s="37">
        <v>0.0102</v>
      </c>
      <c r="W88" s="37">
        <v>0.0332</v>
      </c>
      <c r="X88" s="36" t="s">
        <v>57</v>
      </c>
      <c r="Y88" s="36" t="s">
        <v>57</v>
      </c>
      <c r="Z88" s="36">
        <v>0.0</v>
      </c>
    </row>
    <row r="89" ht="15.75" customHeight="1">
      <c r="A89" s="35" t="s">
        <v>469</v>
      </c>
      <c r="B89" s="36" t="s">
        <v>92</v>
      </c>
      <c r="C89" s="36" t="s">
        <v>477</v>
      </c>
      <c r="D89" s="36" t="s">
        <v>478</v>
      </c>
      <c r="E89" s="36" t="s">
        <v>472</v>
      </c>
      <c r="F89" s="37">
        <v>0.0</v>
      </c>
      <c r="G89" s="37">
        <v>0.0</v>
      </c>
      <c r="H89" s="37">
        <v>0.0</v>
      </c>
      <c r="I89" s="37">
        <v>0.0</v>
      </c>
      <c r="J89" s="37">
        <v>0.0</v>
      </c>
      <c r="K89" s="37">
        <v>0.0</v>
      </c>
      <c r="L89" s="37">
        <v>0.0</v>
      </c>
      <c r="M89" s="36" t="s">
        <v>57</v>
      </c>
      <c r="N89" s="37">
        <v>0.0</v>
      </c>
      <c r="O89" s="37">
        <v>0.0</v>
      </c>
      <c r="P89" s="37">
        <v>0.0</v>
      </c>
      <c r="Q89" s="36" t="s">
        <v>473</v>
      </c>
      <c r="R89" s="36" t="s">
        <v>474</v>
      </c>
      <c r="S89" s="36">
        <v>0.0</v>
      </c>
      <c r="T89" s="37">
        <v>0.0112</v>
      </c>
      <c r="U89" s="37">
        <v>-0.001</v>
      </c>
      <c r="V89" s="37">
        <v>0.0102</v>
      </c>
      <c r="W89" s="37">
        <v>0.0332</v>
      </c>
      <c r="X89" s="36" t="s">
        <v>57</v>
      </c>
      <c r="Y89" s="36" t="s">
        <v>57</v>
      </c>
      <c r="Z89" s="36">
        <v>0.0</v>
      </c>
    </row>
    <row r="90" ht="15.75" customHeight="1">
      <c r="A90" s="35" t="s">
        <v>469</v>
      </c>
      <c r="B90" s="36" t="s">
        <v>92</v>
      </c>
      <c r="C90" s="36" t="s">
        <v>479</v>
      </c>
      <c r="D90" s="36" t="s">
        <v>480</v>
      </c>
      <c r="E90" s="36" t="s">
        <v>472</v>
      </c>
      <c r="F90" s="37">
        <v>0.0</v>
      </c>
      <c r="G90" s="37">
        <v>0.0</v>
      </c>
      <c r="H90" s="37">
        <v>0.0</v>
      </c>
      <c r="I90" s="37">
        <v>0.0</v>
      </c>
      <c r="J90" s="37">
        <v>0.0</v>
      </c>
      <c r="K90" s="37">
        <v>0.0</v>
      </c>
      <c r="L90" s="37">
        <v>0.0</v>
      </c>
      <c r="M90" s="36" t="s">
        <v>57</v>
      </c>
      <c r="N90" s="37">
        <v>0.0</v>
      </c>
      <c r="O90" s="37">
        <v>0.0</v>
      </c>
      <c r="P90" s="37">
        <v>0.0</v>
      </c>
      <c r="Q90" s="36" t="s">
        <v>473</v>
      </c>
      <c r="R90" s="36" t="s">
        <v>474</v>
      </c>
      <c r="S90" s="36">
        <v>0.0</v>
      </c>
      <c r="T90" s="37">
        <v>0.0112</v>
      </c>
      <c r="U90" s="37">
        <v>-0.001</v>
      </c>
      <c r="V90" s="37">
        <v>0.0102</v>
      </c>
      <c r="W90" s="37">
        <v>0.0332</v>
      </c>
      <c r="X90" s="36" t="s">
        <v>57</v>
      </c>
      <c r="Y90" s="36" t="s">
        <v>57</v>
      </c>
      <c r="Z90" s="36">
        <v>0.0</v>
      </c>
    </row>
    <row r="91" ht="15.75" customHeight="1">
      <c r="A91" s="35" t="s">
        <v>469</v>
      </c>
      <c r="B91" s="36" t="s">
        <v>92</v>
      </c>
      <c r="C91" s="36" t="s">
        <v>481</v>
      </c>
      <c r="D91" s="36" t="s">
        <v>482</v>
      </c>
      <c r="E91" s="36" t="s">
        <v>472</v>
      </c>
      <c r="F91" s="37">
        <v>0.0</v>
      </c>
      <c r="G91" s="37">
        <v>0.0</v>
      </c>
      <c r="H91" s="37">
        <v>0.0</v>
      </c>
      <c r="I91" s="37">
        <v>0.0</v>
      </c>
      <c r="J91" s="37">
        <v>0.0</v>
      </c>
      <c r="K91" s="37">
        <v>0.0</v>
      </c>
      <c r="L91" s="37">
        <v>0.0</v>
      </c>
      <c r="M91" s="36" t="s">
        <v>57</v>
      </c>
      <c r="N91" s="37">
        <v>0.0</v>
      </c>
      <c r="O91" s="37">
        <v>0.0</v>
      </c>
      <c r="P91" s="37">
        <v>0.0</v>
      </c>
      <c r="Q91" s="36" t="s">
        <v>473</v>
      </c>
      <c r="R91" s="36" t="s">
        <v>474</v>
      </c>
      <c r="S91" s="36">
        <v>0.0</v>
      </c>
      <c r="T91" s="37">
        <v>0.0112</v>
      </c>
      <c r="U91" s="37">
        <v>-0.001</v>
      </c>
      <c r="V91" s="37">
        <v>0.0102</v>
      </c>
      <c r="W91" s="37">
        <v>0.0332</v>
      </c>
      <c r="X91" s="36" t="s">
        <v>57</v>
      </c>
      <c r="Y91" s="36" t="s">
        <v>57</v>
      </c>
      <c r="Z91" s="36">
        <v>0.0</v>
      </c>
    </row>
    <row r="92" ht="15.75" customHeight="1">
      <c r="A92" s="35" t="s">
        <v>469</v>
      </c>
      <c r="B92" s="36" t="s">
        <v>92</v>
      </c>
      <c r="C92" s="36" t="s">
        <v>483</v>
      </c>
      <c r="D92" s="36" t="s">
        <v>484</v>
      </c>
      <c r="E92" s="36" t="s">
        <v>472</v>
      </c>
      <c r="F92" s="37">
        <v>0.0</v>
      </c>
      <c r="G92" s="37">
        <v>0.0</v>
      </c>
      <c r="H92" s="37">
        <v>0.0</v>
      </c>
      <c r="I92" s="37">
        <v>0.0</v>
      </c>
      <c r="J92" s="37">
        <v>0.0</v>
      </c>
      <c r="K92" s="37">
        <v>0.0</v>
      </c>
      <c r="L92" s="37">
        <v>0.0</v>
      </c>
      <c r="M92" s="36" t="s">
        <v>57</v>
      </c>
      <c r="N92" s="37">
        <v>0.0</v>
      </c>
      <c r="O92" s="37">
        <v>0.0</v>
      </c>
      <c r="P92" s="37">
        <v>0.0</v>
      </c>
      <c r="Q92" s="36" t="s">
        <v>473</v>
      </c>
      <c r="R92" s="36" t="s">
        <v>474</v>
      </c>
      <c r="S92" s="36">
        <v>0.0</v>
      </c>
      <c r="T92" s="37">
        <v>0.0112</v>
      </c>
      <c r="U92" s="37">
        <v>-0.001</v>
      </c>
      <c r="V92" s="37">
        <v>0.0102</v>
      </c>
      <c r="W92" s="37">
        <v>0.0332</v>
      </c>
      <c r="X92" s="36" t="s">
        <v>57</v>
      </c>
      <c r="Y92" s="36" t="s">
        <v>57</v>
      </c>
      <c r="Z92" s="36">
        <v>0.0</v>
      </c>
    </row>
    <row r="93" ht="15.75" customHeight="1">
      <c r="A93" s="35" t="s">
        <v>469</v>
      </c>
      <c r="B93" s="36" t="s">
        <v>92</v>
      </c>
      <c r="C93" s="36" t="s">
        <v>485</v>
      </c>
      <c r="D93" s="36" t="s">
        <v>486</v>
      </c>
      <c r="E93" s="36" t="s">
        <v>472</v>
      </c>
      <c r="F93" s="37">
        <v>0.0</v>
      </c>
      <c r="G93" s="37">
        <v>0.0</v>
      </c>
      <c r="H93" s="37">
        <v>0.0</v>
      </c>
      <c r="I93" s="37">
        <v>0.0</v>
      </c>
      <c r="J93" s="37">
        <v>0.0</v>
      </c>
      <c r="K93" s="37">
        <v>0.0</v>
      </c>
      <c r="L93" s="37">
        <v>0.0</v>
      </c>
      <c r="M93" s="36" t="s">
        <v>57</v>
      </c>
      <c r="N93" s="37">
        <v>0.0</v>
      </c>
      <c r="O93" s="37">
        <v>0.0</v>
      </c>
      <c r="P93" s="37">
        <v>0.0</v>
      </c>
      <c r="Q93" s="36" t="s">
        <v>473</v>
      </c>
      <c r="R93" s="36" t="s">
        <v>474</v>
      </c>
      <c r="S93" s="36">
        <v>0.0</v>
      </c>
      <c r="T93" s="37">
        <v>0.0112</v>
      </c>
      <c r="U93" s="37">
        <v>-0.001</v>
      </c>
      <c r="V93" s="37">
        <v>0.0102</v>
      </c>
      <c r="W93" s="37">
        <v>0.0332</v>
      </c>
      <c r="X93" s="36" t="s">
        <v>57</v>
      </c>
      <c r="Y93" s="36" t="s">
        <v>57</v>
      </c>
      <c r="Z93" s="36">
        <v>0.0</v>
      </c>
    </row>
    <row r="94" ht="15.75" customHeight="1">
      <c r="A94" s="35" t="s">
        <v>469</v>
      </c>
      <c r="B94" s="36" t="s">
        <v>92</v>
      </c>
      <c r="C94" s="36" t="s">
        <v>487</v>
      </c>
      <c r="D94" s="36" t="s">
        <v>488</v>
      </c>
      <c r="E94" s="36" t="s">
        <v>472</v>
      </c>
      <c r="F94" s="37">
        <v>0.0</v>
      </c>
      <c r="G94" s="37">
        <v>0.0</v>
      </c>
      <c r="H94" s="37">
        <v>0.0</v>
      </c>
      <c r="I94" s="37">
        <v>0.0</v>
      </c>
      <c r="J94" s="37">
        <v>0.0</v>
      </c>
      <c r="K94" s="37">
        <v>0.0</v>
      </c>
      <c r="L94" s="37">
        <v>0.0</v>
      </c>
      <c r="M94" s="36" t="s">
        <v>57</v>
      </c>
      <c r="N94" s="37">
        <v>0.0</v>
      </c>
      <c r="O94" s="37">
        <v>0.0</v>
      </c>
      <c r="P94" s="37">
        <v>0.0</v>
      </c>
      <c r="Q94" s="36" t="s">
        <v>473</v>
      </c>
      <c r="R94" s="36" t="s">
        <v>474</v>
      </c>
      <c r="S94" s="36">
        <v>0.0</v>
      </c>
      <c r="T94" s="37">
        <v>0.0112</v>
      </c>
      <c r="U94" s="37">
        <v>-0.001</v>
      </c>
      <c r="V94" s="37">
        <v>0.0102</v>
      </c>
      <c r="W94" s="37">
        <v>0.0332</v>
      </c>
      <c r="X94" s="36" t="s">
        <v>57</v>
      </c>
      <c r="Y94" s="36" t="s">
        <v>57</v>
      </c>
      <c r="Z94" s="36">
        <v>0.0</v>
      </c>
    </row>
    <row r="95" ht="15.75" customHeight="1">
      <c r="A95" s="35" t="s">
        <v>489</v>
      </c>
      <c r="B95" s="36"/>
      <c r="C95" s="36" t="s">
        <v>490</v>
      </c>
      <c r="D95" s="36" t="s">
        <v>375</v>
      </c>
      <c r="E95" s="36" t="s">
        <v>130</v>
      </c>
      <c r="F95" s="37">
        <v>0.0054</v>
      </c>
      <c r="G95" s="37">
        <v>0.0075</v>
      </c>
      <c r="H95" s="37">
        <v>0.0</v>
      </c>
      <c r="I95" s="37">
        <v>0.0</v>
      </c>
      <c r="J95" s="37">
        <v>0.0025</v>
      </c>
      <c r="K95" s="37">
        <v>0.0</v>
      </c>
      <c r="L95" s="37">
        <v>0.0</v>
      </c>
      <c r="M95" s="37">
        <v>0.0122</v>
      </c>
      <c r="N95" s="37">
        <v>0.0</v>
      </c>
      <c r="O95" s="37">
        <v>0.0054</v>
      </c>
      <c r="P95" s="37">
        <v>0.0133</v>
      </c>
      <c r="Q95" s="36" t="s">
        <v>491</v>
      </c>
      <c r="R95" s="36" t="s">
        <v>492</v>
      </c>
      <c r="S95" s="36">
        <v>1.1</v>
      </c>
      <c r="T95" s="37">
        <v>0.0057</v>
      </c>
      <c r="U95" s="37">
        <v>2.0E-4</v>
      </c>
      <c r="V95" s="37">
        <v>0.0058</v>
      </c>
      <c r="W95" s="37">
        <v>0.0195</v>
      </c>
      <c r="X95" s="36" t="s">
        <v>57</v>
      </c>
      <c r="Y95" s="36" t="s">
        <v>57</v>
      </c>
      <c r="Z95" s="36">
        <v>0.0</v>
      </c>
    </row>
    <row r="96" ht="15.75" customHeight="1">
      <c r="A96" s="35" t="s">
        <v>493</v>
      </c>
      <c r="B96" s="36" t="s">
        <v>85</v>
      </c>
      <c r="C96" s="36" t="s">
        <v>494</v>
      </c>
      <c r="D96" s="36" t="s">
        <v>495</v>
      </c>
      <c r="E96" s="36" t="s">
        <v>496</v>
      </c>
      <c r="F96" s="37">
        <v>0.0069</v>
      </c>
      <c r="G96" s="37">
        <v>0.0235</v>
      </c>
      <c r="H96" s="37">
        <v>0.0472</v>
      </c>
      <c r="I96" s="37">
        <v>0.0959</v>
      </c>
      <c r="J96" s="37">
        <v>0.0078</v>
      </c>
      <c r="K96" s="37">
        <v>0.0079</v>
      </c>
      <c r="L96" s="37">
        <v>0.008</v>
      </c>
      <c r="M96" s="37">
        <v>0.0645</v>
      </c>
      <c r="N96" s="37">
        <v>0.2495</v>
      </c>
      <c r="O96" s="37">
        <v>0.2581</v>
      </c>
      <c r="P96" s="37">
        <v>0.3523</v>
      </c>
      <c r="Q96" s="36" t="s">
        <v>497</v>
      </c>
      <c r="R96" s="36" t="s">
        <v>498</v>
      </c>
      <c r="S96" s="36">
        <v>0.74</v>
      </c>
      <c r="T96" s="37">
        <v>0.0056</v>
      </c>
      <c r="U96" s="37">
        <v>-5.0E-4</v>
      </c>
      <c r="V96" s="37">
        <v>0.0051</v>
      </c>
      <c r="W96" s="37">
        <v>0.0463</v>
      </c>
      <c r="X96" s="37">
        <v>0.0</v>
      </c>
      <c r="Y96" s="36" t="s">
        <v>57</v>
      </c>
      <c r="Z96" s="36">
        <v>6.0</v>
      </c>
    </row>
    <row r="97" ht="15.75" customHeight="1">
      <c r="A97" s="35" t="s">
        <v>499</v>
      </c>
      <c r="B97" s="36" t="s">
        <v>92</v>
      </c>
      <c r="C97" s="36" t="s">
        <v>500</v>
      </c>
      <c r="D97" s="36" t="s">
        <v>501</v>
      </c>
      <c r="E97" s="36" t="s">
        <v>136</v>
      </c>
      <c r="F97" s="37">
        <v>0.0076</v>
      </c>
      <c r="G97" s="37">
        <v>0.0228</v>
      </c>
      <c r="H97" s="37">
        <v>0.0464</v>
      </c>
      <c r="I97" s="37">
        <v>0.092</v>
      </c>
      <c r="J97" s="37">
        <v>0.0076</v>
      </c>
      <c r="K97" s="37">
        <v>0.0077</v>
      </c>
      <c r="L97" s="37">
        <v>0.0077</v>
      </c>
      <c r="M97" s="37">
        <v>0.0545</v>
      </c>
      <c r="N97" s="37">
        <v>0.0111</v>
      </c>
      <c r="O97" s="37">
        <v>0.0188</v>
      </c>
      <c r="P97" s="37">
        <v>0.1236</v>
      </c>
      <c r="Q97" s="36" t="s">
        <v>502</v>
      </c>
      <c r="R97" s="36" t="s">
        <v>503</v>
      </c>
      <c r="S97" s="36">
        <v>1.01</v>
      </c>
      <c r="T97" s="36" t="s">
        <v>57</v>
      </c>
      <c r="U97" s="36" t="s">
        <v>57</v>
      </c>
      <c r="V97" s="36" t="s">
        <v>57</v>
      </c>
      <c r="W97" s="36" t="s">
        <v>57</v>
      </c>
      <c r="X97" s="37">
        <v>0.0</v>
      </c>
      <c r="Y97" s="36" t="s">
        <v>57</v>
      </c>
      <c r="Z97" s="36">
        <v>4.0</v>
      </c>
    </row>
    <row r="98" ht="15.75" customHeight="1">
      <c r="A98" s="35" t="s">
        <v>504</v>
      </c>
      <c r="B98" s="36" t="s">
        <v>149</v>
      </c>
      <c r="C98" s="36" t="s">
        <v>505</v>
      </c>
      <c r="D98" s="36" t="s">
        <v>506</v>
      </c>
      <c r="E98" s="36" t="s">
        <v>322</v>
      </c>
      <c r="F98" s="37">
        <v>0.0103</v>
      </c>
      <c r="G98" s="37">
        <v>0.0328</v>
      </c>
      <c r="H98" s="37">
        <v>0.0648</v>
      </c>
      <c r="I98" s="37">
        <v>0.1149</v>
      </c>
      <c r="J98" s="37">
        <v>0.0109</v>
      </c>
      <c r="K98" s="37">
        <v>0.0108</v>
      </c>
      <c r="L98" s="37">
        <v>0.0096</v>
      </c>
      <c r="M98" s="37">
        <v>0.0825</v>
      </c>
      <c r="N98" s="37">
        <v>0.0885</v>
      </c>
      <c r="O98" s="37">
        <v>0.0998</v>
      </c>
      <c r="P98" s="37">
        <v>0.1183</v>
      </c>
      <c r="Q98" s="36" t="s">
        <v>507</v>
      </c>
      <c r="R98" s="36" t="s">
        <v>508</v>
      </c>
      <c r="S98" s="36">
        <v>0.71</v>
      </c>
      <c r="T98" s="37">
        <v>0.0071</v>
      </c>
      <c r="U98" s="37">
        <v>-1.0E-4</v>
      </c>
      <c r="V98" s="37">
        <v>0.0071</v>
      </c>
      <c r="W98" s="37">
        <v>0.0275</v>
      </c>
      <c r="X98" s="37">
        <v>0.0</v>
      </c>
      <c r="Y98" s="36" t="s">
        <v>57</v>
      </c>
      <c r="Z98" s="36">
        <v>3.0</v>
      </c>
    </row>
    <row r="99" ht="15.75" customHeight="1">
      <c r="A99" s="35" t="s">
        <v>509</v>
      </c>
      <c r="B99" s="36" t="s">
        <v>72</v>
      </c>
      <c r="C99" s="36" t="s">
        <v>510</v>
      </c>
      <c r="D99" s="36" t="s">
        <v>511</v>
      </c>
      <c r="E99" s="36" t="s">
        <v>512</v>
      </c>
      <c r="F99" s="37">
        <v>0.0056</v>
      </c>
      <c r="G99" s="37">
        <v>0.0217</v>
      </c>
      <c r="H99" s="37">
        <v>0.0478</v>
      </c>
      <c r="I99" s="37">
        <v>0.1043</v>
      </c>
      <c r="J99" s="37">
        <v>0.0072</v>
      </c>
      <c r="K99" s="37">
        <v>0.008</v>
      </c>
      <c r="L99" s="37">
        <v>0.0087</v>
      </c>
      <c r="M99" s="37">
        <v>0.0882</v>
      </c>
      <c r="N99" s="37">
        <v>-0.478</v>
      </c>
      <c r="O99" s="37">
        <v>-0.4751</v>
      </c>
      <c r="P99" s="37">
        <v>-0.478</v>
      </c>
      <c r="Q99" s="36" t="s">
        <v>513</v>
      </c>
      <c r="R99" s="36" t="s">
        <v>514</v>
      </c>
      <c r="S99" s="36">
        <v>0.26</v>
      </c>
      <c r="T99" s="36" t="s">
        <v>57</v>
      </c>
      <c r="U99" s="36" t="s">
        <v>57</v>
      </c>
      <c r="V99" s="36" t="s">
        <v>57</v>
      </c>
      <c r="W99" s="36" t="s">
        <v>57</v>
      </c>
      <c r="X99" s="37">
        <v>1.0</v>
      </c>
      <c r="Y99" s="36" t="s">
        <v>57</v>
      </c>
      <c r="Z99" s="36">
        <v>1.0</v>
      </c>
    </row>
    <row r="100" ht="15.75" customHeight="1">
      <c r="A100" s="35" t="s">
        <v>515</v>
      </c>
      <c r="B100" s="36" t="s">
        <v>92</v>
      </c>
      <c r="C100" s="36" t="s">
        <v>516</v>
      </c>
      <c r="D100" s="36" t="s">
        <v>517</v>
      </c>
      <c r="E100" s="36" t="s">
        <v>518</v>
      </c>
      <c r="F100" s="37">
        <v>0.0087</v>
      </c>
      <c r="G100" s="37">
        <v>0.0263</v>
      </c>
      <c r="H100" s="37">
        <v>0.0512</v>
      </c>
      <c r="I100" s="37">
        <v>0.0961</v>
      </c>
      <c r="J100" s="37">
        <v>0.0088</v>
      </c>
      <c r="K100" s="37">
        <v>0.0085</v>
      </c>
      <c r="L100" s="37">
        <v>0.008</v>
      </c>
      <c r="M100" s="37">
        <v>0.0665</v>
      </c>
      <c r="N100" s="37">
        <v>0.0154</v>
      </c>
      <c r="O100" s="37">
        <v>0.0242</v>
      </c>
      <c r="P100" s="37">
        <v>0.0372</v>
      </c>
      <c r="Q100" s="36" t="s">
        <v>519</v>
      </c>
      <c r="R100" s="36" t="s">
        <v>520</v>
      </c>
      <c r="S100" s="36">
        <v>0.97</v>
      </c>
      <c r="T100" s="37">
        <v>0.0085</v>
      </c>
      <c r="U100" s="37">
        <v>8.0E-4</v>
      </c>
      <c r="V100" s="37">
        <v>0.0093</v>
      </c>
      <c r="W100" s="37">
        <v>0.0404</v>
      </c>
      <c r="X100" s="37">
        <v>0.043</v>
      </c>
      <c r="Y100" s="36" t="s">
        <v>57</v>
      </c>
      <c r="Z100" s="36">
        <v>7.0</v>
      </c>
    </row>
    <row r="101" ht="15.75" customHeight="1">
      <c r="A101" s="35" t="s">
        <v>521</v>
      </c>
      <c r="B101" s="36" t="s">
        <v>149</v>
      </c>
      <c r="C101" s="36" t="s">
        <v>522</v>
      </c>
      <c r="D101" s="36" t="s">
        <v>523</v>
      </c>
      <c r="E101" s="36" t="s">
        <v>305</v>
      </c>
      <c r="F101" s="37">
        <v>0.0072</v>
      </c>
      <c r="G101" s="37">
        <v>0.0223</v>
      </c>
      <c r="H101" s="37">
        <v>0.0435</v>
      </c>
      <c r="I101" s="37">
        <v>0.0871</v>
      </c>
      <c r="J101" s="37">
        <v>0.0074</v>
      </c>
      <c r="K101" s="37">
        <v>0.0073</v>
      </c>
      <c r="L101" s="37">
        <v>0.0073</v>
      </c>
      <c r="M101" s="37">
        <v>0.0581</v>
      </c>
      <c r="N101" s="37">
        <v>0.0157</v>
      </c>
      <c r="O101" s="37">
        <v>0.0231</v>
      </c>
      <c r="P101" s="37">
        <v>0.1154</v>
      </c>
      <c r="Q101" s="36" t="s">
        <v>524</v>
      </c>
      <c r="R101" s="36" t="s">
        <v>525</v>
      </c>
      <c r="S101" s="36">
        <v>1.18</v>
      </c>
      <c r="T101" s="37">
        <v>0.0083</v>
      </c>
      <c r="U101" s="37">
        <v>1.0E-4</v>
      </c>
      <c r="V101" s="37">
        <v>0.0085</v>
      </c>
      <c r="W101" s="37">
        <v>0.0334</v>
      </c>
      <c r="X101" s="37">
        <v>0.0</v>
      </c>
      <c r="Y101" s="36" t="s">
        <v>57</v>
      </c>
      <c r="Z101" s="36">
        <v>1.0</v>
      </c>
    </row>
    <row r="102" ht="15.75" customHeight="1">
      <c r="A102" s="35" t="s">
        <v>526</v>
      </c>
      <c r="B102" s="36" t="s">
        <v>59</v>
      </c>
      <c r="C102" s="36" t="s">
        <v>527</v>
      </c>
      <c r="D102" s="36" t="s">
        <v>528</v>
      </c>
      <c r="E102" s="36" t="s">
        <v>101</v>
      </c>
      <c r="F102" s="37">
        <v>0.0101</v>
      </c>
      <c r="G102" s="37">
        <v>0.0357</v>
      </c>
      <c r="H102" s="37">
        <v>0.072</v>
      </c>
      <c r="I102" s="37">
        <v>0.1341</v>
      </c>
      <c r="J102" s="37">
        <v>0.0119</v>
      </c>
      <c r="K102" s="37">
        <v>0.012</v>
      </c>
      <c r="L102" s="37">
        <v>0.0112</v>
      </c>
      <c r="M102" s="37">
        <v>0.0942</v>
      </c>
      <c r="N102" s="37">
        <v>0.0241</v>
      </c>
      <c r="O102" s="37">
        <v>0.0344</v>
      </c>
      <c r="P102" s="37">
        <v>0.1041</v>
      </c>
      <c r="Q102" s="36" t="s">
        <v>529</v>
      </c>
      <c r="R102" s="36" t="s">
        <v>372</v>
      </c>
      <c r="S102" s="36">
        <v>0.97</v>
      </c>
      <c r="T102" s="37">
        <v>0.0099</v>
      </c>
      <c r="U102" s="37">
        <v>-0.0188</v>
      </c>
      <c r="V102" s="37">
        <v>-0.0091</v>
      </c>
      <c r="W102" s="37">
        <v>0.0457</v>
      </c>
      <c r="X102" s="36" t="s">
        <v>57</v>
      </c>
      <c r="Y102" s="36" t="s">
        <v>57</v>
      </c>
      <c r="Z102" s="36">
        <v>0.0</v>
      </c>
    </row>
    <row r="103" ht="15.75" customHeight="1">
      <c r="A103" s="35" t="s">
        <v>530</v>
      </c>
      <c r="B103" s="36" t="s">
        <v>51</v>
      </c>
      <c r="C103" s="36" t="s">
        <v>531</v>
      </c>
      <c r="D103" s="36" t="s">
        <v>532</v>
      </c>
      <c r="E103" s="36" t="s">
        <v>533</v>
      </c>
      <c r="F103" s="37">
        <v>0.0063</v>
      </c>
      <c r="G103" s="37">
        <v>0.0223</v>
      </c>
      <c r="H103" s="37">
        <v>0.0435</v>
      </c>
      <c r="I103" s="37">
        <v>0.0808</v>
      </c>
      <c r="J103" s="37">
        <v>0.0074</v>
      </c>
      <c r="K103" s="37">
        <v>0.0072</v>
      </c>
      <c r="L103" s="37">
        <v>0.0067</v>
      </c>
      <c r="M103" s="37">
        <v>0.0571</v>
      </c>
      <c r="N103" s="37">
        <v>0.2094</v>
      </c>
      <c r="O103" s="37">
        <v>0.217</v>
      </c>
      <c r="P103" s="37">
        <v>0.1402</v>
      </c>
      <c r="Q103" s="36" t="s">
        <v>534</v>
      </c>
      <c r="R103" s="36" t="s">
        <v>535</v>
      </c>
      <c r="S103" s="36">
        <v>0.57</v>
      </c>
      <c r="T103" s="37">
        <v>0.0037</v>
      </c>
      <c r="U103" s="37">
        <v>0.001</v>
      </c>
      <c r="V103" s="37">
        <v>0.0047</v>
      </c>
      <c r="W103" s="37">
        <v>0.03</v>
      </c>
      <c r="X103" s="37">
        <v>0.137</v>
      </c>
      <c r="Y103" s="36" t="s">
        <v>57</v>
      </c>
      <c r="Z103" s="36">
        <v>2.0</v>
      </c>
    </row>
    <row r="104" ht="15.75" customHeight="1">
      <c r="A104" s="35" t="s">
        <v>536</v>
      </c>
      <c r="B104" s="36" t="s">
        <v>92</v>
      </c>
      <c r="C104" s="36" t="s">
        <v>537</v>
      </c>
      <c r="D104" s="36" t="s">
        <v>538</v>
      </c>
      <c r="E104" s="36" t="s">
        <v>539</v>
      </c>
      <c r="F104" s="37">
        <v>0.0074</v>
      </c>
      <c r="G104" s="37">
        <v>0.0229</v>
      </c>
      <c r="H104" s="37">
        <v>0.0454</v>
      </c>
      <c r="I104" s="37">
        <v>0.0891</v>
      </c>
      <c r="J104" s="37">
        <v>0.0076</v>
      </c>
      <c r="K104" s="37">
        <v>0.0076</v>
      </c>
      <c r="L104" s="37">
        <v>0.0074</v>
      </c>
      <c r="M104" s="37">
        <v>0.0523</v>
      </c>
      <c r="N104" s="37">
        <v>0.0735</v>
      </c>
      <c r="O104" s="37">
        <v>0.0814</v>
      </c>
      <c r="P104" s="37">
        <v>0.0993</v>
      </c>
      <c r="Q104" s="36" t="s">
        <v>540</v>
      </c>
      <c r="R104" s="36" t="s">
        <v>541</v>
      </c>
      <c r="S104" s="36">
        <v>1.06</v>
      </c>
      <c r="T104" s="36" t="s">
        <v>57</v>
      </c>
      <c r="U104" s="36" t="s">
        <v>57</v>
      </c>
      <c r="V104" s="36" t="s">
        <v>57</v>
      </c>
      <c r="W104" s="36" t="s">
        <v>57</v>
      </c>
      <c r="X104" s="37">
        <v>0.0628</v>
      </c>
      <c r="Y104" s="36" t="s">
        <v>57</v>
      </c>
      <c r="Z104" s="36">
        <v>1.0</v>
      </c>
    </row>
    <row r="105" ht="15.75" customHeight="1">
      <c r="A105" s="35" t="s">
        <v>542</v>
      </c>
      <c r="B105" s="36" t="s">
        <v>85</v>
      </c>
      <c r="C105" s="36" t="s">
        <v>543</v>
      </c>
      <c r="D105" s="36" t="s">
        <v>544</v>
      </c>
      <c r="E105" s="36" t="s">
        <v>545</v>
      </c>
      <c r="F105" s="37">
        <v>0.008</v>
      </c>
      <c r="G105" s="37">
        <v>0.0253</v>
      </c>
      <c r="H105" s="37">
        <v>0.0494</v>
      </c>
      <c r="I105" s="37">
        <v>0.0953</v>
      </c>
      <c r="J105" s="37">
        <v>0.0084</v>
      </c>
      <c r="K105" s="37">
        <v>0.0082</v>
      </c>
      <c r="L105" s="37">
        <v>0.0079</v>
      </c>
      <c r="M105" s="37">
        <v>0.065</v>
      </c>
      <c r="N105" s="37">
        <v>0.1302</v>
      </c>
      <c r="O105" s="37">
        <v>0.1392</v>
      </c>
      <c r="P105" s="37">
        <v>0.1029</v>
      </c>
      <c r="Q105" s="36" t="s">
        <v>546</v>
      </c>
      <c r="R105" s="36" t="s">
        <v>547</v>
      </c>
      <c r="S105" s="36">
        <v>0.87</v>
      </c>
      <c r="T105" s="37">
        <v>0.0072</v>
      </c>
      <c r="U105" s="37">
        <v>9.0E-4</v>
      </c>
      <c r="V105" s="37">
        <v>0.0082</v>
      </c>
      <c r="W105" s="37">
        <v>-0.0196</v>
      </c>
      <c r="X105" s="37">
        <v>0.0</v>
      </c>
      <c r="Y105" s="36" t="s">
        <v>57</v>
      </c>
      <c r="Z105" s="36">
        <v>7.0</v>
      </c>
    </row>
    <row r="106" ht="15.75" customHeight="1">
      <c r="A106" s="35" t="s">
        <v>548</v>
      </c>
      <c r="B106" s="36" t="s">
        <v>72</v>
      </c>
      <c r="C106" s="36" t="s">
        <v>549</v>
      </c>
      <c r="D106" s="36" t="s">
        <v>550</v>
      </c>
      <c r="E106" s="36" t="s">
        <v>551</v>
      </c>
      <c r="F106" s="37">
        <v>0.0</v>
      </c>
      <c r="G106" s="37">
        <v>0.0</v>
      </c>
      <c r="H106" s="37">
        <v>0.0</v>
      </c>
      <c r="I106" s="37">
        <v>0.0</v>
      </c>
      <c r="J106" s="37">
        <v>0.0</v>
      </c>
      <c r="K106" s="37">
        <v>0.0</v>
      </c>
      <c r="L106" s="37">
        <v>0.0</v>
      </c>
      <c r="M106" s="36" t="s">
        <v>57</v>
      </c>
      <c r="N106" s="37">
        <v>0.0</v>
      </c>
      <c r="O106" s="37">
        <v>0.0</v>
      </c>
      <c r="P106" s="37">
        <v>0.0</v>
      </c>
      <c r="Q106" s="36" t="s">
        <v>552</v>
      </c>
      <c r="R106" s="36" t="s">
        <v>553</v>
      </c>
      <c r="S106" s="36">
        <v>1.43</v>
      </c>
      <c r="T106" s="36" t="s">
        <v>57</v>
      </c>
      <c r="U106" s="36" t="s">
        <v>57</v>
      </c>
      <c r="V106" s="36" t="s">
        <v>57</v>
      </c>
      <c r="W106" s="36" t="s">
        <v>57</v>
      </c>
      <c r="X106" s="36" t="s">
        <v>57</v>
      </c>
      <c r="Y106" s="36" t="s">
        <v>57</v>
      </c>
      <c r="Z106" s="36">
        <v>0.0</v>
      </c>
    </row>
    <row r="107" ht="15.75" customHeight="1">
      <c r="A107" s="35" t="s">
        <v>554</v>
      </c>
      <c r="B107" s="36" t="s">
        <v>51</v>
      </c>
      <c r="C107" s="36" t="s">
        <v>555</v>
      </c>
      <c r="D107" s="36" t="s">
        <v>556</v>
      </c>
      <c r="E107" s="36" t="s">
        <v>81</v>
      </c>
      <c r="F107" s="37">
        <v>0.0</v>
      </c>
      <c r="G107" s="37">
        <v>0.0</v>
      </c>
      <c r="H107" s="37">
        <v>0.0</v>
      </c>
      <c r="I107" s="37">
        <v>0.0</v>
      </c>
      <c r="J107" s="37">
        <v>0.0</v>
      </c>
      <c r="K107" s="37">
        <v>0.0</v>
      </c>
      <c r="L107" s="37">
        <v>0.0</v>
      </c>
      <c r="M107" s="36" t="s">
        <v>57</v>
      </c>
      <c r="N107" s="37">
        <v>0.0</v>
      </c>
      <c r="O107" s="37">
        <v>0.0</v>
      </c>
      <c r="P107" s="37">
        <v>0.0</v>
      </c>
      <c r="Q107" s="36" t="s">
        <v>557</v>
      </c>
      <c r="R107" s="36" t="s">
        <v>558</v>
      </c>
      <c r="S107" s="36">
        <v>0.46</v>
      </c>
      <c r="T107" s="36" t="s">
        <v>57</v>
      </c>
      <c r="U107" s="36" t="s">
        <v>57</v>
      </c>
      <c r="V107" s="36" t="s">
        <v>57</v>
      </c>
      <c r="W107" s="36" t="s">
        <v>57</v>
      </c>
      <c r="X107" s="37">
        <v>0.56</v>
      </c>
      <c r="Y107" s="36" t="s">
        <v>57</v>
      </c>
      <c r="Z107" s="36">
        <v>1.0</v>
      </c>
    </row>
    <row r="108" ht="15.75" customHeight="1">
      <c r="A108" s="35" t="s">
        <v>559</v>
      </c>
      <c r="B108" s="36" t="s">
        <v>59</v>
      </c>
      <c r="C108" s="36" t="s">
        <v>560</v>
      </c>
      <c r="D108" s="36" t="s">
        <v>561</v>
      </c>
      <c r="E108" s="36" t="s">
        <v>436</v>
      </c>
      <c r="F108" s="37">
        <v>0.0102</v>
      </c>
      <c r="G108" s="37">
        <v>0.0387</v>
      </c>
      <c r="H108" s="37">
        <v>0.0859</v>
      </c>
      <c r="I108" s="37">
        <v>0.1704</v>
      </c>
      <c r="J108" s="37">
        <v>0.0129</v>
      </c>
      <c r="K108" s="37">
        <v>0.0143</v>
      </c>
      <c r="L108" s="37">
        <v>0.0142</v>
      </c>
      <c r="M108" s="37">
        <v>0.1107</v>
      </c>
      <c r="N108" s="37">
        <v>-0.0059</v>
      </c>
      <c r="O108" s="37">
        <v>0.0042</v>
      </c>
      <c r="P108" s="37">
        <v>0.1023</v>
      </c>
      <c r="Q108" s="36" t="s">
        <v>562</v>
      </c>
      <c r="R108" s="36" t="s">
        <v>563</v>
      </c>
      <c r="S108" s="36">
        <v>0.97</v>
      </c>
      <c r="T108" s="37">
        <v>0.01</v>
      </c>
      <c r="U108" s="37">
        <v>-0.0027</v>
      </c>
      <c r="V108" s="37">
        <v>0.0073</v>
      </c>
      <c r="W108" s="37">
        <v>0.0737</v>
      </c>
      <c r="X108" s="36" t="s">
        <v>57</v>
      </c>
      <c r="Y108" s="36" t="s">
        <v>57</v>
      </c>
      <c r="Z108" s="36">
        <v>0.0</v>
      </c>
    </row>
    <row r="109" ht="15.75" customHeight="1">
      <c r="A109" s="35" t="s">
        <v>564</v>
      </c>
      <c r="B109" s="36" t="s">
        <v>92</v>
      </c>
      <c r="C109" s="36" t="s">
        <v>565</v>
      </c>
      <c r="D109" s="36" t="s">
        <v>566</v>
      </c>
      <c r="E109" s="36" t="s">
        <v>567</v>
      </c>
      <c r="F109" s="37">
        <v>0.0066</v>
      </c>
      <c r="G109" s="37">
        <v>0.0221</v>
      </c>
      <c r="H109" s="37">
        <v>0.0419</v>
      </c>
      <c r="I109" s="37">
        <v>0.0733</v>
      </c>
      <c r="J109" s="37">
        <v>0.0074</v>
      </c>
      <c r="K109" s="37">
        <v>0.007</v>
      </c>
      <c r="L109" s="37">
        <v>0.0061</v>
      </c>
      <c r="M109" s="37">
        <v>0.0539</v>
      </c>
      <c r="N109" s="37">
        <v>0.1507</v>
      </c>
      <c r="O109" s="37">
        <v>0.1582</v>
      </c>
      <c r="P109" s="37">
        <v>0.2095</v>
      </c>
      <c r="Q109" s="36" t="s">
        <v>568</v>
      </c>
      <c r="R109" s="36" t="s">
        <v>569</v>
      </c>
      <c r="S109" s="36">
        <v>0.83</v>
      </c>
      <c r="T109" s="37">
        <v>0.0057</v>
      </c>
      <c r="U109" s="37">
        <v>8.0E-4</v>
      </c>
      <c r="V109" s="37">
        <v>0.0065</v>
      </c>
      <c r="W109" s="37">
        <v>0.0449</v>
      </c>
      <c r="X109" s="37">
        <v>0.11</v>
      </c>
      <c r="Y109" s="36" t="s">
        <v>57</v>
      </c>
      <c r="Z109" s="36">
        <v>2.0</v>
      </c>
    </row>
    <row r="110" ht="15.75" customHeight="1">
      <c r="A110" s="35" t="s">
        <v>570</v>
      </c>
      <c r="B110" s="36" t="s">
        <v>51</v>
      </c>
      <c r="C110" s="36" t="s">
        <v>571</v>
      </c>
      <c r="D110" s="36" t="s">
        <v>572</v>
      </c>
      <c r="E110" s="36" t="s">
        <v>573</v>
      </c>
      <c r="F110" s="37">
        <v>0.0063</v>
      </c>
      <c r="G110" s="37">
        <v>0.0233</v>
      </c>
      <c r="H110" s="37">
        <v>0.047</v>
      </c>
      <c r="I110" s="37">
        <v>0.0808</v>
      </c>
      <c r="J110" s="37">
        <v>0.0078</v>
      </c>
      <c r="K110" s="37">
        <v>0.0078</v>
      </c>
      <c r="L110" s="37">
        <v>0.0067</v>
      </c>
      <c r="M110" s="37">
        <v>0.0537</v>
      </c>
      <c r="N110" s="37">
        <v>0.0548</v>
      </c>
      <c r="O110" s="37">
        <v>0.0614</v>
      </c>
      <c r="P110" s="37">
        <v>0.3889</v>
      </c>
      <c r="Q110" s="36" t="s">
        <v>574</v>
      </c>
      <c r="R110" s="36" t="s">
        <v>575</v>
      </c>
      <c r="S110" s="36">
        <v>0.92</v>
      </c>
      <c r="T110" s="37">
        <v>0.0058</v>
      </c>
      <c r="U110" s="37">
        <v>0.0048</v>
      </c>
      <c r="V110" s="37">
        <v>0.0106</v>
      </c>
      <c r="W110" s="37">
        <v>0.033</v>
      </c>
      <c r="X110" s="37">
        <v>0.0201</v>
      </c>
      <c r="Y110" s="36" t="s">
        <v>57</v>
      </c>
      <c r="Z110" s="36">
        <v>1.0</v>
      </c>
    </row>
    <row r="111" ht="15.75" customHeight="1">
      <c r="A111" s="35" t="s">
        <v>576</v>
      </c>
      <c r="B111" s="36" t="s">
        <v>72</v>
      </c>
      <c r="C111" s="36" t="s">
        <v>577</v>
      </c>
      <c r="D111" s="36" t="s">
        <v>192</v>
      </c>
      <c r="E111" s="36" t="s">
        <v>578</v>
      </c>
      <c r="F111" s="36" t="s">
        <v>57</v>
      </c>
      <c r="G111" s="36" t="s">
        <v>57</v>
      </c>
      <c r="H111" s="36" t="s">
        <v>57</v>
      </c>
      <c r="I111" s="36" t="s">
        <v>57</v>
      </c>
      <c r="J111" s="36" t="s">
        <v>57</v>
      </c>
      <c r="K111" s="36" t="s">
        <v>57</v>
      </c>
      <c r="L111" s="36" t="s">
        <v>57</v>
      </c>
      <c r="M111" s="36" t="s">
        <v>57</v>
      </c>
      <c r="N111" s="36" t="s">
        <v>57</v>
      </c>
      <c r="O111" s="36" t="s">
        <v>57</v>
      </c>
      <c r="P111" s="36" t="s">
        <v>57</v>
      </c>
      <c r="Q111" s="36" t="s">
        <v>579</v>
      </c>
      <c r="R111" s="36" t="s">
        <v>580</v>
      </c>
      <c r="S111" s="36">
        <v>0.53</v>
      </c>
      <c r="T111" s="36" t="s">
        <v>57</v>
      </c>
      <c r="U111" s="36" t="s">
        <v>57</v>
      </c>
      <c r="V111" s="36" t="s">
        <v>57</v>
      </c>
      <c r="W111" s="36" t="s">
        <v>57</v>
      </c>
      <c r="X111" s="37">
        <v>0.5208</v>
      </c>
      <c r="Y111" s="36" t="s">
        <v>57</v>
      </c>
      <c r="Z111" s="36">
        <v>1.0</v>
      </c>
    </row>
    <row r="112" ht="15.75" customHeight="1">
      <c r="A112" s="35" t="s">
        <v>581</v>
      </c>
      <c r="B112" s="36" t="s">
        <v>72</v>
      </c>
      <c r="C112" s="36" t="s">
        <v>582</v>
      </c>
      <c r="D112" s="36" t="s">
        <v>583</v>
      </c>
      <c r="E112" s="36" t="s">
        <v>584</v>
      </c>
      <c r="F112" s="37">
        <v>0.0073</v>
      </c>
      <c r="G112" s="37">
        <v>0.0233</v>
      </c>
      <c r="H112" s="37">
        <v>0.0455</v>
      </c>
      <c r="I112" s="37">
        <v>0.0834</v>
      </c>
      <c r="J112" s="37">
        <v>0.0078</v>
      </c>
      <c r="K112" s="37">
        <v>0.0076</v>
      </c>
      <c r="L112" s="37">
        <v>0.0069</v>
      </c>
      <c r="M112" s="37">
        <v>0.0587</v>
      </c>
      <c r="N112" s="37">
        <v>0.0738</v>
      </c>
      <c r="O112" s="37">
        <v>0.0817</v>
      </c>
      <c r="P112" s="37">
        <v>0.05</v>
      </c>
      <c r="Q112" s="36" t="s">
        <v>585</v>
      </c>
      <c r="R112" s="36" t="s">
        <v>586</v>
      </c>
      <c r="S112" s="36">
        <v>0.51</v>
      </c>
      <c r="T112" s="37">
        <v>0.0039</v>
      </c>
      <c r="U112" s="37">
        <v>5.0E-4</v>
      </c>
      <c r="V112" s="37">
        <v>0.0044</v>
      </c>
      <c r="W112" s="37">
        <v>0.0325</v>
      </c>
      <c r="X112" s="37">
        <v>0.3379</v>
      </c>
      <c r="Y112" s="36" t="s">
        <v>57</v>
      </c>
      <c r="Z112" s="36">
        <v>1.0</v>
      </c>
    </row>
    <row r="113" ht="15.75" customHeight="1">
      <c r="A113" s="35" t="s">
        <v>587</v>
      </c>
      <c r="B113" s="36" t="s">
        <v>51</v>
      </c>
      <c r="C113" s="36" t="s">
        <v>588</v>
      </c>
      <c r="D113" s="36" t="s">
        <v>589</v>
      </c>
      <c r="E113" s="36" t="s">
        <v>590</v>
      </c>
      <c r="F113" s="37">
        <v>0.0044</v>
      </c>
      <c r="G113" s="37">
        <v>0.0172</v>
      </c>
      <c r="H113" s="37">
        <v>0.0365</v>
      </c>
      <c r="I113" s="37">
        <v>0.0722</v>
      </c>
      <c r="J113" s="37">
        <v>0.0057</v>
      </c>
      <c r="K113" s="37">
        <v>0.0061</v>
      </c>
      <c r="L113" s="37">
        <v>0.006</v>
      </c>
      <c r="M113" s="37">
        <v>0.0526</v>
      </c>
      <c r="N113" s="37">
        <v>0.0401</v>
      </c>
      <c r="O113" s="37">
        <v>0.0447</v>
      </c>
      <c r="P113" s="37">
        <v>0.2272</v>
      </c>
      <c r="Q113" s="36" t="s">
        <v>591</v>
      </c>
      <c r="R113" s="36" t="s">
        <v>592</v>
      </c>
      <c r="S113" s="36">
        <v>0.6</v>
      </c>
      <c r="T113" s="37">
        <v>0.0026</v>
      </c>
      <c r="U113" s="37">
        <v>-0.0027</v>
      </c>
      <c r="V113" s="37">
        <v>-1.0E-4</v>
      </c>
      <c r="W113" s="37">
        <v>0.032</v>
      </c>
      <c r="X113" s="37">
        <v>0.055</v>
      </c>
      <c r="Y113" s="36" t="s">
        <v>57</v>
      </c>
      <c r="Z113" s="36">
        <v>1.0</v>
      </c>
    </row>
    <row r="114" ht="15.75" customHeight="1">
      <c r="A114" s="35" t="s">
        <v>593</v>
      </c>
      <c r="B114" s="36" t="s">
        <v>92</v>
      </c>
      <c r="C114" s="36" t="s">
        <v>465</v>
      </c>
      <c r="D114" s="36" t="s">
        <v>594</v>
      </c>
      <c r="E114" s="36" t="s">
        <v>222</v>
      </c>
      <c r="F114" s="37">
        <v>0.0083</v>
      </c>
      <c r="G114" s="37">
        <v>0.0259</v>
      </c>
      <c r="H114" s="37">
        <v>0.0517</v>
      </c>
      <c r="I114" s="37">
        <v>0.1015</v>
      </c>
      <c r="J114" s="37">
        <v>0.0086</v>
      </c>
      <c r="K114" s="37">
        <v>0.0086</v>
      </c>
      <c r="L114" s="37">
        <v>0.0085</v>
      </c>
      <c r="M114" s="37">
        <v>0.0685</v>
      </c>
      <c r="N114" s="37">
        <v>-0.893</v>
      </c>
      <c r="O114" s="37">
        <v>-0.8921</v>
      </c>
      <c r="P114" s="37">
        <v>-0.8947</v>
      </c>
      <c r="Q114" s="36" t="s">
        <v>595</v>
      </c>
      <c r="R114" s="36" t="s">
        <v>596</v>
      </c>
      <c r="S114" s="36">
        <v>0.97</v>
      </c>
      <c r="T114" s="37">
        <v>0.0081</v>
      </c>
      <c r="U114" s="37">
        <v>-0.8999</v>
      </c>
      <c r="V114" s="37">
        <v>-0.8991</v>
      </c>
      <c r="W114" s="37">
        <v>-0.8955</v>
      </c>
      <c r="X114" s="37">
        <v>0.0</v>
      </c>
      <c r="Y114" s="37">
        <v>0.0</v>
      </c>
      <c r="Z114" s="36">
        <v>6.0</v>
      </c>
    </row>
    <row r="115" ht="15.75" customHeight="1">
      <c r="A115" s="35" t="s">
        <v>597</v>
      </c>
      <c r="B115" s="36" t="s">
        <v>92</v>
      </c>
      <c r="C115" s="36" t="s">
        <v>598</v>
      </c>
      <c r="D115" s="36" t="s">
        <v>599</v>
      </c>
      <c r="E115" s="36" t="s">
        <v>600</v>
      </c>
      <c r="F115" s="37">
        <v>0.0104</v>
      </c>
      <c r="G115" s="37">
        <v>0.0386</v>
      </c>
      <c r="H115" s="37">
        <v>0.0799</v>
      </c>
      <c r="I115" s="37">
        <v>0.0</v>
      </c>
      <c r="J115" s="37">
        <v>0.0129</v>
      </c>
      <c r="K115" s="37">
        <v>0.0133</v>
      </c>
      <c r="L115" s="37">
        <v>0.0</v>
      </c>
      <c r="M115" s="37">
        <v>0.1015</v>
      </c>
      <c r="N115" s="37">
        <v>-0.0243</v>
      </c>
      <c r="O115" s="37">
        <v>-0.0142</v>
      </c>
      <c r="P115" s="37">
        <v>-0.0279</v>
      </c>
      <c r="Q115" s="36" t="s">
        <v>601</v>
      </c>
      <c r="R115" s="36" t="s">
        <v>602</v>
      </c>
      <c r="S115" s="36">
        <v>0.98</v>
      </c>
      <c r="T115" s="37">
        <v>0.0103</v>
      </c>
      <c r="U115" s="37">
        <v>0.0088</v>
      </c>
      <c r="V115" s="37">
        <v>0.0192</v>
      </c>
      <c r="W115" s="37">
        <v>-0.9889</v>
      </c>
      <c r="X115" s="36" t="s">
        <v>57</v>
      </c>
      <c r="Y115" s="36" t="s">
        <v>57</v>
      </c>
      <c r="Z115" s="36">
        <v>0.0</v>
      </c>
    </row>
    <row r="116" ht="15.75" customHeight="1">
      <c r="A116" s="35" t="s">
        <v>603</v>
      </c>
      <c r="B116" s="36" t="s">
        <v>59</v>
      </c>
      <c r="C116" s="36" t="s">
        <v>604</v>
      </c>
      <c r="D116" s="36" t="s">
        <v>605</v>
      </c>
      <c r="E116" s="36" t="s">
        <v>606</v>
      </c>
      <c r="F116" s="37">
        <v>0.0107</v>
      </c>
      <c r="G116" s="37">
        <v>0.0326</v>
      </c>
      <c r="H116" s="37">
        <v>0.0635</v>
      </c>
      <c r="I116" s="37">
        <v>0.1205</v>
      </c>
      <c r="J116" s="37">
        <v>0.0109</v>
      </c>
      <c r="K116" s="37">
        <v>0.0106</v>
      </c>
      <c r="L116" s="37">
        <v>0.01</v>
      </c>
      <c r="M116" s="37">
        <v>0.0829</v>
      </c>
      <c r="N116" s="37">
        <v>-0.0068</v>
      </c>
      <c r="O116" s="37">
        <v>0.0038</v>
      </c>
      <c r="P116" s="37">
        <v>-0.0395</v>
      </c>
      <c r="Q116" s="36" t="s">
        <v>607</v>
      </c>
      <c r="R116" s="36" t="s">
        <v>608</v>
      </c>
      <c r="S116" s="36">
        <v>0.81</v>
      </c>
      <c r="T116" s="37">
        <v>0.0088</v>
      </c>
      <c r="U116" s="37">
        <v>-0.0244</v>
      </c>
      <c r="V116" s="37">
        <v>-0.0158</v>
      </c>
      <c r="W116" s="37">
        <v>-0.0077</v>
      </c>
      <c r="X116" s="36" t="s">
        <v>57</v>
      </c>
      <c r="Y116" s="36" t="s">
        <v>57</v>
      </c>
      <c r="Z116" s="36">
        <v>0.0</v>
      </c>
    </row>
    <row r="117" ht="15.75" customHeight="1">
      <c r="A117" s="35" t="s">
        <v>609</v>
      </c>
      <c r="B117" s="36" t="s">
        <v>92</v>
      </c>
      <c r="C117" s="36" t="s">
        <v>610</v>
      </c>
      <c r="D117" s="36" t="s">
        <v>611</v>
      </c>
      <c r="E117" s="36" t="s">
        <v>612</v>
      </c>
      <c r="F117" s="37">
        <v>0.0117</v>
      </c>
      <c r="G117" s="37">
        <v>0.0385</v>
      </c>
      <c r="H117" s="37">
        <v>0.0824</v>
      </c>
      <c r="I117" s="37">
        <v>0.0</v>
      </c>
      <c r="J117" s="37">
        <v>0.0128</v>
      </c>
      <c r="K117" s="37">
        <v>0.0137</v>
      </c>
      <c r="L117" s="37">
        <v>0.0</v>
      </c>
      <c r="M117" s="37">
        <v>0.0932</v>
      </c>
      <c r="N117" s="37">
        <v>-0.0061</v>
      </c>
      <c r="O117" s="37">
        <v>0.0055</v>
      </c>
      <c r="P117" s="37">
        <v>0.0776</v>
      </c>
      <c r="Q117" s="36" t="s">
        <v>613</v>
      </c>
      <c r="R117" s="36" t="s">
        <v>614</v>
      </c>
      <c r="S117" s="36">
        <v>1.01</v>
      </c>
      <c r="T117" s="37">
        <v>0.0121</v>
      </c>
      <c r="U117" s="37">
        <v>0.0034</v>
      </c>
      <c r="V117" s="37">
        <v>0.0155</v>
      </c>
      <c r="W117" s="37">
        <v>0.1132</v>
      </c>
      <c r="X117" s="36" t="s">
        <v>57</v>
      </c>
      <c r="Y117" s="36" t="s">
        <v>57</v>
      </c>
      <c r="Z117" s="36">
        <v>0.0</v>
      </c>
    </row>
    <row r="118" ht="15.75" customHeight="1">
      <c r="A118" s="35" t="s">
        <v>615</v>
      </c>
      <c r="B118" s="36" t="s">
        <v>59</v>
      </c>
      <c r="C118" s="36" t="s">
        <v>616</v>
      </c>
      <c r="D118" s="36" t="s">
        <v>617</v>
      </c>
      <c r="E118" s="36" t="s">
        <v>204</v>
      </c>
      <c r="F118" s="37">
        <v>0.0125</v>
      </c>
      <c r="G118" s="37">
        <v>0.0394</v>
      </c>
      <c r="H118" s="37">
        <v>0.085</v>
      </c>
      <c r="I118" s="37">
        <v>0.1573</v>
      </c>
      <c r="J118" s="37">
        <v>0.0131</v>
      </c>
      <c r="K118" s="37">
        <v>0.0142</v>
      </c>
      <c r="L118" s="37">
        <v>0.0131</v>
      </c>
      <c r="M118" s="37">
        <v>0.1114</v>
      </c>
      <c r="N118" s="37">
        <v>-0.0164</v>
      </c>
      <c r="O118" s="37">
        <v>-0.0042</v>
      </c>
      <c r="P118" s="37">
        <v>0.0634</v>
      </c>
      <c r="Q118" s="36" t="s">
        <v>618</v>
      </c>
      <c r="R118" s="36" t="s">
        <v>619</v>
      </c>
      <c r="S118" s="36">
        <v>0.95</v>
      </c>
      <c r="T118" s="37">
        <v>0.015</v>
      </c>
      <c r="U118" s="37">
        <v>-0.0103</v>
      </c>
      <c r="V118" s="37">
        <v>0.0046</v>
      </c>
      <c r="W118" s="37">
        <v>0.0167</v>
      </c>
      <c r="X118" s="36" t="s">
        <v>57</v>
      </c>
      <c r="Y118" s="36" t="s">
        <v>57</v>
      </c>
      <c r="Z118" s="36">
        <v>0.0</v>
      </c>
    </row>
    <row r="119" ht="15.75" customHeight="1">
      <c r="A119" s="35" t="s">
        <v>620</v>
      </c>
      <c r="B119" s="36" t="s">
        <v>149</v>
      </c>
      <c r="C119" s="36" t="s">
        <v>621</v>
      </c>
      <c r="D119" s="36" t="s">
        <v>622</v>
      </c>
      <c r="E119" s="36" t="s">
        <v>623</v>
      </c>
      <c r="F119" s="37">
        <v>0.0</v>
      </c>
      <c r="G119" s="37">
        <v>0.0</v>
      </c>
      <c r="H119" s="37">
        <v>0.0</v>
      </c>
      <c r="I119" s="37">
        <v>0.0</v>
      </c>
      <c r="J119" s="37">
        <v>0.0</v>
      </c>
      <c r="K119" s="37">
        <v>0.0</v>
      </c>
      <c r="L119" s="37">
        <v>0.0</v>
      </c>
      <c r="M119" s="36" t="s">
        <v>57</v>
      </c>
      <c r="N119" s="37">
        <v>0.0</v>
      </c>
      <c r="O119" s="37">
        <v>0.0</v>
      </c>
      <c r="P119" s="37">
        <v>0.0</v>
      </c>
      <c r="Q119" s="36" t="s">
        <v>624</v>
      </c>
      <c r="R119" s="36" t="s">
        <v>625</v>
      </c>
      <c r="S119" s="36">
        <v>0.91</v>
      </c>
      <c r="T119" s="36" t="s">
        <v>57</v>
      </c>
      <c r="U119" s="36" t="s">
        <v>57</v>
      </c>
      <c r="V119" s="36" t="s">
        <v>57</v>
      </c>
      <c r="W119" s="36" t="s">
        <v>57</v>
      </c>
      <c r="X119" s="36" t="s">
        <v>57</v>
      </c>
      <c r="Y119" s="36" t="s">
        <v>57</v>
      </c>
      <c r="Z119" s="36">
        <v>0.0</v>
      </c>
    </row>
    <row r="120" ht="15.75" customHeight="1">
      <c r="A120" s="35" t="s">
        <v>626</v>
      </c>
      <c r="B120" s="36" t="s">
        <v>85</v>
      </c>
      <c r="C120" s="36" t="s">
        <v>627</v>
      </c>
      <c r="D120" s="36" t="s">
        <v>628</v>
      </c>
      <c r="E120" s="36" t="s">
        <v>101</v>
      </c>
      <c r="F120" s="37">
        <v>0.0075</v>
      </c>
      <c r="G120" s="37">
        <v>0.0243</v>
      </c>
      <c r="H120" s="37">
        <v>0.0492</v>
      </c>
      <c r="I120" s="37">
        <v>0.0935</v>
      </c>
      <c r="J120" s="37">
        <v>0.0081</v>
      </c>
      <c r="K120" s="37">
        <v>0.0082</v>
      </c>
      <c r="L120" s="37">
        <v>0.0078</v>
      </c>
      <c r="M120" s="37">
        <v>0.0648</v>
      </c>
      <c r="N120" s="37">
        <v>0.1438</v>
      </c>
      <c r="O120" s="37">
        <v>0.1524</v>
      </c>
      <c r="P120" s="37">
        <v>0.101</v>
      </c>
      <c r="Q120" s="36" t="s">
        <v>629</v>
      </c>
      <c r="R120" s="36" t="s">
        <v>630</v>
      </c>
      <c r="S120" s="36">
        <v>0.92</v>
      </c>
      <c r="T120" s="37">
        <v>0.0069</v>
      </c>
      <c r="U120" s="37">
        <v>0.0011</v>
      </c>
      <c r="V120" s="37">
        <v>0.0081</v>
      </c>
      <c r="W120" s="37">
        <v>0.0355</v>
      </c>
      <c r="X120" s="37">
        <v>0.0</v>
      </c>
      <c r="Y120" s="37">
        <v>0.0</v>
      </c>
      <c r="Z120" s="36">
        <v>20.0</v>
      </c>
    </row>
    <row r="121" ht="15.75" customHeight="1">
      <c r="A121" s="35" t="s">
        <v>631</v>
      </c>
      <c r="B121" s="36" t="s">
        <v>51</v>
      </c>
      <c r="C121" s="36" t="s">
        <v>632</v>
      </c>
      <c r="D121" s="36" t="s">
        <v>633</v>
      </c>
      <c r="E121" s="36" t="s">
        <v>81</v>
      </c>
      <c r="F121" s="37">
        <v>3.0E-4</v>
      </c>
      <c r="G121" s="37">
        <v>3.0E-4</v>
      </c>
      <c r="H121" s="37">
        <v>3.0E-4</v>
      </c>
      <c r="I121" s="37">
        <v>3.0E-4</v>
      </c>
      <c r="J121" s="37">
        <v>1.0E-4</v>
      </c>
      <c r="K121" s="37">
        <v>0.0</v>
      </c>
      <c r="L121" s="37">
        <v>0.0</v>
      </c>
      <c r="M121" s="37">
        <v>3.0E-4</v>
      </c>
      <c r="N121" s="37">
        <v>0.0</v>
      </c>
      <c r="O121" s="37">
        <v>3.0E-4</v>
      </c>
      <c r="P121" s="37">
        <v>3.0E-4</v>
      </c>
      <c r="Q121" s="36" t="s">
        <v>634</v>
      </c>
      <c r="R121" s="36" t="s">
        <v>635</v>
      </c>
      <c r="S121" s="36">
        <v>0.35</v>
      </c>
      <c r="T121" s="36" t="s">
        <v>57</v>
      </c>
      <c r="U121" s="36" t="s">
        <v>57</v>
      </c>
      <c r="V121" s="36" t="s">
        <v>57</v>
      </c>
      <c r="W121" s="36" t="s">
        <v>57</v>
      </c>
      <c r="X121" s="37">
        <v>0.103</v>
      </c>
      <c r="Y121" s="36" t="s">
        <v>57</v>
      </c>
      <c r="Z121" s="36">
        <v>10.0</v>
      </c>
    </row>
    <row r="122" ht="15.75" customHeight="1">
      <c r="A122" s="35" t="s">
        <v>636</v>
      </c>
      <c r="B122" s="36"/>
      <c r="C122" s="36" t="s">
        <v>637</v>
      </c>
      <c r="D122" s="36" t="s">
        <v>638</v>
      </c>
      <c r="E122" s="36" t="s">
        <v>130</v>
      </c>
      <c r="F122" s="37">
        <v>0.007</v>
      </c>
      <c r="G122" s="37">
        <v>0.021</v>
      </c>
      <c r="H122" s="37">
        <v>0.042</v>
      </c>
      <c r="I122" s="37">
        <v>0.0</v>
      </c>
      <c r="J122" s="37">
        <v>0.007</v>
      </c>
      <c r="K122" s="37">
        <v>0.007</v>
      </c>
      <c r="L122" s="37">
        <v>0.0</v>
      </c>
      <c r="M122" s="37">
        <v>0.0561</v>
      </c>
      <c r="N122" s="37">
        <v>0.0049</v>
      </c>
      <c r="O122" s="37">
        <v>0.012</v>
      </c>
      <c r="P122" s="37">
        <v>0.0735</v>
      </c>
      <c r="Q122" s="36" t="s">
        <v>639</v>
      </c>
      <c r="R122" s="36" t="s">
        <v>640</v>
      </c>
      <c r="S122" s="36">
        <v>1.05</v>
      </c>
      <c r="T122" s="37">
        <v>0.0075</v>
      </c>
      <c r="U122" s="37">
        <v>-3.0E-4</v>
      </c>
      <c r="V122" s="37">
        <v>0.0073</v>
      </c>
      <c r="W122" s="37">
        <v>0.0063</v>
      </c>
      <c r="X122" s="36" t="s">
        <v>57</v>
      </c>
      <c r="Y122" s="36" t="s">
        <v>57</v>
      </c>
      <c r="Z122" s="36">
        <v>0.0</v>
      </c>
    </row>
    <row r="123" ht="15.75" customHeight="1">
      <c r="A123" s="35" t="s">
        <v>641</v>
      </c>
      <c r="B123" s="36" t="s">
        <v>72</v>
      </c>
      <c r="C123" s="36" t="s">
        <v>642</v>
      </c>
      <c r="D123" s="36" t="s">
        <v>643</v>
      </c>
      <c r="E123" s="36" t="s">
        <v>164</v>
      </c>
      <c r="F123" s="37">
        <v>0.0089</v>
      </c>
      <c r="G123" s="37">
        <v>0.0298</v>
      </c>
      <c r="H123" s="37">
        <v>0.0588</v>
      </c>
      <c r="I123" s="37">
        <v>0.1103</v>
      </c>
      <c r="J123" s="37">
        <v>0.0099</v>
      </c>
      <c r="K123" s="37">
        <v>0.0098</v>
      </c>
      <c r="L123" s="37">
        <v>0.0092</v>
      </c>
      <c r="M123" s="37">
        <v>0.0767</v>
      </c>
      <c r="N123" s="37">
        <v>0.1701</v>
      </c>
      <c r="O123" s="37">
        <v>0.1806</v>
      </c>
      <c r="P123" s="37">
        <v>0.0589</v>
      </c>
      <c r="Q123" s="36" t="s">
        <v>644</v>
      </c>
      <c r="R123" s="36" t="s">
        <v>645</v>
      </c>
      <c r="S123" s="36">
        <v>0.83</v>
      </c>
      <c r="T123" s="37">
        <v>0.0076</v>
      </c>
      <c r="U123" s="37">
        <v>2.0E-4</v>
      </c>
      <c r="V123" s="37">
        <v>0.0078</v>
      </c>
      <c r="W123" s="37">
        <v>0.056</v>
      </c>
      <c r="X123" s="37">
        <v>0.0</v>
      </c>
      <c r="Y123" s="37">
        <v>0.0</v>
      </c>
      <c r="Z123" s="36">
        <v>1.0</v>
      </c>
    </row>
    <row r="124" ht="15.75" customHeight="1">
      <c r="A124" s="35" t="s">
        <v>646</v>
      </c>
      <c r="B124" s="36" t="s">
        <v>72</v>
      </c>
      <c r="C124" s="36" t="s">
        <v>647</v>
      </c>
      <c r="D124" s="36" t="s">
        <v>648</v>
      </c>
      <c r="E124" s="36" t="s">
        <v>649</v>
      </c>
      <c r="F124" s="37">
        <v>0.0061</v>
      </c>
      <c r="G124" s="37">
        <v>0.0189</v>
      </c>
      <c r="H124" s="37">
        <v>0.036</v>
      </c>
      <c r="I124" s="37">
        <v>0.07</v>
      </c>
      <c r="J124" s="37">
        <v>0.0063</v>
      </c>
      <c r="K124" s="37">
        <v>0.006</v>
      </c>
      <c r="L124" s="37">
        <v>0.0058</v>
      </c>
      <c r="M124" s="37">
        <v>0.0472</v>
      </c>
      <c r="N124" s="37">
        <v>-0.0153</v>
      </c>
      <c r="O124" s="37">
        <v>-0.0093</v>
      </c>
      <c r="P124" s="37">
        <v>-0.0306</v>
      </c>
      <c r="Q124" s="36" t="s">
        <v>650</v>
      </c>
      <c r="R124" s="36" t="s">
        <v>651</v>
      </c>
      <c r="S124" s="36">
        <v>1.03</v>
      </c>
      <c r="T124" s="37">
        <v>0.006</v>
      </c>
      <c r="U124" s="37">
        <v>0.0049</v>
      </c>
      <c r="V124" s="37">
        <v>0.0109</v>
      </c>
      <c r="W124" s="37">
        <v>2.0E-4</v>
      </c>
      <c r="X124" s="37">
        <v>0.17</v>
      </c>
      <c r="Y124" s="36" t="s">
        <v>57</v>
      </c>
      <c r="Z124" s="36">
        <v>1.0</v>
      </c>
    </row>
    <row r="125" ht="15.75" customHeight="1">
      <c r="A125" s="35" t="s">
        <v>652</v>
      </c>
      <c r="B125" s="36" t="s">
        <v>59</v>
      </c>
      <c r="C125" s="36" t="s">
        <v>653</v>
      </c>
      <c r="D125" s="36" t="s">
        <v>654</v>
      </c>
      <c r="E125" s="36" t="s">
        <v>655</v>
      </c>
      <c r="F125" s="37">
        <v>0.0106</v>
      </c>
      <c r="G125" s="37">
        <v>0.0365</v>
      </c>
      <c r="H125" s="37">
        <v>0.0733</v>
      </c>
      <c r="I125" s="37">
        <v>0.1474</v>
      </c>
      <c r="J125" s="37">
        <v>0.0122</v>
      </c>
      <c r="K125" s="37">
        <v>0.0122</v>
      </c>
      <c r="L125" s="37">
        <v>0.0123</v>
      </c>
      <c r="M125" s="37">
        <v>0.0962</v>
      </c>
      <c r="N125" s="37">
        <v>-0.0198</v>
      </c>
      <c r="O125" s="37">
        <v>-0.0094</v>
      </c>
      <c r="P125" s="37">
        <v>-0.0417</v>
      </c>
      <c r="Q125" s="36" t="s">
        <v>656</v>
      </c>
      <c r="R125" s="36" t="s">
        <v>657</v>
      </c>
      <c r="S125" s="36">
        <v>0.93</v>
      </c>
      <c r="T125" s="37">
        <v>0.0102</v>
      </c>
      <c r="U125" s="37">
        <v>0.0137</v>
      </c>
      <c r="V125" s="37">
        <v>0.0241</v>
      </c>
      <c r="W125" s="37">
        <v>0.1397</v>
      </c>
      <c r="X125" s="36" t="s">
        <v>57</v>
      </c>
      <c r="Y125" s="36" t="s">
        <v>57</v>
      </c>
      <c r="Z125" s="36">
        <v>0.0</v>
      </c>
    </row>
    <row r="126" ht="15.75" customHeight="1">
      <c r="A126" s="35" t="s">
        <v>658</v>
      </c>
      <c r="B126" s="36" t="s">
        <v>92</v>
      </c>
      <c r="C126" s="36" t="s">
        <v>659</v>
      </c>
      <c r="D126" s="36" t="s">
        <v>660</v>
      </c>
      <c r="E126" s="36" t="s">
        <v>661</v>
      </c>
      <c r="F126" s="37">
        <v>0.0074</v>
      </c>
      <c r="G126" s="37">
        <v>0.023</v>
      </c>
      <c r="H126" s="37">
        <v>0.0484</v>
      </c>
      <c r="I126" s="37">
        <v>0.1074</v>
      </c>
      <c r="J126" s="37">
        <v>0.0077</v>
      </c>
      <c r="K126" s="37">
        <v>0.0081</v>
      </c>
      <c r="L126" s="37">
        <v>0.009</v>
      </c>
      <c r="M126" s="37">
        <v>0.0659</v>
      </c>
      <c r="N126" s="37">
        <v>0.0595</v>
      </c>
      <c r="O126" s="37">
        <v>0.0673</v>
      </c>
      <c r="P126" s="37">
        <v>0.0502</v>
      </c>
      <c r="Q126" s="36" t="s">
        <v>662</v>
      </c>
      <c r="R126" s="36" t="s">
        <v>663</v>
      </c>
      <c r="S126" s="36">
        <v>0.85</v>
      </c>
      <c r="T126" s="37">
        <v>0.0058</v>
      </c>
      <c r="U126" s="37">
        <v>4.0E-4</v>
      </c>
      <c r="V126" s="37">
        <v>0.0062</v>
      </c>
      <c r="W126" s="37">
        <v>0.0549</v>
      </c>
      <c r="X126" s="36" t="s">
        <v>57</v>
      </c>
      <c r="Y126" s="36" t="s">
        <v>57</v>
      </c>
      <c r="Z126" s="36">
        <v>3.0</v>
      </c>
    </row>
    <row r="127" ht="15.75" customHeight="1">
      <c r="A127" s="35" t="s">
        <v>664</v>
      </c>
      <c r="B127" s="36" t="s">
        <v>149</v>
      </c>
      <c r="C127" s="36" t="s">
        <v>665</v>
      </c>
      <c r="D127" s="36" t="s">
        <v>666</v>
      </c>
      <c r="E127" s="36" t="s">
        <v>436</v>
      </c>
      <c r="F127" s="37">
        <v>0.0119</v>
      </c>
      <c r="G127" s="37">
        <v>0.0333</v>
      </c>
      <c r="H127" s="37">
        <v>0.0641</v>
      </c>
      <c r="I127" s="37">
        <v>0.1145</v>
      </c>
      <c r="J127" s="37">
        <v>0.0111</v>
      </c>
      <c r="K127" s="37">
        <v>0.0107</v>
      </c>
      <c r="L127" s="37">
        <v>0.0095</v>
      </c>
      <c r="M127" s="37">
        <v>0.0822</v>
      </c>
      <c r="N127" s="37">
        <v>0.0288</v>
      </c>
      <c r="O127" s="37">
        <v>0.0411</v>
      </c>
      <c r="P127" s="37">
        <v>0.0284</v>
      </c>
      <c r="Q127" s="36" t="s">
        <v>667</v>
      </c>
      <c r="R127" s="36" t="s">
        <v>668</v>
      </c>
      <c r="S127" s="36">
        <v>0.83</v>
      </c>
      <c r="T127" s="37">
        <v>0.0096</v>
      </c>
      <c r="U127" s="37">
        <v>-0.0061</v>
      </c>
      <c r="V127" s="37">
        <v>0.0035</v>
      </c>
      <c r="W127" s="37">
        <v>0.1379</v>
      </c>
      <c r="X127" s="36" t="s">
        <v>57</v>
      </c>
      <c r="Y127" s="36" t="s">
        <v>57</v>
      </c>
      <c r="Z127" s="36">
        <v>0.0</v>
      </c>
    </row>
    <row r="128" ht="15.75" customHeight="1">
      <c r="A128" s="35" t="s">
        <v>669</v>
      </c>
      <c r="B128" s="36" t="s">
        <v>670</v>
      </c>
      <c r="C128" s="36" t="s">
        <v>671</v>
      </c>
      <c r="D128" s="36" t="s">
        <v>672</v>
      </c>
      <c r="E128" s="36" t="s">
        <v>673</v>
      </c>
      <c r="F128" s="37">
        <v>0.0088</v>
      </c>
      <c r="G128" s="37">
        <v>0.0236</v>
      </c>
      <c r="H128" s="37">
        <v>0.0477</v>
      </c>
      <c r="I128" s="37">
        <v>0.0933</v>
      </c>
      <c r="J128" s="37">
        <v>0.0079</v>
      </c>
      <c r="K128" s="37">
        <v>0.008</v>
      </c>
      <c r="L128" s="37">
        <v>0.0078</v>
      </c>
      <c r="M128" s="37">
        <v>0.0162</v>
      </c>
      <c r="N128" s="37">
        <v>-0.1808</v>
      </c>
      <c r="O128" s="37">
        <v>-0.1735</v>
      </c>
      <c r="P128" s="37">
        <v>-0.1674</v>
      </c>
      <c r="Q128" s="36" t="s">
        <v>674</v>
      </c>
      <c r="R128" s="36" t="s">
        <v>675</v>
      </c>
      <c r="S128" s="36">
        <v>0.76</v>
      </c>
      <c r="T128" s="36" t="s">
        <v>57</v>
      </c>
      <c r="U128" s="36" t="s">
        <v>57</v>
      </c>
      <c r="V128" s="36" t="s">
        <v>57</v>
      </c>
      <c r="W128" s="36" t="s">
        <v>57</v>
      </c>
      <c r="X128" s="37">
        <v>0.0</v>
      </c>
      <c r="Y128" s="36" t="s">
        <v>57</v>
      </c>
      <c r="Z128" s="36">
        <v>1.0</v>
      </c>
    </row>
    <row r="129" ht="15.75" customHeight="1">
      <c r="A129" s="35" t="s">
        <v>676</v>
      </c>
      <c r="B129" s="36" t="s">
        <v>149</v>
      </c>
      <c r="C129" s="36" t="s">
        <v>677</v>
      </c>
      <c r="D129" s="36" t="s">
        <v>678</v>
      </c>
      <c r="E129" s="36" t="s">
        <v>370</v>
      </c>
      <c r="F129" s="37">
        <v>0.0101</v>
      </c>
      <c r="G129" s="37">
        <v>0.0343</v>
      </c>
      <c r="H129" s="37">
        <v>0.078</v>
      </c>
      <c r="I129" s="37">
        <v>0.154</v>
      </c>
      <c r="J129" s="37">
        <v>0.0114</v>
      </c>
      <c r="K129" s="37">
        <v>0.013</v>
      </c>
      <c r="L129" s="37">
        <v>0.0128</v>
      </c>
      <c r="M129" s="37">
        <v>0.1023</v>
      </c>
      <c r="N129" s="37">
        <v>-0.0285</v>
      </c>
      <c r="O129" s="37">
        <v>-0.0187</v>
      </c>
      <c r="P129" s="37">
        <v>-0.0314</v>
      </c>
      <c r="Q129" s="36" t="s">
        <v>679</v>
      </c>
      <c r="R129" s="36" t="s">
        <v>680</v>
      </c>
      <c r="S129" s="36">
        <v>0.84</v>
      </c>
      <c r="T129" s="37">
        <v>0.0091</v>
      </c>
      <c r="U129" s="37">
        <v>5.0E-4</v>
      </c>
      <c r="V129" s="37">
        <v>0.0096</v>
      </c>
      <c r="W129" s="37">
        <v>0.1371</v>
      </c>
      <c r="X129" s="36" t="s">
        <v>57</v>
      </c>
      <c r="Y129" s="36" t="s">
        <v>57</v>
      </c>
      <c r="Z129" s="36">
        <v>0.0</v>
      </c>
    </row>
    <row r="130" ht="15.75" customHeight="1">
      <c r="A130" s="35" t="s">
        <v>681</v>
      </c>
      <c r="B130" s="36" t="s">
        <v>59</v>
      </c>
      <c r="C130" s="36" t="s">
        <v>682</v>
      </c>
      <c r="D130" s="36" t="s">
        <v>683</v>
      </c>
      <c r="E130" s="36" t="s">
        <v>364</v>
      </c>
      <c r="F130" s="37">
        <v>0.0081</v>
      </c>
      <c r="G130" s="37">
        <v>0.0256</v>
      </c>
      <c r="H130" s="37">
        <v>0.0497</v>
      </c>
      <c r="I130" s="37">
        <v>0.0944</v>
      </c>
      <c r="J130" s="37">
        <v>0.0085</v>
      </c>
      <c r="K130" s="37">
        <v>0.0083</v>
      </c>
      <c r="L130" s="37">
        <v>0.0079</v>
      </c>
      <c r="M130" s="37">
        <v>0.0651</v>
      </c>
      <c r="N130" s="37">
        <v>0.1113</v>
      </c>
      <c r="O130" s="37">
        <v>0.1202</v>
      </c>
      <c r="P130" s="37">
        <v>0.0399</v>
      </c>
      <c r="Q130" s="36" t="s">
        <v>684</v>
      </c>
      <c r="R130" s="36" t="s">
        <v>685</v>
      </c>
      <c r="S130" s="36">
        <v>0.92</v>
      </c>
      <c r="T130" s="37">
        <v>0.0071</v>
      </c>
      <c r="U130" s="37">
        <v>0.0578</v>
      </c>
      <c r="V130" s="37">
        <v>0.0653</v>
      </c>
      <c r="W130" s="37">
        <v>0.087</v>
      </c>
      <c r="X130" s="36" t="s">
        <v>57</v>
      </c>
      <c r="Y130" s="36" t="s">
        <v>57</v>
      </c>
      <c r="Z130" s="36">
        <v>0.0</v>
      </c>
    </row>
    <row r="131" ht="15.75" customHeight="1">
      <c r="A131" s="35" t="s">
        <v>686</v>
      </c>
      <c r="B131" s="36" t="s">
        <v>51</v>
      </c>
      <c r="C131" s="36" t="s">
        <v>687</v>
      </c>
      <c r="D131" s="36" t="s">
        <v>688</v>
      </c>
      <c r="E131" s="36" t="s">
        <v>689</v>
      </c>
      <c r="F131" s="37">
        <v>0.006</v>
      </c>
      <c r="G131" s="37">
        <v>0.0213</v>
      </c>
      <c r="H131" s="37">
        <v>0.0414</v>
      </c>
      <c r="I131" s="37">
        <v>0.0772</v>
      </c>
      <c r="J131" s="37">
        <v>0.0071</v>
      </c>
      <c r="K131" s="37">
        <v>0.0069</v>
      </c>
      <c r="L131" s="37">
        <v>0.0064</v>
      </c>
      <c r="M131" s="37">
        <v>0.0552</v>
      </c>
      <c r="N131" s="37">
        <v>0.1835</v>
      </c>
      <c r="O131" s="37">
        <v>0.1906</v>
      </c>
      <c r="P131" s="37">
        <v>0.3602</v>
      </c>
      <c r="Q131" s="36" t="s">
        <v>690</v>
      </c>
      <c r="R131" s="36" t="s">
        <v>691</v>
      </c>
      <c r="S131" s="36">
        <v>0.98</v>
      </c>
      <c r="T131" s="37">
        <v>0.0059</v>
      </c>
      <c r="U131" s="37">
        <v>0.0148</v>
      </c>
      <c r="V131" s="37">
        <v>0.0208</v>
      </c>
      <c r="W131" s="37">
        <v>0.068</v>
      </c>
      <c r="X131" s="37">
        <v>0.065</v>
      </c>
      <c r="Y131" s="36" t="s">
        <v>57</v>
      </c>
      <c r="Z131" s="36">
        <v>17.0</v>
      </c>
    </row>
    <row r="132" ht="15.75" customHeight="1">
      <c r="A132" s="35" t="s">
        <v>692</v>
      </c>
      <c r="B132" s="36" t="s">
        <v>59</v>
      </c>
      <c r="C132" s="36" t="s">
        <v>693</v>
      </c>
      <c r="D132" s="36" t="s">
        <v>694</v>
      </c>
      <c r="E132" s="36" t="s">
        <v>612</v>
      </c>
      <c r="F132" s="37">
        <v>0.0115</v>
      </c>
      <c r="G132" s="37">
        <v>0.0345</v>
      </c>
      <c r="H132" s="37">
        <v>0.0657</v>
      </c>
      <c r="I132" s="37">
        <v>0.123</v>
      </c>
      <c r="J132" s="37">
        <v>0.0115</v>
      </c>
      <c r="K132" s="37">
        <v>0.011</v>
      </c>
      <c r="L132" s="37">
        <v>0.0103</v>
      </c>
      <c r="M132" s="37">
        <v>0.0855</v>
      </c>
      <c r="N132" s="37">
        <v>0.0091</v>
      </c>
      <c r="O132" s="37">
        <v>0.0208</v>
      </c>
      <c r="P132" s="37">
        <v>0.0743</v>
      </c>
      <c r="Q132" s="36" t="s">
        <v>695</v>
      </c>
      <c r="R132" s="36" t="s">
        <v>696</v>
      </c>
      <c r="S132" s="36">
        <v>1.03</v>
      </c>
      <c r="T132" s="37">
        <v>0.0118</v>
      </c>
      <c r="U132" s="37">
        <v>0.0026</v>
      </c>
      <c r="V132" s="37">
        <v>0.0144</v>
      </c>
      <c r="W132" s="37">
        <v>0.0959</v>
      </c>
      <c r="X132" s="36" t="s">
        <v>57</v>
      </c>
      <c r="Y132" s="36" t="s">
        <v>57</v>
      </c>
      <c r="Z132" s="36">
        <v>0.0</v>
      </c>
    </row>
    <row r="133" ht="15.75" customHeight="1">
      <c r="A133" s="35" t="s">
        <v>697</v>
      </c>
      <c r="B133" s="36" t="s">
        <v>59</v>
      </c>
      <c r="C133" s="36" t="s">
        <v>698</v>
      </c>
      <c r="D133" s="36" t="s">
        <v>699</v>
      </c>
      <c r="E133" s="36" t="s">
        <v>700</v>
      </c>
      <c r="F133" s="37">
        <v>0.0081</v>
      </c>
      <c r="G133" s="37">
        <v>0.0258</v>
      </c>
      <c r="H133" s="37">
        <v>0.0511</v>
      </c>
      <c r="I133" s="37">
        <v>0.097</v>
      </c>
      <c r="J133" s="37">
        <v>0.0086</v>
      </c>
      <c r="K133" s="37">
        <v>0.0085</v>
      </c>
      <c r="L133" s="37">
        <v>0.0081</v>
      </c>
      <c r="M133" s="37">
        <v>0.0669</v>
      </c>
      <c r="N133" s="37">
        <v>0.1226</v>
      </c>
      <c r="O133" s="37">
        <v>0.1316</v>
      </c>
      <c r="P133" s="37">
        <v>0.1321</v>
      </c>
      <c r="Q133" s="36" t="s">
        <v>701</v>
      </c>
      <c r="R133" s="36" t="s">
        <v>702</v>
      </c>
      <c r="S133" s="36">
        <v>0.88</v>
      </c>
      <c r="T133" s="37">
        <v>0.007</v>
      </c>
      <c r="U133" s="37">
        <v>0.0626</v>
      </c>
      <c r="V133" s="37">
        <v>0.0701</v>
      </c>
      <c r="W133" s="37">
        <v>0.0918</v>
      </c>
      <c r="X133" s="36" t="s">
        <v>57</v>
      </c>
      <c r="Y133" s="36" t="s">
        <v>57</v>
      </c>
      <c r="Z133" s="36">
        <v>0.0</v>
      </c>
    </row>
    <row r="134" ht="15.75" customHeight="1">
      <c r="A134" s="35" t="s">
        <v>703</v>
      </c>
      <c r="B134" s="36" t="s">
        <v>59</v>
      </c>
      <c r="C134" s="36" t="s">
        <v>704</v>
      </c>
      <c r="D134" s="36" t="s">
        <v>705</v>
      </c>
      <c r="E134" s="36" t="s">
        <v>118</v>
      </c>
      <c r="F134" s="37">
        <v>0.0096</v>
      </c>
      <c r="G134" s="37">
        <v>0.0297</v>
      </c>
      <c r="H134" s="37">
        <v>0.0566</v>
      </c>
      <c r="I134" s="37">
        <v>0.1152</v>
      </c>
      <c r="J134" s="37">
        <v>0.0099</v>
      </c>
      <c r="K134" s="37">
        <v>0.0094</v>
      </c>
      <c r="L134" s="37">
        <v>0.0096</v>
      </c>
      <c r="M134" s="37">
        <v>0.0764</v>
      </c>
      <c r="N134" s="37">
        <v>0.0336</v>
      </c>
      <c r="O134" s="37">
        <v>0.0435</v>
      </c>
      <c r="P134" s="37">
        <v>0.1121</v>
      </c>
      <c r="Q134" s="36" t="s">
        <v>706</v>
      </c>
      <c r="R134" s="36" t="s">
        <v>707</v>
      </c>
      <c r="S134" s="36">
        <v>0.94</v>
      </c>
      <c r="T134" s="37">
        <v>0.009</v>
      </c>
      <c r="U134" s="37">
        <v>-0.0119</v>
      </c>
      <c r="V134" s="37">
        <v>-0.003</v>
      </c>
      <c r="W134" s="37">
        <v>0.1673</v>
      </c>
      <c r="X134" s="36" t="s">
        <v>57</v>
      </c>
      <c r="Y134" s="36" t="s">
        <v>57</v>
      </c>
      <c r="Z134" s="36">
        <v>0.0</v>
      </c>
    </row>
    <row r="135" ht="15.75" customHeight="1">
      <c r="A135" s="35" t="s">
        <v>708</v>
      </c>
      <c r="B135" s="36" t="s">
        <v>85</v>
      </c>
      <c r="C135" s="36" t="s">
        <v>709</v>
      </c>
      <c r="D135" s="36" t="s">
        <v>710</v>
      </c>
      <c r="E135" s="36" t="s">
        <v>370</v>
      </c>
      <c r="F135" s="37">
        <v>0.0064</v>
      </c>
      <c r="G135" s="37">
        <v>0.033</v>
      </c>
      <c r="H135" s="37">
        <v>0.0531</v>
      </c>
      <c r="I135" s="37">
        <v>0.0965</v>
      </c>
      <c r="J135" s="37">
        <v>0.011</v>
      </c>
      <c r="K135" s="37">
        <v>0.0088</v>
      </c>
      <c r="L135" s="37">
        <v>0.008</v>
      </c>
      <c r="M135" s="37">
        <v>0.0661</v>
      </c>
      <c r="N135" s="37">
        <v>0.0244</v>
      </c>
      <c r="O135" s="37">
        <v>0.0309</v>
      </c>
      <c r="P135" s="37">
        <v>0.0828</v>
      </c>
      <c r="Q135" s="36" t="s">
        <v>711</v>
      </c>
      <c r="R135" s="36" t="s">
        <v>712</v>
      </c>
      <c r="S135" s="36">
        <v>1.16</v>
      </c>
      <c r="T135" s="37">
        <v>0.0075</v>
      </c>
      <c r="U135" s="37">
        <v>0.0086</v>
      </c>
      <c r="V135" s="37">
        <v>0.0161</v>
      </c>
      <c r="W135" s="37">
        <v>0.0705</v>
      </c>
      <c r="X135" s="37">
        <v>0.069</v>
      </c>
      <c r="Y135" s="37">
        <v>0.065</v>
      </c>
      <c r="Z135" s="36">
        <v>17.0</v>
      </c>
    </row>
    <row r="136" ht="15.75" customHeight="1">
      <c r="A136" s="35" t="s">
        <v>713</v>
      </c>
      <c r="B136" s="36" t="s">
        <v>72</v>
      </c>
      <c r="C136" s="36" t="s">
        <v>714</v>
      </c>
      <c r="D136" s="36" t="s">
        <v>715</v>
      </c>
      <c r="E136" s="36" t="s">
        <v>584</v>
      </c>
      <c r="F136" s="37">
        <v>0.0061</v>
      </c>
      <c r="G136" s="37">
        <v>0.0172</v>
      </c>
      <c r="H136" s="37">
        <v>0.0329</v>
      </c>
      <c r="I136" s="37">
        <v>0.0662</v>
      </c>
      <c r="J136" s="37">
        <v>0.0057</v>
      </c>
      <c r="K136" s="37">
        <v>0.0055</v>
      </c>
      <c r="L136" s="37">
        <v>0.0055</v>
      </c>
      <c r="M136" s="37">
        <v>0.0432</v>
      </c>
      <c r="N136" s="37">
        <v>0.0403</v>
      </c>
      <c r="O136" s="37">
        <v>0.0466</v>
      </c>
      <c r="P136" s="37">
        <v>0.0599</v>
      </c>
      <c r="Q136" s="36" t="s">
        <v>716</v>
      </c>
      <c r="R136" s="36" t="s">
        <v>717</v>
      </c>
      <c r="S136" s="36">
        <v>0.98</v>
      </c>
      <c r="T136" s="37">
        <v>0.006</v>
      </c>
      <c r="U136" s="37">
        <v>-5.0E-4</v>
      </c>
      <c r="V136" s="37">
        <v>0.0055</v>
      </c>
      <c r="W136" s="37">
        <v>0.0424</v>
      </c>
      <c r="X136" s="37">
        <v>0.0499</v>
      </c>
      <c r="Y136" s="37">
        <v>0.0272</v>
      </c>
      <c r="Z136" s="36">
        <v>2.0</v>
      </c>
    </row>
    <row r="137" ht="15.75" customHeight="1">
      <c r="A137" s="35" t="s">
        <v>718</v>
      </c>
      <c r="B137" s="36" t="s">
        <v>72</v>
      </c>
      <c r="C137" s="36" t="s">
        <v>719</v>
      </c>
      <c r="D137" s="36" t="s">
        <v>720</v>
      </c>
      <c r="E137" s="36" t="s">
        <v>721</v>
      </c>
      <c r="F137" s="37">
        <v>0.0055</v>
      </c>
      <c r="G137" s="37">
        <v>0.0178</v>
      </c>
      <c r="H137" s="37">
        <v>0.0355</v>
      </c>
      <c r="I137" s="37">
        <v>0.0827</v>
      </c>
      <c r="J137" s="37">
        <v>0.0059</v>
      </c>
      <c r="K137" s="37">
        <v>0.0059</v>
      </c>
      <c r="L137" s="37">
        <v>0.0069</v>
      </c>
      <c r="M137" s="37">
        <v>0.046</v>
      </c>
      <c r="N137" s="37">
        <v>0.1637</v>
      </c>
      <c r="O137" s="37">
        <v>0.17</v>
      </c>
      <c r="P137" s="37">
        <v>0.1297</v>
      </c>
      <c r="Q137" s="36" t="s">
        <v>722</v>
      </c>
      <c r="R137" s="36" t="s">
        <v>723</v>
      </c>
      <c r="S137" s="36">
        <v>0.89</v>
      </c>
      <c r="T137" s="37">
        <v>0.0048</v>
      </c>
      <c r="U137" s="37">
        <v>-9.0E-4</v>
      </c>
      <c r="V137" s="37">
        <v>0.004</v>
      </c>
      <c r="W137" s="37">
        <v>0.0129</v>
      </c>
      <c r="X137" s="37">
        <v>0.2713</v>
      </c>
      <c r="Y137" s="37">
        <v>0.2917</v>
      </c>
      <c r="Z137" s="36">
        <v>21.0</v>
      </c>
    </row>
    <row r="138" ht="15.75" customHeight="1">
      <c r="A138" s="35" t="s">
        <v>724</v>
      </c>
      <c r="B138" s="36" t="s">
        <v>725</v>
      </c>
      <c r="C138" s="36" t="s">
        <v>57</v>
      </c>
      <c r="D138" s="36" t="s">
        <v>57</v>
      </c>
      <c r="E138" s="36" t="s">
        <v>81</v>
      </c>
      <c r="F138" s="37">
        <v>0.0</v>
      </c>
      <c r="G138" s="37">
        <v>0.0</v>
      </c>
      <c r="H138" s="37">
        <v>0.0</v>
      </c>
      <c r="I138" s="37">
        <v>0.0</v>
      </c>
      <c r="J138" s="37">
        <v>0.0</v>
      </c>
      <c r="K138" s="37">
        <v>0.0</v>
      </c>
      <c r="L138" s="37">
        <v>0.0</v>
      </c>
      <c r="M138" s="36" t="s">
        <v>57</v>
      </c>
      <c r="N138" s="37">
        <v>0.0</v>
      </c>
      <c r="O138" s="37">
        <v>0.0</v>
      </c>
      <c r="P138" s="37">
        <v>0.0</v>
      </c>
      <c r="Q138" s="36" t="s">
        <v>726</v>
      </c>
      <c r="R138" s="36" t="s">
        <v>727</v>
      </c>
      <c r="S138" s="36" t="s">
        <v>57</v>
      </c>
      <c r="T138" s="36" t="s">
        <v>57</v>
      </c>
      <c r="U138" s="36" t="s">
        <v>57</v>
      </c>
      <c r="V138" s="36" t="s">
        <v>57</v>
      </c>
      <c r="W138" s="36" t="s">
        <v>57</v>
      </c>
      <c r="X138" s="36" t="s">
        <v>57</v>
      </c>
      <c r="Y138" s="36" t="s">
        <v>57</v>
      </c>
      <c r="Z138" s="36">
        <v>0.0</v>
      </c>
    </row>
    <row r="139" ht="15.75" customHeight="1">
      <c r="A139" s="35" t="s">
        <v>728</v>
      </c>
      <c r="B139" s="36" t="s">
        <v>92</v>
      </c>
      <c r="C139" s="36" t="s">
        <v>729</v>
      </c>
      <c r="D139" s="36" t="s">
        <v>730</v>
      </c>
      <c r="E139" s="36" t="s">
        <v>182</v>
      </c>
      <c r="F139" s="37">
        <v>0.0064</v>
      </c>
      <c r="G139" s="37">
        <v>0.0234</v>
      </c>
      <c r="H139" s="37">
        <v>0.0447</v>
      </c>
      <c r="I139" s="37">
        <v>0.084</v>
      </c>
      <c r="J139" s="37">
        <v>0.0078</v>
      </c>
      <c r="K139" s="37">
        <v>0.0075</v>
      </c>
      <c r="L139" s="37">
        <v>0.007</v>
      </c>
      <c r="M139" s="37">
        <v>0.0581</v>
      </c>
      <c r="N139" s="37">
        <v>0.071</v>
      </c>
      <c r="O139" s="37">
        <v>0.0779</v>
      </c>
      <c r="P139" s="37">
        <v>0.1803</v>
      </c>
      <c r="Q139" s="36" t="s">
        <v>731</v>
      </c>
      <c r="R139" s="36" t="s">
        <v>732</v>
      </c>
      <c r="S139" s="36">
        <v>1.09</v>
      </c>
      <c r="T139" s="37">
        <v>0.0069</v>
      </c>
      <c r="U139" s="37">
        <v>0.0055</v>
      </c>
      <c r="V139" s="37">
        <v>0.0124</v>
      </c>
      <c r="W139" s="37">
        <v>0.0603</v>
      </c>
      <c r="X139" s="37">
        <v>0.0</v>
      </c>
      <c r="Y139" s="37">
        <v>0.0</v>
      </c>
      <c r="Z139" s="36">
        <v>17.0</v>
      </c>
    </row>
    <row r="140" ht="15.75" customHeight="1">
      <c r="A140" s="35" t="s">
        <v>733</v>
      </c>
      <c r="B140" s="36" t="s">
        <v>85</v>
      </c>
      <c r="C140" s="36" t="s">
        <v>734</v>
      </c>
      <c r="D140" s="36" t="s">
        <v>735</v>
      </c>
      <c r="E140" s="36" t="s">
        <v>700</v>
      </c>
      <c r="F140" s="37">
        <v>0.0067</v>
      </c>
      <c r="G140" s="37">
        <v>0.0216</v>
      </c>
      <c r="H140" s="37">
        <v>0.0434</v>
      </c>
      <c r="I140" s="37">
        <v>0.0828</v>
      </c>
      <c r="J140" s="37">
        <v>0.0072</v>
      </c>
      <c r="K140" s="37">
        <v>0.0072</v>
      </c>
      <c r="L140" s="37">
        <v>0.0069</v>
      </c>
      <c r="M140" s="37">
        <v>0.0574</v>
      </c>
      <c r="N140" s="37">
        <v>0.1092</v>
      </c>
      <c r="O140" s="37">
        <v>0.1166</v>
      </c>
      <c r="P140" s="37">
        <v>0.1008</v>
      </c>
      <c r="Q140" s="36" t="s">
        <v>736</v>
      </c>
      <c r="R140" s="36" t="s">
        <v>737</v>
      </c>
      <c r="S140" s="36">
        <v>0.88</v>
      </c>
      <c r="T140" s="37">
        <v>0.0059</v>
      </c>
      <c r="U140" s="37">
        <v>-5.0E-4</v>
      </c>
      <c r="V140" s="37">
        <v>0.0054</v>
      </c>
      <c r="W140" s="37">
        <v>0.0316</v>
      </c>
      <c r="X140" s="37">
        <v>0.58</v>
      </c>
      <c r="Y140" s="37">
        <v>0.0</v>
      </c>
      <c r="Z140" s="36">
        <v>3.0</v>
      </c>
    </row>
    <row r="141" ht="15.75" customHeight="1">
      <c r="A141" s="35" t="s">
        <v>738</v>
      </c>
      <c r="B141" s="36" t="s">
        <v>92</v>
      </c>
      <c r="C141" s="36" t="s">
        <v>739</v>
      </c>
      <c r="D141" s="36" t="s">
        <v>740</v>
      </c>
      <c r="E141" s="36" t="s">
        <v>741</v>
      </c>
      <c r="F141" s="37">
        <v>0.0064</v>
      </c>
      <c r="G141" s="37">
        <v>0.0181</v>
      </c>
      <c r="H141" s="37">
        <v>0.0332</v>
      </c>
      <c r="I141" s="37">
        <v>0.0703</v>
      </c>
      <c r="J141" s="37">
        <v>0.006</v>
      </c>
      <c r="K141" s="37">
        <v>0.0055</v>
      </c>
      <c r="L141" s="37">
        <v>0.0059</v>
      </c>
      <c r="M141" s="37">
        <v>0.0432</v>
      </c>
      <c r="N141" s="37">
        <v>0.0367</v>
      </c>
      <c r="O141" s="37">
        <v>0.0433</v>
      </c>
      <c r="P141" s="37">
        <v>-0.0215</v>
      </c>
      <c r="Q141" s="36" t="s">
        <v>742</v>
      </c>
      <c r="R141" s="36" t="s">
        <v>743</v>
      </c>
      <c r="S141" s="36">
        <v>0.71</v>
      </c>
      <c r="T141" s="37">
        <v>0.0048</v>
      </c>
      <c r="U141" s="37">
        <v>0.003</v>
      </c>
      <c r="V141" s="37">
        <v>0.0078</v>
      </c>
      <c r="W141" s="37">
        <v>0.0321</v>
      </c>
      <c r="X141" s="36" t="s">
        <v>57</v>
      </c>
      <c r="Y141" s="36" t="s">
        <v>57</v>
      </c>
      <c r="Z141" s="36">
        <v>2.0</v>
      </c>
    </row>
    <row r="142" ht="15.75" customHeight="1">
      <c r="A142" s="35" t="s">
        <v>744</v>
      </c>
      <c r="B142" s="36" t="s">
        <v>51</v>
      </c>
      <c r="C142" s="36" t="s">
        <v>745</v>
      </c>
      <c r="D142" s="36" t="s">
        <v>746</v>
      </c>
      <c r="E142" s="36" t="s">
        <v>198</v>
      </c>
      <c r="F142" s="37">
        <v>0.0051</v>
      </c>
      <c r="G142" s="37">
        <v>0.0161</v>
      </c>
      <c r="H142" s="37">
        <v>0.0325</v>
      </c>
      <c r="I142" s="37">
        <v>0.0638</v>
      </c>
      <c r="J142" s="37">
        <v>0.0054</v>
      </c>
      <c r="K142" s="37">
        <v>0.0054</v>
      </c>
      <c r="L142" s="37">
        <v>0.0053</v>
      </c>
      <c r="M142" s="37">
        <v>0.0432</v>
      </c>
      <c r="N142" s="37">
        <v>0.0725</v>
      </c>
      <c r="O142" s="37">
        <v>0.078</v>
      </c>
      <c r="P142" s="37">
        <v>0.0988</v>
      </c>
      <c r="Q142" s="36" t="s">
        <v>747</v>
      </c>
      <c r="R142" s="36" t="s">
        <v>748</v>
      </c>
      <c r="S142" s="36">
        <v>0.87</v>
      </c>
      <c r="T142" s="37">
        <v>0.0047</v>
      </c>
      <c r="U142" s="37">
        <v>0.0</v>
      </c>
      <c r="V142" s="37">
        <v>0.0048</v>
      </c>
      <c r="W142" s="37">
        <v>0.0401</v>
      </c>
      <c r="X142" s="37">
        <v>0.02</v>
      </c>
      <c r="Y142" s="36" t="s">
        <v>57</v>
      </c>
      <c r="Z142" s="36">
        <v>1.0</v>
      </c>
    </row>
    <row r="143" ht="15.75" customHeight="1">
      <c r="A143" s="35" t="s">
        <v>749</v>
      </c>
      <c r="B143" s="36" t="s">
        <v>92</v>
      </c>
      <c r="C143" s="36" t="s">
        <v>655</v>
      </c>
      <c r="D143" s="36" t="s">
        <v>750</v>
      </c>
      <c r="E143" s="36" t="s">
        <v>751</v>
      </c>
      <c r="F143" s="36" t="s">
        <v>57</v>
      </c>
      <c r="G143" s="36" t="s">
        <v>57</v>
      </c>
      <c r="H143" s="36" t="s">
        <v>57</v>
      </c>
      <c r="I143" s="36" t="s">
        <v>57</v>
      </c>
      <c r="J143" s="36" t="s">
        <v>57</v>
      </c>
      <c r="K143" s="36" t="s">
        <v>57</v>
      </c>
      <c r="L143" s="36" t="s">
        <v>57</v>
      </c>
      <c r="M143" s="36" t="s">
        <v>57</v>
      </c>
      <c r="N143" s="36" t="s">
        <v>57</v>
      </c>
      <c r="O143" s="36" t="s">
        <v>57</v>
      </c>
      <c r="P143" s="36" t="s">
        <v>57</v>
      </c>
      <c r="Q143" s="36" t="s">
        <v>752</v>
      </c>
      <c r="R143" s="36" t="s">
        <v>62</v>
      </c>
      <c r="S143" s="36">
        <v>0.9</v>
      </c>
      <c r="T143" s="36" t="s">
        <v>57</v>
      </c>
      <c r="U143" s="36" t="s">
        <v>57</v>
      </c>
      <c r="V143" s="36" t="s">
        <v>57</v>
      </c>
      <c r="W143" s="36" t="s">
        <v>57</v>
      </c>
      <c r="X143" s="36" t="s">
        <v>57</v>
      </c>
      <c r="Y143" s="36" t="s">
        <v>57</v>
      </c>
      <c r="Z143" s="36">
        <v>0.0</v>
      </c>
    </row>
    <row r="144" ht="15.75" customHeight="1">
      <c r="A144" s="35" t="s">
        <v>753</v>
      </c>
      <c r="B144" s="36" t="s">
        <v>59</v>
      </c>
      <c r="C144" s="36" t="s">
        <v>421</v>
      </c>
      <c r="D144" s="36" t="s">
        <v>754</v>
      </c>
      <c r="E144" s="36" t="s">
        <v>210</v>
      </c>
      <c r="F144" s="37">
        <v>0.0082</v>
      </c>
      <c r="G144" s="37">
        <v>0.0339</v>
      </c>
      <c r="H144" s="37">
        <v>0.0673</v>
      </c>
      <c r="I144" s="37">
        <v>0.1222</v>
      </c>
      <c r="J144" s="37">
        <v>0.0113</v>
      </c>
      <c r="K144" s="37">
        <v>0.0112</v>
      </c>
      <c r="L144" s="37">
        <v>0.0102</v>
      </c>
      <c r="M144" s="37">
        <v>0.0859</v>
      </c>
      <c r="N144" s="37">
        <v>-0.002</v>
      </c>
      <c r="O144" s="37">
        <v>0.0061</v>
      </c>
      <c r="P144" s="37">
        <v>0.1121</v>
      </c>
      <c r="Q144" s="36" t="s">
        <v>755</v>
      </c>
      <c r="R144" s="36" t="s">
        <v>368</v>
      </c>
      <c r="S144" s="36">
        <v>1.03</v>
      </c>
      <c r="T144" s="37">
        <v>0.0088</v>
      </c>
      <c r="U144" s="37">
        <v>0.0058</v>
      </c>
      <c r="V144" s="37">
        <v>0.0146</v>
      </c>
      <c r="W144" s="37">
        <v>0.0849</v>
      </c>
      <c r="X144" s="36" t="s">
        <v>57</v>
      </c>
      <c r="Y144" s="36" t="s">
        <v>57</v>
      </c>
      <c r="Z144" s="36">
        <v>0.0</v>
      </c>
    </row>
    <row r="145" ht="15.75" customHeight="1">
      <c r="A145" s="35" t="s">
        <v>756</v>
      </c>
      <c r="B145" s="36" t="s">
        <v>59</v>
      </c>
      <c r="C145" s="36" t="s">
        <v>757</v>
      </c>
      <c r="D145" s="36" t="s">
        <v>758</v>
      </c>
      <c r="E145" s="36" t="s">
        <v>436</v>
      </c>
      <c r="F145" s="37">
        <v>0.0115</v>
      </c>
      <c r="G145" s="37">
        <v>0.0354</v>
      </c>
      <c r="H145" s="37">
        <v>0.0726</v>
      </c>
      <c r="I145" s="37">
        <v>0.1411</v>
      </c>
      <c r="J145" s="37">
        <v>0.0118</v>
      </c>
      <c r="K145" s="37">
        <v>0.0121</v>
      </c>
      <c r="L145" s="37">
        <v>0.0118</v>
      </c>
      <c r="M145" s="37">
        <v>0.0962</v>
      </c>
      <c r="N145" s="37">
        <v>-0.0695</v>
      </c>
      <c r="O145" s="37">
        <v>-0.0588</v>
      </c>
      <c r="P145" s="37">
        <v>0.0102</v>
      </c>
      <c r="Q145" s="36" t="s">
        <v>759</v>
      </c>
      <c r="R145" s="36" t="s">
        <v>760</v>
      </c>
      <c r="S145" s="36">
        <v>0.91</v>
      </c>
      <c r="T145" s="37">
        <v>0.0107</v>
      </c>
      <c r="U145" s="37">
        <v>-0.0105</v>
      </c>
      <c r="V145" s="37">
        <v>1.0E-4</v>
      </c>
      <c r="W145" s="37">
        <v>0.0736</v>
      </c>
      <c r="X145" s="36" t="s">
        <v>57</v>
      </c>
      <c r="Y145" s="36" t="s">
        <v>57</v>
      </c>
      <c r="Z145" s="36">
        <v>0.0</v>
      </c>
    </row>
    <row r="146" ht="15.75" customHeight="1">
      <c r="A146" s="35" t="s">
        <v>761</v>
      </c>
      <c r="B146" s="36" t="s">
        <v>85</v>
      </c>
      <c r="C146" s="36" t="s">
        <v>762</v>
      </c>
      <c r="D146" s="36" t="s">
        <v>763</v>
      </c>
      <c r="E146" s="36" t="s">
        <v>764</v>
      </c>
      <c r="F146" s="37">
        <v>0.0072</v>
      </c>
      <c r="G146" s="37">
        <v>0.023</v>
      </c>
      <c r="H146" s="37">
        <v>0.0447</v>
      </c>
      <c r="I146" s="37">
        <v>0.0854</v>
      </c>
      <c r="J146" s="37">
        <v>0.0077</v>
      </c>
      <c r="K146" s="37">
        <v>0.0075</v>
      </c>
      <c r="L146" s="37">
        <v>0.0071</v>
      </c>
      <c r="M146" s="37">
        <v>0.0587</v>
      </c>
      <c r="N146" s="37">
        <v>0.1353</v>
      </c>
      <c r="O146" s="37">
        <v>0.1435</v>
      </c>
      <c r="P146" s="37">
        <v>0.1334</v>
      </c>
      <c r="Q146" s="36" t="s">
        <v>765</v>
      </c>
      <c r="R146" s="36" t="s">
        <v>766</v>
      </c>
      <c r="S146" s="36">
        <v>0.93</v>
      </c>
      <c r="T146" s="37">
        <v>0.0066</v>
      </c>
      <c r="U146" s="37">
        <v>-0.001</v>
      </c>
      <c r="V146" s="37">
        <v>0.0055</v>
      </c>
      <c r="W146" s="37">
        <v>-0.0089</v>
      </c>
      <c r="X146" s="37">
        <v>0.011</v>
      </c>
      <c r="Y146" s="36" t="s">
        <v>57</v>
      </c>
      <c r="Z146" s="36">
        <v>5.0</v>
      </c>
    </row>
    <row r="147" ht="15.75" customHeight="1">
      <c r="A147" s="35" t="s">
        <v>767</v>
      </c>
      <c r="B147" s="36" t="s">
        <v>51</v>
      </c>
      <c r="C147" s="36" t="s">
        <v>768</v>
      </c>
      <c r="D147" s="36" t="s">
        <v>769</v>
      </c>
      <c r="E147" s="36" t="s">
        <v>770</v>
      </c>
      <c r="F147" s="37">
        <v>0.0073</v>
      </c>
      <c r="G147" s="37">
        <v>0.024</v>
      </c>
      <c r="H147" s="37">
        <v>0.0466</v>
      </c>
      <c r="I147" s="37">
        <v>0.0886</v>
      </c>
      <c r="J147" s="37">
        <v>0.008</v>
      </c>
      <c r="K147" s="37">
        <v>0.0078</v>
      </c>
      <c r="L147" s="37">
        <v>0.0074</v>
      </c>
      <c r="M147" s="37">
        <v>0.0616</v>
      </c>
      <c r="N147" s="37">
        <v>0.175</v>
      </c>
      <c r="O147" s="37">
        <v>0.1836</v>
      </c>
      <c r="P147" s="37">
        <v>0.2754</v>
      </c>
      <c r="Q147" s="36" t="s">
        <v>771</v>
      </c>
      <c r="R147" s="36" t="s">
        <v>772</v>
      </c>
      <c r="S147" s="36">
        <v>0.96</v>
      </c>
      <c r="T147" s="37">
        <v>0.0068</v>
      </c>
      <c r="U147" s="37">
        <v>-0.0083</v>
      </c>
      <c r="V147" s="37">
        <v>-0.0015</v>
      </c>
      <c r="W147" s="37">
        <v>0.0285</v>
      </c>
      <c r="X147" s="37">
        <v>0.045</v>
      </c>
      <c r="Y147" s="36" t="s">
        <v>57</v>
      </c>
      <c r="Z147" s="36">
        <v>6.0</v>
      </c>
    </row>
    <row r="148" ht="15.75" customHeight="1">
      <c r="A148" s="35" t="s">
        <v>773</v>
      </c>
      <c r="B148" s="36" t="s">
        <v>92</v>
      </c>
      <c r="C148" s="36" t="s">
        <v>774</v>
      </c>
      <c r="D148" s="36" t="s">
        <v>775</v>
      </c>
      <c r="E148" s="36" t="s">
        <v>776</v>
      </c>
      <c r="F148" s="37">
        <v>0.0063</v>
      </c>
      <c r="G148" s="37">
        <v>0.0182</v>
      </c>
      <c r="H148" s="37">
        <v>0.035</v>
      </c>
      <c r="I148" s="37">
        <v>0.0722</v>
      </c>
      <c r="J148" s="37">
        <v>0.0061</v>
      </c>
      <c r="K148" s="37">
        <v>0.0058</v>
      </c>
      <c r="L148" s="37">
        <v>0.006</v>
      </c>
      <c r="M148" s="37">
        <v>0.0462</v>
      </c>
      <c r="N148" s="37">
        <v>0.0</v>
      </c>
      <c r="O148" s="37">
        <v>0.0063</v>
      </c>
      <c r="P148" s="37">
        <v>0.0469</v>
      </c>
      <c r="Q148" s="36" t="s">
        <v>777</v>
      </c>
      <c r="R148" s="36" t="s">
        <v>778</v>
      </c>
      <c r="S148" s="36">
        <v>1.05</v>
      </c>
      <c r="T148" s="37">
        <v>0.0066</v>
      </c>
      <c r="U148" s="37">
        <v>2.0E-4</v>
      </c>
      <c r="V148" s="37">
        <v>0.0068</v>
      </c>
      <c r="W148" s="37">
        <v>0.0365</v>
      </c>
      <c r="X148" s="37">
        <v>0.0</v>
      </c>
      <c r="Y148" s="36" t="s">
        <v>57</v>
      </c>
      <c r="Z148" s="36">
        <v>29.0</v>
      </c>
    </row>
    <row r="149" ht="15.75" customHeight="1">
      <c r="A149" s="35" t="s">
        <v>779</v>
      </c>
      <c r="B149" s="36" t="s">
        <v>780</v>
      </c>
      <c r="C149" s="36" t="s">
        <v>781</v>
      </c>
      <c r="D149" s="36" t="s">
        <v>782</v>
      </c>
      <c r="E149" s="36" t="s">
        <v>81</v>
      </c>
      <c r="F149" s="37">
        <v>0.0</v>
      </c>
      <c r="G149" s="37">
        <v>0.008</v>
      </c>
      <c r="H149" s="37">
        <v>0.022</v>
      </c>
      <c r="I149" s="37">
        <v>0.0541</v>
      </c>
      <c r="J149" s="37">
        <v>0.0027</v>
      </c>
      <c r="K149" s="37">
        <v>0.0037</v>
      </c>
      <c r="L149" s="37">
        <v>0.0045</v>
      </c>
      <c r="M149" s="37">
        <v>0.008</v>
      </c>
      <c r="N149" s="37">
        <v>-0.2814</v>
      </c>
      <c r="O149" s="37">
        <v>-0.2814</v>
      </c>
      <c r="P149" s="37">
        <v>-0.3226</v>
      </c>
      <c r="Q149" s="36" t="s">
        <v>783</v>
      </c>
      <c r="R149" s="36" t="s">
        <v>784</v>
      </c>
      <c r="S149" s="36">
        <v>0.89</v>
      </c>
      <c r="T149" s="36" t="s">
        <v>57</v>
      </c>
      <c r="U149" s="36" t="s">
        <v>57</v>
      </c>
      <c r="V149" s="36" t="s">
        <v>57</v>
      </c>
      <c r="W149" s="36" t="s">
        <v>57</v>
      </c>
      <c r="X149" s="37">
        <v>0.65</v>
      </c>
      <c r="Y149" s="36" t="s">
        <v>57</v>
      </c>
      <c r="Z149" s="36">
        <v>23.0</v>
      </c>
    </row>
    <row r="150" ht="15.75" customHeight="1">
      <c r="A150" s="35" t="s">
        <v>785</v>
      </c>
      <c r="B150" s="36" t="s">
        <v>149</v>
      </c>
      <c r="C150" s="36" t="s">
        <v>786</v>
      </c>
      <c r="D150" s="36" t="s">
        <v>787</v>
      </c>
      <c r="E150" s="36" t="s">
        <v>788</v>
      </c>
      <c r="F150" s="37">
        <v>0.0091</v>
      </c>
      <c r="G150" s="37">
        <v>0.0284</v>
      </c>
      <c r="H150" s="37">
        <v>0.0535</v>
      </c>
      <c r="I150" s="37">
        <v>0.0848</v>
      </c>
      <c r="J150" s="37">
        <v>0.0095</v>
      </c>
      <c r="K150" s="37">
        <v>0.0089</v>
      </c>
      <c r="L150" s="37">
        <v>0.0071</v>
      </c>
      <c r="M150" s="37">
        <v>0.0618</v>
      </c>
      <c r="N150" s="37">
        <v>0.0297</v>
      </c>
      <c r="O150" s="37">
        <v>0.039</v>
      </c>
      <c r="P150" s="37">
        <v>0.0049</v>
      </c>
      <c r="Q150" s="36" t="s">
        <v>789</v>
      </c>
      <c r="R150" s="36" t="s">
        <v>790</v>
      </c>
      <c r="S150" s="36">
        <v>0.78</v>
      </c>
      <c r="T150" s="37">
        <v>0.0067</v>
      </c>
      <c r="U150" s="37">
        <v>1.0E-4</v>
      </c>
      <c r="V150" s="37">
        <v>0.0068</v>
      </c>
      <c r="W150" s="37">
        <v>0.0336</v>
      </c>
      <c r="X150" s="36" t="s">
        <v>57</v>
      </c>
      <c r="Y150" s="36" t="s">
        <v>57</v>
      </c>
      <c r="Z150" s="36">
        <v>0.0</v>
      </c>
    </row>
    <row r="151" ht="15.75" customHeight="1">
      <c r="A151" s="35" t="s">
        <v>791</v>
      </c>
      <c r="B151" s="36" t="s">
        <v>670</v>
      </c>
      <c r="C151" s="36" t="s">
        <v>792</v>
      </c>
      <c r="D151" s="36" t="s">
        <v>316</v>
      </c>
      <c r="E151" s="36" t="s">
        <v>793</v>
      </c>
      <c r="F151" s="37">
        <v>0.0074</v>
      </c>
      <c r="G151" s="37">
        <v>0.0</v>
      </c>
      <c r="H151" s="37">
        <v>0.0</v>
      </c>
      <c r="I151" s="37">
        <v>0.0</v>
      </c>
      <c r="J151" s="37">
        <v>0.0</v>
      </c>
      <c r="K151" s="37">
        <v>0.0</v>
      </c>
      <c r="L151" s="37">
        <v>0.0</v>
      </c>
      <c r="M151" s="37">
        <v>0.0074</v>
      </c>
      <c r="N151" s="37">
        <v>0.0</v>
      </c>
      <c r="O151" s="37">
        <v>0.0074</v>
      </c>
      <c r="P151" s="37">
        <v>0.0074</v>
      </c>
      <c r="Q151" s="36" t="s">
        <v>794</v>
      </c>
      <c r="R151" s="36" t="s">
        <v>795</v>
      </c>
      <c r="S151" s="36">
        <v>1.14</v>
      </c>
      <c r="T151" s="37">
        <v>0.008</v>
      </c>
      <c r="U151" s="37">
        <v>0.0088</v>
      </c>
      <c r="V151" s="37">
        <v>0.0169</v>
      </c>
      <c r="W151" s="37">
        <v>0.0169</v>
      </c>
      <c r="X151" s="36" t="s">
        <v>57</v>
      </c>
      <c r="Y151" s="36" t="s">
        <v>57</v>
      </c>
      <c r="Z151" s="36">
        <v>0.0</v>
      </c>
    </row>
    <row r="152" ht="15.75" customHeight="1">
      <c r="A152" s="35" t="s">
        <v>796</v>
      </c>
      <c r="B152" s="36" t="s">
        <v>59</v>
      </c>
      <c r="C152" s="36" t="s">
        <v>797</v>
      </c>
      <c r="D152" s="36" t="s">
        <v>798</v>
      </c>
      <c r="E152" s="36" t="s">
        <v>799</v>
      </c>
      <c r="F152" s="37">
        <v>0.0136</v>
      </c>
      <c r="G152" s="37">
        <v>0.0409</v>
      </c>
      <c r="H152" s="37">
        <v>0.0823</v>
      </c>
      <c r="I152" s="37">
        <v>0.0</v>
      </c>
      <c r="J152" s="37">
        <v>0.0136</v>
      </c>
      <c r="K152" s="37">
        <v>0.0137</v>
      </c>
      <c r="L152" s="37">
        <v>0.0</v>
      </c>
      <c r="M152" s="37">
        <v>0.1132</v>
      </c>
      <c r="N152" s="37">
        <v>0.0144</v>
      </c>
      <c r="O152" s="37">
        <v>0.0282</v>
      </c>
      <c r="P152" s="37">
        <v>0.0585</v>
      </c>
      <c r="Q152" s="36" t="s">
        <v>800</v>
      </c>
      <c r="R152" s="36" t="s">
        <v>801</v>
      </c>
      <c r="S152" s="36">
        <v>0.95</v>
      </c>
      <c r="T152" s="37">
        <v>0.0132</v>
      </c>
      <c r="U152" s="37">
        <v>-0.0233</v>
      </c>
      <c r="V152" s="37">
        <v>-0.0105</v>
      </c>
      <c r="W152" s="37">
        <v>0.0572</v>
      </c>
      <c r="X152" s="36" t="s">
        <v>57</v>
      </c>
      <c r="Y152" s="36" t="s">
        <v>57</v>
      </c>
      <c r="Z152" s="36">
        <v>0.0</v>
      </c>
    </row>
    <row r="153" ht="15.75" customHeight="1">
      <c r="A153" s="35" t="s">
        <v>802</v>
      </c>
      <c r="B153" s="36" t="s">
        <v>59</v>
      </c>
      <c r="C153" s="36" t="s">
        <v>803</v>
      </c>
      <c r="D153" s="36" t="s">
        <v>804</v>
      </c>
      <c r="E153" s="36" t="s">
        <v>805</v>
      </c>
      <c r="F153" s="37">
        <v>0.0044</v>
      </c>
      <c r="G153" s="37">
        <v>0.0201</v>
      </c>
      <c r="H153" s="37">
        <v>0.0458</v>
      </c>
      <c r="I153" s="37">
        <v>0.0952</v>
      </c>
      <c r="J153" s="37">
        <v>0.0067</v>
      </c>
      <c r="K153" s="37">
        <v>0.0076</v>
      </c>
      <c r="L153" s="37">
        <v>0.0079</v>
      </c>
      <c r="M153" s="37">
        <v>0.0542</v>
      </c>
      <c r="N153" s="37">
        <v>0.075</v>
      </c>
      <c r="O153" s="37">
        <v>0.0798</v>
      </c>
      <c r="P153" s="37">
        <v>0.1959</v>
      </c>
      <c r="Q153" s="36" t="s">
        <v>806</v>
      </c>
      <c r="R153" s="36" t="s">
        <v>807</v>
      </c>
      <c r="S153" s="36">
        <v>0.92</v>
      </c>
      <c r="T153" s="37">
        <v>0.0069</v>
      </c>
      <c r="U153" s="37">
        <v>-0.0195</v>
      </c>
      <c r="V153" s="37">
        <v>-0.0128</v>
      </c>
      <c r="W153" s="37">
        <v>-0.0061</v>
      </c>
      <c r="X153" s="36" t="s">
        <v>57</v>
      </c>
      <c r="Y153" s="36" t="s">
        <v>57</v>
      </c>
      <c r="Z153" s="36">
        <v>0.0</v>
      </c>
    </row>
    <row r="154" ht="15.75" customHeight="1">
      <c r="A154" s="35" t="s">
        <v>808</v>
      </c>
      <c r="B154" s="36" t="s">
        <v>92</v>
      </c>
      <c r="C154" s="36" t="s">
        <v>809</v>
      </c>
      <c r="D154" s="36" t="s">
        <v>566</v>
      </c>
      <c r="E154" s="36" t="s">
        <v>810</v>
      </c>
      <c r="F154" s="37">
        <v>0.0122</v>
      </c>
      <c r="G154" s="37">
        <v>0.044</v>
      </c>
      <c r="H154" s="37">
        <v>0.0835</v>
      </c>
      <c r="I154" s="37">
        <v>0.0</v>
      </c>
      <c r="J154" s="37">
        <v>0.0147</v>
      </c>
      <c r="K154" s="37">
        <v>0.0139</v>
      </c>
      <c r="L154" s="37">
        <v>0.0</v>
      </c>
      <c r="M154" s="37">
        <v>0.1109</v>
      </c>
      <c r="N154" s="37">
        <v>-0.0922</v>
      </c>
      <c r="O154" s="37">
        <v>-0.0812</v>
      </c>
      <c r="P154" s="37">
        <v>-0.181</v>
      </c>
      <c r="Q154" s="36" t="s">
        <v>811</v>
      </c>
      <c r="R154" s="36" t="s">
        <v>812</v>
      </c>
      <c r="S154" s="36">
        <v>0.79</v>
      </c>
      <c r="T154" s="37">
        <v>0.0148</v>
      </c>
      <c r="U154" s="37">
        <v>-0.0789</v>
      </c>
      <c r="V154" s="37">
        <v>-0.0653</v>
      </c>
      <c r="W154" s="37">
        <v>-0.1</v>
      </c>
      <c r="X154" s="36" t="s">
        <v>57</v>
      </c>
      <c r="Y154" s="36" t="s">
        <v>57</v>
      </c>
      <c r="Z154" s="36">
        <v>0.0</v>
      </c>
    </row>
    <row r="155" ht="15.75" customHeight="1">
      <c r="A155" s="35" t="s">
        <v>813</v>
      </c>
      <c r="B155" s="36" t="s">
        <v>59</v>
      </c>
      <c r="C155" s="36" t="s">
        <v>814</v>
      </c>
      <c r="D155" s="36" t="s">
        <v>815</v>
      </c>
      <c r="E155" s="36" t="s">
        <v>816</v>
      </c>
      <c r="F155" s="37">
        <v>0.0123</v>
      </c>
      <c r="G155" s="37">
        <v>0.0375</v>
      </c>
      <c r="H155" s="37">
        <v>0.0728</v>
      </c>
      <c r="I155" s="37">
        <v>0.1399</v>
      </c>
      <c r="J155" s="37">
        <v>0.0125</v>
      </c>
      <c r="K155" s="37">
        <v>0.0121</v>
      </c>
      <c r="L155" s="37">
        <v>0.0117</v>
      </c>
      <c r="M155" s="37">
        <v>0.094</v>
      </c>
      <c r="N155" s="37">
        <v>0.0135</v>
      </c>
      <c r="O155" s="37">
        <v>0.026</v>
      </c>
      <c r="P155" s="37">
        <v>0.0306</v>
      </c>
      <c r="Q155" s="36" t="s">
        <v>817</v>
      </c>
      <c r="R155" s="36" t="s">
        <v>818</v>
      </c>
      <c r="S155" s="36">
        <v>1.08</v>
      </c>
      <c r="T155" s="37">
        <v>0.0133</v>
      </c>
      <c r="U155" s="37">
        <v>-0.0032</v>
      </c>
      <c r="V155" s="37">
        <v>0.01</v>
      </c>
      <c r="W155" s="37">
        <v>0.0289</v>
      </c>
      <c r="X155" s="36" t="s">
        <v>57</v>
      </c>
      <c r="Y155" s="36" t="s">
        <v>57</v>
      </c>
      <c r="Z155" s="36">
        <v>0.0</v>
      </c>
    </row>
    <row r="156" ht="15.75" customHeight="1">
      <c r="A156" s="35" t="s">
        <v>819</v>
      </c>
      <c r="B156" s="36" t="s">
        <v>92</v>
      </c>
      <c r="C156" s="36" t="s">
        <v>820</v>
      </c>
      <c r="D156" s="36" t="s">
        <v>821</v>
      </c>
      <c r="E156" s="36" t="s">
        <v>822</v>
      </c>
      <c r="F156" s="37">
        <v>0.0107</v>
      </c>
      <c r="G156" s="37">
        <v>0.0422</v>
      </c>
      <c r="H156" s="37">
        <v>0.08</v>
      </c>
      <c r="I156" s="37">
        <v>0.0</v>
      </c>
      <c r="J156" s="37">
        <v>0.0141</v>
      </c>
      <c r="K156" s="37">
        <v>0.0133</v>
      </c>
      <c r="L156" s="37">
        <v>0.0</v>
      </c>
      <c r="M156" s="37">
        <v>0.1093</v>
      </c>
      <c r="N156" s="37">
        <v>0.0563</v>
      </c>
      <c r="O156" s="37">
        <v>0.0677</v>
      </c>
      <c r="P156" s="37">
        <v>0.0845</v>
      </c>
      <c r="Q156" s="36" t="s">
        <v>823</v>
      </c>
      <c r="R156" s="36" t="s">
        <v>824</v>
      </c>
      <c r="S156" s="36">
        <v>1.04</v>
      </c>
      <c r="T156" s="37">
        <v>0.0118</v>
      </c>
      <c r="U156" s="37">
        <v>-0.0192</v>
      </c>
      <c r="V156" s="37">
        <v>-0.0077</v>
      </c>
      <c r="W156" s="37">
        <v>0.0134</v>
      </c>
      <c r="X156" s="36" t="s">
        <v>57</v>
      </c>
      <c r="Y156" s="36" t="s">
        <v>57</v>
      </c>
      <c r="Z156" s="36">
        <v>0.0</v>
      </c>
    </row>
    <row r="157" ht="15.75" customHeight="1">
      <c r="A157" s="35" t="s">
        <v>825</v>
      </c>
      <c r="B157" s="36" t="s">
        <v>59</v>
      </c>
      <c r="C157" s="36" t="s">
        <v>826</v>
      </c>
      <c r="D157" s="36" t="s">
        <v>827</v>
      </c>
      <c r="E157" s="36" t="s">
        <v>828</v>
      </c>
      <c r="F157" s="37">
        <v>0.0115</v>
      </c>
      <c r="G157" s="37">
        <v>0.037</v>
      </c>
      <c r="H157" s="37">
        <v>0.0723</v>
      </c>
      <c r="I157" s="37">
        <v>0.1404</v>
      </c>
      <c r="J157" s="37">
        <v>0.0123</v>
      </c>
      <c r="K157" s="37">
        <v>0.0121</v>
      </c>
      <c r="L157" s="37">
        <v>0.0117</v>
      </c>
      <c r="M157" s="37">
        <v>0.0963</v>
      </c>
      <c r="N157" s="37">
        <v>0.0136</v>
      </c>
      <c r="O157" s="37">
        <v>0.0252</v>
      </c>
      <c r="P157" s="37">
        <v>0.1096</v>
      </c>
      <c r="Q157" s="36" t="s">
        <v>829</v>
      </c>
      <c r="R157" s="36" t="s">
        <v>830</v>
      </c>
      <c r="S157" s="36">
        <v>0.99</v>
      </c>
      <c r="T157" s="37">
        <v>0.0111</v>
      </c>
      <c r="U157" s="37">
        <v>-0.0126</v>
      </c>
      <c r="V157" s="37">
        <v>-0.0016</v>
      </c>
      <c r="W157" s="37">
        <v>0.0429</v>
      </c>
      <c r="X157" s="36" t="s">
        <v>57</v>
      </c>
      <c r="Y157" s="36" t="s">
        <v>57</v>
      </c>
      <c r="Z157" s="36">
        <v>0.0</v>
      </c>
    </row>
    <row r="158" ht="15.75" customHeight="1">
      <c r="A158" s="35" t="s">
        <v>831</v>
      </c>
      <c r="B158" s="36" t="s">
        <v>59</v>
      </c>
      <c r="C158" s="36" t="s">
        <v>832</v>
      </c>
      <c r="D158" s="36" t="s">
        <v>833</v>
      </c>
      <c r="E158" s="36" t="s">
        <v>649</v>
      </c>
      <c r="F158" s="37">
        <v>0.0073</v>
      </c>
      <c r="G158" s="37">
        <v>0.0235</v>
      </c>
      <c r="H158" s="37">
        <v>0.0465</v>
      </c>
      <c r="I158" s="37">
        <v>0.0894</v>
      </c>
      <c r="J158" s="37">
        <v>0.0078</v>
      </c>
      <c r="K158" s="37">
        <v>0.0077</v>
      </c>
      <c r="L158" s="37">
        <v>0.0074</v>
      </c>
      <c r="M158" s="37">
        <v>0.0617</v>
      </c>
      <c r="N158" s="37">
        <v>0.0351</v>
      </c>
      <c r="O158" s="37">
        <v>0.0427</v>
      </c>
      <c r="P158" s="37">
        <v>0.0806</v>
      </c>
      <c r="Q158" s="36" t="s">
        <v>834</v>
      </c>
      <c r="R158" s="36" t="s">
        <v>835</v>
      </c>
      <c r="S158" s="36">
        <v>0.96</v>
      </c>
      <c r="T158" s="37">
        <v>0.0063</v>
      </c>
      <c r="U158" s="37">
        <v>0.112</v>
      </c>
      <c r="V158" s="37">
        <v>0.119</v>
      </c>
      <c r="W158" s="37">
        <v>0.1289</v>
      </c>
      <c r="X158" s="36" t="s">
        <v>57</v>
      </c>
      <c r="Y158" s="36" t="s">
        <v>57</v>
      </c>
      <c r="Z158" s="36">
        <v>0.0</v>
      </c>
    </row>
    <row r="159" ht="15.75" customHeight="1">
      <c r="A159" s="35" t="s">
        <v>836</v>
      </c>
      <c r="B159" s="36" t="s">
        <v>725</v>
      </c>
      <c r="C159" s="36" t="s">
        <v>837</v>
      </c>
      <c r="D159" s="36" t="s">
        <v>838</v>
      </c>
      <c r="E159" s="36" t="s">
        <v>364</v>
      </c>
      <c r="F159" s="37">
        <v>0.0079</v>
      </c>
      <c r="G159" s="37">
        <v>0.0265</v>
      </c>
      <c r="H159" s="37">
        <v>0.0513</v>
      </c>
      <c r="I159" s="37">
        <v>0.1015</v>
      </c>
      <c r="J159" s="37">
        <v>0.0088</v>
      </c>
      <c r="K159" s="37">
        <v>0.0085</v>
      </c>
      <c r="L159" s="37">
        <v>0.0085</v>
      </c>
      <c r="M159" s="37">
        <v>0.0674</v>
      </c>
      <c r="N159" s="37">
        <v>0.1735</v>
      </c>
      <c r="O159" s="37">
        <v>0.1828</v>
      </c>
      <c r="P159" s="37">
        <v>0.0608</v>
      </c>
      <c r="Q159" s="36" t="s">
        <v>839</v>
      </c>
      <c r="R159" s="36" t="s">
        <v>840</v>
      </c>
      <c r="S159" s="36">
        <v>0.72</v>
      </c>
      <c r="T159" s="37">
        <v>0.0062</v>
      </c>
      <c r="U159" s="37">
        <v>4.0E-4</v>
      </c>
      <c r="V159" s="37">
        <v>0.0065</v>
      </c>
      <c r="W159" s="37">
        <v>0.0534</v>
      </c>
      <c r="X159" s="37">
        <v>0.28</v>
      </c>
      <c r="Y159" s="36" t="s">
        <v>57</v>
      </c>
      <c r="Z159" s="36">
        <v>2.0</v>
      </c>
    </row>
    <row r="160" ht="15.75" customHeight="1">
      <c r="A160" s="35" t="s">
        <v>841</v>
      </c>
      <c r="B160" s="36" t="s">
        <v>92</v>
      </c>
      <c r="C160" s="36" t="s">
        <v>842</v>
      </c>
      <c r="D160" s="36" t="s">
        <v>843</v>
      </c>
      <c r="E160" s="36" t="s">
        <v>612</v>
      </c>
      <c r="F160" s="37">
        <v>0.0122</v>
      </c>
      <c r="G160" s="37">
        <v>0.0338</v>
      </c>
      <c r="H160" s="37">
        <v>0.0713</v>
      </c>
      <c r="I160" s="37">
        <v>0.0</v>
      </c>
      <c r="J160" s="37">
        <v>0.0113</v>
      </c>
      <c r="K160" s="37">
        <v>0.0119</v>
      </c>
      <c r="L160" s="37">
        <v>0.0</v>
      </c>
      <c r="M160" s="37">
        <v>0.0932</v>
      </c>
      <c r="N160" s="37">
        <v>-0.0026</v>
      </c>
      <c r="O160" s="37">
        <v>0.0095</v>
      </c>
      <c r="P160" s="37">
        <v>0.1123</v>
      </c>
      <c r="Q160" s="36" t="s">
        <v>844</v>
      </c>
      <c r="R160" s="36" t="s">
        <v>845</v>
      </c>
      <c r="S160" s="36">
        <v>1.03</v>
      </c>
      <c r="T160" s="37">
        <v>0.0125</v>
      </c>
      <c r="U160" s="37">
        <v>0.0031</v>
      </c>
      <c r="V160" s="37">
        <v>0.0157</v>
      </c>
      <c r="W160" s="37">
        <v>0.0951</v>
      </c>
      <c r="X160" s="36" t="s">
        <v>57</v>
      </c>
      <c r="Y160" s="36" t="s">
        <v>57</v>
      </c>
      <c r="Z160" s="36">
        <v>0.0</v>
      </c>
    </row>
    <row r="161" ht="15.75" customHeight="1">
      <c r="A161" s="35" t="s">
        <v>846</v>
      </c>
      <c r="B161" s="36" t="s">
        <v>59</v>
      </c>
      <c r="C161" s="36" t="s">
        <v>847</v>
      </c>
      <c r="D161" s="36" t="s">
        <v>848</v>
      </c>
      <c r="E161" s="36" t="s">
        <v>849</v>
      </c>
      <c r="F161" s="37">
        <v>0.0156</v>
      </c>
      <c r="G161" s="37">
        <v>0.0522</v>
      </c>
      <c r="H161" s="37">
        <v>0.1044</v>
      </c>
      <c r="I161" s="37">
        <v>0.1805</v>
      </c>
      <c r="J161" s="37">
        <v>0.0174</v>
      </c>
      <c r="K161" s="37">
        <v>0.0174</v>
      </c>
      <c r="L161" s="37">
        <v>0.015</v>
      </c>
      <c r="M161" s="37">
        <v>0.1319</v>
      </c>
      <c r="N161" s="37">
        <v>0.0429</v>
      </c>
      <c r="O161" s="37">
        <v>0.0591</v>
      </c>
      <c r="P161" s="37">
        <v>0.2388</v>
      </c>
      <c r="Q161" s="36" t="s">
        <v>850</v>
      </c>
      <c r="R161" s="36" t="s">
        <v>851</v>
      </c>
      <c r="S161" s="36">
        <v>1.09</v>
      </c>
      <c r="T161" s="37">
        <v>0.0165</v>
      </c>
      <c r="U161" s="37">
        <v>-0.0105</v>
      </c>
      <c r="V161" s="37">
        <v>0.0058</v>
      </c>
      <c r="W161" s="37">
        <v>0.0774</v>
      </c>
      <c r="X161" s="36" t="s">
        <v>57</v>
      </c>
      <c r="Y161" s="36" t="s">
        <v>57</v>
      </c>
      <c r="Z161" s="36">
        <v>0.0</v>
      </c>
    </row>
    <row r="162" ht="15.75" customHeight="1">
      <c r="A162" s="35" t="s">
        <v>852</v>
      </c>
      <c r="B162" s="36" t="s">
        <v>51</v>
      </c>
      <c r="C162" s="36" t="s">
        <v>853</v>
      </c>
      <c r="D162" s="36" t="s">
        <v>854</v>
      </c>
      <c r="E162" s="36" t="s">
        <v>364</v>
      </c>
      <c r="F162" s="37">
        <v>0.0072</v>
      </c>
      <c r="G162" s="37">
        <v>0.0211</v>
      </c>
      <c r="H162" s="37">
        <v>0.0383</v>
      </c>
      <c r="I162" s="37">
        <v>0.0808</v>
      </c>
      <c r="J162" s="37">
        <v>0.007</v>
      </c>
      <c r="K162" s="37">
        <v>0.0064</v>
      </c>
      <c r="L162" s="37">
        <v>0.0067</v>
      </c>
      <c r="M162" s="37">
        <v>0.0438</v>
      </c>
      <c r="N162" s="37">
        <v>0.0809</v>
      </c>
      <c r="O162" s="37">
        <v>0.0886</v>
      </c>
      <c r="P162" s="37">
        <v>0.2124</v>
      </c>
      <c r="Q162" s="36" t="s">
        <v>855</v>
      </c>
      <c r="R162" s="36" t="s">
        <v>856</v>
      </c>
      <c r="S162" s="36">
        <v>0.99</v>
      </c>
      <c r="T162" s="37">
        <v>0.0056</v>
      </c>
      <c r="U162" s="37">
        <v>0.0015</v>
      </c>
      <c r="V162" s="37">
        <v>0.0072</v>
      </c>
      <c r="W162" s="37">
        <v>0.0222</v>
      </c>
      <c r="X162" s="37">
        <v>0.0277</v>
      </c>
      <c r="Y162" s="36" t="s">
        <v>57</v>
      </c>
      <c r="Z162" s="36">
        <v>1.0</v>
      </c>
    </row>
    <row r="163" ht="15.75" customHeight="1">
      <c r="A163" s="35" t="s">
        <v>857</v>
      </c>
      <c r="B163" s="36" t="s">
        <v>59</v>
      </c>
      <c r="C163" s="36" t="s">
        <v>858</v>
      </c>
      <c r="D163" s="36" t="s">
        <v>859</v>
      </c>
      <c r="E163" s="36" t="s">
        <v>860</v>
      </c>
      <c r="F163" s="37">
        <v>0.0105</v>
      </c>
      <c r="G163" s="37">
        <v>0.0335</v>
      </c>
      <c r="H163" s="37">
        <v>0.0666</v>
      </c>
      <c r="I163" s="37">
        <v>0.0</v>
      </c>
      <c r="J163" s="37">
        <v>0.0112</v>
      </c>
      <c r="K163" s="37">
        <v>0.0111</v>
      </c>
      <c r="L163" s="37">
        <v>0.0</v>
      </c>
      <c r="M163" s="37">
        <v>0.0884</v>
      </c>
      <c r="N163" s="37">
        <v>0.1075</v>
      </c>
      <c r="O163" s="37">
        <v>0.1191</v>
      </c>
      <c r="P163" s="37">
        <v>0.17</v>
      </c>
      <c r="Q163" s="36" t="s">
        <v>861</v>
      </c>
      <c r="R163" s="36" t="s">
        <v>862</v>
      </c>
      <c r="S163" s="36">
        <v>0.9</v>
      </c>
      <c r="T163" s="37">
        <v>0.0094</v>
      </c>
      <c r="U163" s="37">
        <v>0.0322</v>
      </c>
      <c r="V163" s="37">
        <v>0.0418</v>
      </c>
      <c r="W163" s="37">
        <v>0.0969</v>
      </c>
      <c r="X163" s="36" t="s">
        <v>57</v>
      </c>
      <c r="Y163" s="36" t="s">
        <v>57</v>
      </c>
      <c r="Z163" s="36">
        <v>0.0</v>
      </c>
    </row>
    <row r="164" ht="15.75" customHeight="1">
      <c r="A164" s="35" t="s">
        <v>863</v>
      </c>
      <c r="B164" s="36" t="s">
        <v>92</v>
      </c>
      <c r="C164" s="36" t="s">
        <v>864</v>
      </c>
      <c r="D164" s="36" t="s">
        <v>865</v>
      </c>
      <c r="E164" s="36" t="s">
        <v>333</v>
      </c>
      <c r="F164" s="37">
        <v>0.0056</v>
      </c>
      <c r="G164" s="37">
        <v>0.0186</v>
      </c>
      <c r="H164" s="37">
        <v>0.0379</v>
      </c>
      <c r="I164" s="37">
        <v>0.0792</v>
      </c>
      <c r="J164" s="37">
        <v>0.0062</v>
      </c>
      <c r="K164" s="37">
        <v>0.0063</v>
      </c>
      <c r="L164" s="37">
        <v>0.0066</v>
      </c>
      <c r="M164" s="37">
        <v>0.0514</v>
      </c>
      <c r="N164" s="37">
        <v>0.155</v>
      </c>
      <c r="O164" s="37">
        <v>0.1615</v>
      </c>
      <c r="P164" s="37">
        <v>0.1553</v>
      </c>
      <c r="Q164" s="36" t="s">
        <v>866</v>
      </c>
      <c r="R164" s="36" t="s">
        <v>867</v>
      </c>
      <c r="S164" s="36">
        <v>0.77</v>
      </c>
      <c r="T164" s="37">
        <v>0.0043</v>
      </c>
      <c r="U164" s="37">
        <v>0.0011</v>
      </c>
      <c r="V164" s="37">
        <v>0.0055</v>
      </c>
      <c r="W164" s="37">
        <v>0.0319</v>
      </c>
      <c r="X164" s="37">
        <v>0.148</v>
      </c>
      <c r="Y164" s="37">
        <v>0.134</v>
      </c>
      <c r="Z164" s="36">
        <v>5.0</v>
      </c>
    </row>
    <row r="165" ht="15.75" customHeight="1">
      <c r="A165" s="35" t="s">
        <v>868</v>
      </c>
      <c r="B165" s="36" t="s">
        <v>59</v>
      </c>
      <c r="C165" s="36" t="s">
        <v>869</v>
      </c>
      <c r="D165" s="36" t="s">
        <v>870</v>
      </c>
      <c r="E165" s="36" t="s">
        <v>130</v>
      </c>
      <c r="F165" s="37">
        <v>0.0081</v>
      </c>
      <c r="G165" s="37">
        <v>0.0267</v>
      </c>
      <c r="H165" s="37">
        <v>0.0526</v>
      </c>
      <c r="I165" s="37">
        <v>0.0987</v>
      </c>
      <c r="J165" s="37">
        <v>0.0089</v>
      </c>
      <c r="K165" s="37">
        <v>0.0088</v>
      </c>
      <c r="L165" s="37">
        <v>0.0082</v>
      </c>
      <c r="M165" s="37">
        <v>0.0696</v>
      </c>
      <c r="N165" s="37">
        <v>0.1543</v>
      </c>
      <c r="O165" s="37">
        <v>0.1636</v>
      </c>
      <c r="P165" s="37">
        <v>0.2184</v>
      </c>
      <c r="Q165" s="36" t="s">
        <v>871</v>
      </c>
      <c r="R165" s="36" t="s">
        <v>872</v>
      </c>
      <c r="S165" s="36">
        <v>0.93</v>
      </c>
      <c r="T165" s="37">
        <v>0.007</v>
      </c>
      <c r="U165" s="37">
        <v>0.0813</v>
      </c>
      <c r="V165" s="37">
        <v>0.0889</v>
      </c>
      <c r="W165" s="37">
        <v>0.124</v>
      </c>
      <c r="X165" s="36" t="s">
        <v>57</v>
      </c>
      <c r="Y165" s="36" t="s">
        <v>57</v>
      </c>
      <c r="Z165" s="36">
        <v>0.0</v>
      </c>
    </row>
    <row r="166" ht="15.75" customHeight="1">
      <c r="A166" s="35" t="s">
        <v>873</v>
      </c>
      <c r="B166" s="36" t="s">
        <v>725</v>
      </c>
      <c r="C166" s="36" t="s">
        <v>874</v>
      </c>
      <c r="D166" s="36" t="s">
        <v>875</v>
      </c>
      <c r="E166" s="36" t="s">
        <v>876</v>
      </c>
      <c r="F166" s="37">
        <v>0.0145</v>
      </c>
      <c r="G166" s="37">
        <v>0.0639</v>
      </c>
      <c r="H166" s="37">
        <v>0.1332</v>
      </c>
      <c r="I166" s="37">
        <v>0.0</v>
      </c>
      <c r="J166" s="37">
        <v>0.0213</v>
      </c>
      <c r="K166" s="37">
        <v>0.0222</v>
      </c>
      <c r="L166" s="37">
        <v>0.0</v>
      </c>
      <c r="M166" s="37">
        <v>0.1332</v>
      </c>
      <c r="N166" s="37">
        <v>0.1154</v>
      </c>
      <c r="O166" s="37">
        <v>0.1315</v>
      </c>
      <c r="P166" s="37">
        <v>0.1633</v>
      </c>
      <c r="Q166" s="36" t="s">
        <v>877</v>
      </c>
      <c r="R166" s="36" t="s">
        <v>878</v>
      </c>
      <c r="S166" s="36">
        <v>1.65</v>
      </c>
      <c r="T166" s="37">
        <v>0.0375</v>
      </c>
      <c r="U166" s="37">
        <v>-0.0655</v>
      </c>
      <c r="V166" s="37">
        <v>-0.0305</v>
      </c>
      <c r="W166" s="37">
        <v>0.067</v>
      </c>
      <c r="X166" s="36" t="s">
        <v>57</v>
      </c>
      <c r="Y166" s="36" t="s">
        <v>57</v>
      </c>
      <c r="Z166" s="36">
        <v>0.0</v>
      </c>
    </row>
    <row r="167" ht="15.75" customHeight="1">
      <c r="A167" s="35" t="s">
        <v>879</v>
      </c>
      <c r="B167" s="36" t="s">
        <v>59</v>
      </c>
      <c r="C167" s="36" t="s">
        <v>880</v>
      </c>
      <c r="D167" s="36" t="s">
        <v>881</v>
      </c>
      <c r="E167" s="36" t="s">
        <v>882</v>
      </c>
      <c r="F167" s="37">
        <v>0.0084</v>
      </c>
      <c r="G167" s="37">
        <v>0.0304</v>
      </c>
      <c r="H167" s="37">
        <v>0.0575</v>
      </c>
      <c r="I167" s="37">
        <v>0.1057</v>
      </c>
      <c r="J167" s="37">
        <v>0.0101</v>
      </c>
      <c r="K167" s="37">
        <v>0.0096</v>
      </c>
      <c r="L167" s="37">
        <v>0.0088</v>
      </c>
      <c r="M167" s="37">
        <v>0.074</v>
      </c>
      <c r="N167" s="37">
        <v>0.0507</v>
      </c>
      <c r="O167" s="37">
        <v>0.0596</v>
      </c>
      <c r="P167" s="37">
        <v>0.0962</v>
      </c>
      <c r="Q167" s="36" t="s">
        <v>883</v>
      </c>
      <c r="R167" s="36" t="s">
        <v>884</v>
      </c>
      <c r="S167" s="36">
        <v>0.9</v>
      </c>
      <c r="T167" s="37">
        <v>0.0074</v>
      </c>
      <c r="U167" s="37">
        <v>0.0655</v>
      </c>
      <c r="V167" s="37">
        <v>0.0734</v>
      </c>
      <c r="W167" s="37">
        <v>0.0651</v>
      </c>
      <c r="X167" s="36" t="s">
        <v>57</v>
      </c>
      <c r="Y167" s="36" t="s">
        <v>57</v>
      </c>
      <c r="Z167" s="36">
        <v>0.0</v>
      </c>
    </row>
    <row r="168" ht="15.75" customHeight="1">
      <c r="A168" s="35" t="s">
        <v>885</v>
      </c>
      <c r="B168" s="36" t="s">
        <v>59</v>
      </c>
      <c r="C168" s="36" t="s">
        <v>886</v>
      </c>
      <c r="D168" s="36" t="s">
        <v>887</v>
      </c>
      <c r="E168" s="36" t="s">
        <v>888</v>
      </c>
      <c r="F168" s="37">
        <v>0.0136</v>
      </c>
      <c r="G168" s="37">
        <v>0.0366</v>
      </c>
      <c r="H168" s="37">
        <v>0.0722</v>
      </c>
      <c r="I168" s="37">
        <v>0.0</v>
      </c>
      <c r="J168" s="37">
        <v>0.0122</v>
      </c>
      <c r="K168" s="37">
        <v>0.012</v>
      </c>
      <c r="L168" s="37">
        <v>0.0</v>
      </c>
      <c r="M168" s="37">
        <v>0.0821</v>
      </c>
      <c r="N168" s="37">
        <v>0.0047</v>
      </c>
      <c r="O168" s="37">
        <v>0.0184</v>
      </c>
      <c r="P168" s="37">
        <v>0.0529</v>
      </c>
      <c r="Q168" s="36" t="s">
        <v>889</v>
      </c>
      <c r="R168" s="36" t="s">
        <v>150</v>
      </c>
      <c r="S168" s="36">
        <v>1.05</v>
      </c>
      <c r="T168" s="37">
        <v>0.0143</v>
      </c>
      <c r="U168" s="37">
        <v>0.0118</v>
      </c>
      <c r="V168" s="37">
        <v>0.0262</v>
      </c>
      <c r="W168" s="37">
        <v>0.0964</v>
      </c>
      <c r="X168" s="36" t="s">
        <v>57</v>
      </c>
      <c r="Y168" s="36" t="s">
        <v>57</v>
      </c>
      <c r="Z168" s="36">
        <v>0.0</v>
      </c>
    </row>
    <row r="169" ht="15.75" customHeight="1">
      <c r="A169" s="35" t="s">
        <v>890</v>
      </c>
      <c r="B169" s="36" t="s">
        <v>59</v>
      </c>
      <c r="C169" s="36" t="s">
        <v>891</v>
      </c>
      <c r="D169" s="36" t="s">
        <v>892</v>
      </c>
      <c r="E169" s="36" t="s">
        <v>689</v>
      </c>
      <c r="F169" s="37">
        <v>0.0126</v>
      </c>
      <c r="G169" s="37">
        <v>0.0341</v>
      </c>
      <c r="H169" s="37">
        <v>0.064</v>
      </c>
      <c r="I169" s="37">
        <v>0.1065</v>
      </c>
      <c r="J169" s="37">
        <v>0.0114</v>
      </c>
      <c r="K169" s="37">
        <v>0.0107</v>
      </c>
      <c r="L169" s="37">
        <v>0.0089</v>
      </c>
      <c r="M169" s="37">
        <v>0.0805</v>
      </c>
      <c r="N169" s="37">
        <v>0.005</v>
      </c>
      <c r="O169" s="37">
        <v>0.0177</v>
      </c>
      <c r="P169" s="37">
        <v>0.117</v>
      </c>
      <c r="Q169" s="36" t="s">
        <v>893</v>
      </c>
      <c r="R169" s="36" t="s">
        <v>894</v>
      </c>
      <c r="S169" s="36">
        <v>1.01</v>
      </c>
      <c r="T169" s="37">
        <v>0.0128</v>
      </c>
      <c r="U169" s="37">
        <v>-0.0023</v>
      </c>
      <c r="V169" s="37">
        <v>0.0105</v>
      </c>
      <c r="W169" s="37">
        <v>0.0862</v>
      </c>
      <c r="X169" s="36" t="s">
        <v>57</v>
      </c>
      <c r="Y169" s="36" t="s">
        <v>57</v>
      </c>
      <c r="Z169" s="36">
        <v>0.0</v>
      </c>
    </row>
    <row r="170" ht="15.75" customHeight="1">
      <c r="A170" s="35" t="s">
        <v>895</v>
      </c>
      <c r="B170" s="36" t="s">
        <v>59</v>
      </c>
      <c r="C170" s="36" t="s">
        <v>896</v>
      </c>
      <c r="D170" s="36" t="s">
        <v>897</v>
      </c>
      <c r="E170" s="36" t="s">
        <v>606</v>
      </c>
      <c r="F170" s="37">
        <v>0.0078</v>
      </c>
      <c r="G170" s="37">
        <v>0.0319</v>
      </c>
      <c r="H170" s="37">
        <v>0.0753</v>
      </c>
      <c r="I170" s="37">
        <v>0.1489</v>
      </c>
      <c r="J170" s="37">
        <v>0.0106</v>
      </c>
      <c r="K170" s="37">
        <v>0.0126</v>
      </c>
      <c r="L170" s="37">
        <v>0.0124</v>
      </c>
      <c r="M170" s="37">
        <v>0.098</v>
      </c>
      <c r="N170" s="37">
        <v>-5.0E-4</v>
      </c>
      <c r="O170" s="37">
        <v>0.0072</v>
      </c>
      <c r="P170" s="37">
        <v>0.0108</v>
      </c>
      <c r="Q170" s="36" t="s">
        <v>898</v>
      </c>
      <c r="R170" s="36" t="s">
        <v>899</v>
      </c>
      <c r="S170" s="36">
        <v>1.0</v>
      </c>
      <c r="T170" s="37">
        <v>0.0078</v>
      </c>
      <c r="U170" s="37">
        <v>0.0059</v>
      </c>
      <c r="V170" s="37">
        <v>0.0138</v>
      </c>
      <c r="W170" s="37">
        <v>0.092</v>
      </c>
      <c r="X170" s="36" t="s">
        <v>57</v>
      </c>
      <c r="Y170" s="36" t="s">
        <v>57</v>
      </c>
      <c r="Z170" s="36">
        <v>0.0</v>
      </c>
    </row>
    <row r="171" ht="15.75" customHeight="1">
      <c r="A171" s="35" t="s">
        <v>900</v>
      </c>
      <c r="B171" s="36" t="s">
        <v>59</v>
      </c>
      <c r="C171" s="36" t="s">
        <v>901</v>
      </c>
      <c r="D171" s="36" t="s">
        <v>902</v>
      </c>
      <c r="E171" s="36" t="s">
        <v>903</v>
      </c>
      <c r="F171" s="37">
        <v>0.0062</v>
      </c>
      <c r="G171" s="37">
        <v>0.0318</v>
      </c>
      <c r="H171" s="37">
        <v>0.0781</v>
      </c>
      <c r="I171" s="37">
        <v>0.1558</v>
      </c>
      <c r="J171" s="37">
        <v>0.0106</v>
      </c>
      <c r="K171" s="37">
        <v>0.013</v>
      </c>
      <c r="L171" s="37">
        <v>0.013</v>
      </c>
      <c r="M171" s="37">
        <v>0.1017</v>
      </c>
      <c r="N171" s="37">
        <v>-0.034</v>
      </c>
      <c r="O171" s="37">
        <v>-0.028</v>
      </c>
      <c r="P171" s="37">
        <v>-0.0043</v>
      </c>
      <c r="Q171" s="36" t="s">
        <v>904</v>
      </c>
      <c r="R171" s="36" t="s">
        <v>905</v>
      </c>
      <c r="S171" s="36">
        <v>0.96</v>
      </c>
      <c r="T171" s="37">
        <v>0.0061</v>
      </c>
      <c r="U171" s="37">
        <v>0.0093</v>
      </c>
      <c r="V171" s="37">
        <v>0.0154</v>
      </c>
      <c r="W171" s="37">
        <v>0.0886</v>
      </c>
      <c r="X171" s="36" t="s">
        <v>57</v>
      </c>
      <c r="Y171" s="36" t="s">
        <v>57</v>
      </c>
      <c r="Z171" s="36">
        <v>0.0</v>
      </c>
    </row>
    <row r="172" ht="15.75" customHeight="1">
      <c r="A172" s="35" t="s">
        <v>906</v>
      </c>
      <c r="B172" s="36" t="s">
        <v>725</v>
      </c>
      <c r="C172" s="36" t="s">
        <v>152</v>
      </c>
      <c r="D172" s="36" t="s">
        <v>907</v>
      </c>
      <c r="E172" s="36" t="s">
        <v>81</v>
      </c>
      <c r="F172" s="37">
        <v>0.0</v>
      </c>
      <c r="G172" s="37">
        <v>0.0</v>
      </c>
      <c r="H172" s="37">
        <v>0.0</v>
      </c>
      <c r="I172" s="37">
        <v>0.0</v>
      </c>
      <c r="J172" s="37">
        <v>0.0</v>
      </c>
      <c r="K172" s="37">
        <v>0.0</v>
      </c>
      <c r="L172" s="37">
        <v>0.0</v>
      </c>
      <c r="M172" s="37">
        <v>0.0</v>
      </c>
      <c r="N172" s="37">
        <v>0.0</v>
      </c>
      <c r="O172" s="37">
        <v>0.0</v>
      </c>
      <c r="P172" s="37">
        <v>0.0</v>
      </c>
      <c r="Q172" s="36" t="s">
        <v>908</v>
      </c>
      <c r="R172" s="36" t="s">
        <v>62</v>
      </c>
      <c r="S172" s="36">
        <v>0.86</v>
      </c>
      <c r="T172" s="36" t="s">
        <v>57</v>
      </c>
      <c r="U172" s="36" t="s">
        <v>57</v>
      </c>
      <c r="V172" s="36" t="s">
        <v>57</v>
      </c>
      <c r="W172" s="36" t="s">
        <v>57</v>
      </c>
      <c r="X172" s="36" t="s">
        <v>57</v>
      </c>
      <c r="Y172" s="36" t="s">
        <v>57</v>
      </c>
      <c r="Z172" s="36">
        <v>0.0</v>
      </c>
    </row>
    <row r="173" ht="15.75" customHeight="1">
      <c r="A173" s="35" t="s">
        <v>15</v>
      </c>
      <c r="B173" s="36" t="s">
        <v>92</v>
      </c>
      <c r="C173" s="36" t="s">
        <v>909</v>
      </c>
      <c r="D173" s="36" t="s">
        <v>910</v>
      </c>
      <c r="E173" s="36" t="s">
        <v>810</v>
      </c>
      <c r="F173" s="37">
        <v>0.0059</v>
      </c>
      <c r="G173" s="37">
        <v>0.019</v>
      </c>
      <c r="H173" s="37">
        <v>0.0374</v>
      </c>
      <c r="I173" s="37">
        <v>0.0727</v>
      </c>
      <c r="J173" s="37">
        <v>0.0063</v>
      </c>
      <c r="K173" s="37">
        <v>0.0062</v>
      </c>
      <c r="L173" s="37">
        <v>0.0061</v>
      </c>
      <c r="M173" s="37">
        <v>0.0496</v>
      </c>
      <c r="N173" s="37">
        <v>0.1318</v>
      </c>
      <c r="O173" s="37">
        <v>0.1385</v>
      </c>
      <c r="P173" s="37">
        <v>0.2212</v>
      </c>
      <c r="Q173" s="36" t="s">
        <v>911</v>
      </c>
      <c r="R173" s="36" t="s">
        <v>912</v>
      </c>
      <c r="S173" s="36">
        <v>0.96</v>
      </c>
      <c r="T173" s="37">
        <v>0.0057</v>
      </c>
      <c r="U173" s="37">
        <v>6.0E-4</v>
      </c>
      <c r="V173" s="37">
        <v>0.0063</v>
      </c>
      <c r="W173" s="37">
        <v>0.0588</v>
      </c>
      <c r="X173" s="37">
        <v>0.02</v>
      </c>
      <c r="Y173" s="37">
        <v>0.0672</v>
      </c>
      <c r="Z173" s="36">
        <v>20.0</v>
      </c>
    </row>
    <row r="174" ht="15.75" customHeight="1">
      <c r="A174" s="35" t="s">
        <v>913</v>
      </c>
      <c r="B174" s="36" t="s">
        <v>59</v>
      </c>
      <c r="C174" s="36" t="s">
        <v>914</v>
      </c>
      <c r="D174" s="36" t="s">
        <v>915</v>
      </c>
      <c r="E174" s="36" t="s">
        <v>130</v>
      </c>
      <c r="F174" s="37">
        <v>0.0082</v>
      </c>
      <c r="G174" s="37">
        <v>0.0298</v>
      </c>
      <c r="H174" s="37">
        <v>0.0677</v>
      </c>
      <c r="I174" s="37">
        <v>0.1451</v>
      </c>
      <c r="J174" s="37">
        <v>0.0099</v>
      </c>
      <c r="K174" s="37">
        <v>0.0113</v>
      </c>
      <c r="L174" s="37">
        <v>0.0121</v>
      </c>
      <c r="M174" s="37">
        <v>0.0908</v>
      </c>
      <c r="N174" s="37">
        <v>-0.0662</v>
      </c>
      <c r="O174" s="37">
        <v>-0.0585</v>
      </c>
      <c r="P174" s="37">
        <v>-0.0625</v>
      </c>
      <c r="Q174" s="36" t="s">
        <v>916</v>
      </c>
      <c r="R174" s="36" t="s">
        <v>917</v>
      </c>
      <c r="S174" s="36">
        <v>0.96</v>
      </c>
      <c r="T174" s="37">
        <v>0.0079</v>
      </c>
      <c r="U174" s="37">
        <v>0.0054</v>
      </c>
      <c r="V174" s="37">
        <v>0.0133</v>
      </c>
      <c r="W174" s="37">
        <v>0.0798</v>
      </c>
      <c r="X174" s="36" t="s">
        <v>57</v>
      </c>
      <c r="Y174" s="36" t="s">
        <v>57</v>
      </c>
      <c r="Z174" s="36">
        <v>0.0</v>
      </c>
    </row>
    <row r="175" ht="15.75" customHeight="1">
      <c r="A175" s="35" t="s">
        <v>918</v>
      </c>
      <c r="B175" s="36" t="s">
        <v>51</v>
      </c>
      <c r="C175" s="36" t="s">
        <v>919</v>
      </c>
      <c r="D175" s="36" t="s">
        <v>920</v>
      </c>
      <c r="E175" s="36" t="s">
        <v>396</v>
      </c>
      <c r="F175" s="37">
        <v>0.0039</v>
      </c>
      <c r="G175" s="37">
        <v>0.0146</v>
      </c>
      <c r="H175" s="37">
        <v>0.0326</v>
      </c>
      <c r="I175" s="37">
        <v>0.0679</v>
      </c>
      <c r="J175" s="37">
        <v>0.0049</v>
      </c>
      <c r="K175" s="37">
        <v>0.0054</v>
      </c>
      <c r="L175" s="37">
        <v>0.0057</v>
      </c>
      <c r="M175" s="37">
        <v>0.0448</v>
      </c>
      <c r="N175" s="37">
        <v>0.0</v>
      </c>
      <c r="O175" s="37">
        <v>0.0039</v>
      </c>
      <c r="P175" s="37">
        <v>0.0689</v>
      </c>
      <c r="Q175" s="36" t="s">
        <v>921</v>
      </c>
      <c r="R175" s="36" t="s">
        <v>922</v>
      </c>
      <c r="S175" s="36">
        <v>0.81</v>
      </c>
      <c r="T175" s="37">
        <v>0.0032</v>
      </c>
      <c r="U175" s="37">
        <v>0.008</v>
      </c>
      <c r="V175" s="37">
        <v>0.0112</v>
      </c>
      <c r="W175" s="37">
        <v>0.0307</v>
      </c>
      <c r="X175" s="37">
        <v>0.024</v>
      </c>
      <c r="Y175" s="36" t="s">
        <v>57</v>
      </c>
      <c r="Z175" s="36">
        <v>3.0</v>
      </c>
    </row>
    <row r="176" ht="15.75" customHeight="1">
      <c r="A176" s="35" t="s">
        <v>918</v>
      </c>
      <c r="B176" s="36" t="s">
        <v>51</v>
      </c>
      <c r="C176" s="36" t="s">
        <v>919</v>
      </c>
      <c r="D176" s="36" t="s">
        <v>920</v>
      </c>
      <c r="E176" s="36" t="s">
        <v>810</v>
      </c>
      <c r="F176" s="37">
        <v>0.0099</v>
      </c>
      <c r="G176" s="37">
        <v>0.0205</v>
      </c>
      <c r="H176" s="37">
        <v>0.0386</v>
      </c>
      <c r="I176" s="37">
        <v>0.0738</v>
      </c>
      <c r="J176" s="37">
        <v>0.0068</v>
      </c>
      <c r="K176" s="37">
        <v>0.0064</v>
      </c>
      <c r="L176" s="37">
        <v>0.0062</v>
      </c>
      <c r="M176" s="37">
        <v>0.0508</v>
      </c>
      <c r="N176" s="37">
        <v>0.0</v>
      </c>
      <c r="O176" s="37">
        <v>0.0099</v>
      </c>
      <c r="P176" s="37">
        <v>0.0753</v>
      </c>
      <c r="Q176" s="36" t="s">
        <v>921</v>
      </c>
      <c r="R176" s="36" t="s">
        <v>922</v>
      </c>
      <c r="S176" s="36">
        <v>0.81</v>
      </c>
      <c r="T176" s="37">
        <v>0.0032</v>
      </c>
      <c r="U176" s="37">
        <v>0.008</v>
      </c>
      <c r="V176" s="37">
        <v>0.0112</v>
      </c>
      <c r="W176" s="37">
        <v>0.0307</v>
      </c>
      <c r="X176" s="37">
        <v>0.024</v>
      </c>
      <c r="Y176" s="36" t="s">
        <v>57</v>
      </c>
      <c r="Z176" s="36">
        <v>3.0</v>
      </c>
    </row>
    <row r="177" ht="15.75" customHeight="1">
      <c r="A177" s="35" t="s">
        <v>923</v>
      </c>
      <c r="B177" s="36" t="s">
        <v>725</v>
      </c>
      <c r="C177" s="36" t="s">
        <v>924</v>
      </c>
      <c r="D177" s="36" t="s">
        <v>316</v>
      </c>
      <c r="E177" s="36" t="s">
        <v>136</v>
      </c>
      <c r="F177" s="36" t="s">
        <v>57</v>
      </c>
      <c r="G177" s="36" t="s">
        <v>57</v>
      </c>
      <c r="H177" s="36" t="s">
        <v>57</v>
      </c>
      <c r="I177" s="36" t="s">
        <v>57</v>
      </c>
      <c r="J177" s="36" t="s">
        <v>57</v>
      </c>
      <c r="K177" s="36" t="s">
        <v>57</v>
      </c>
      <c r="L177" s="36" t="s">
        <v>57</v>
      </c>
      <c r="M177" s="36" t="s">
        <v>57</v>
      </c>
      <c r="N177" s="36" t="s">
        <v>57</v>
      </c>
      <c r="O177" s="36" t="s">
        <v>57</v>
      </c>
      <c r="P177" s="36" t="s">
        <v>57</v>
      </c>
      <c r="Q177" s="36" t="s">
        <v>925</v>
      </c>
      <c r="R177" s="36" t="s">
        <v>926</v>
      </c>
      <c r="S177" s="36">
        <v>1.65</v>
      </c>
      <c r="T177" s="36" t="s">
        <v>57</v>
      </c>
      <c r="U177" s="36" t="s">
        <v>57</v>
      </c>
      <c r="V177" s="36" t="s">
        <v>57</v>
      </c>
      <c r="W177" s="36" t="s">
        <v>57</v>
      </c>
      <c r="X177" s="36" t="s">
        <v>57</v>
      </c>
      <c r="Y177" s="36" t="s">
        <v>57</v>
      </c>
      <c r="Z177" s="36">
        <v>0.0</v>
      </c>
    </row>
    <row r="178" ht="15.75" customHeight="1">
      <c r="A178" s="35" t="s">
        <v>927</v>
      </c>
      <c r="B178" s="36" t="s">
        <v>85</v>
      </c>
      <c r="C178" s="36" t="s">
        <v>377</v>
      </c>
      <c r="D178" s="36" t="s">
        <v>928</v>
      </c>
      <c r="E178" s="36" t="s">
        <v>364</v>
      </c>
      <c r="F178" s="37">
        <v>0.0073</v>
      </c>
      <c r="G178" s="37">
        <v>0.0232</v>
      </c>
      <c r="H178" s="37">
        <v>0.0461</v>
      </c>
      <c r="I178" s="37">
        <v>0.0881</v>
      </c>
      <c r="J178" s="37">
        <v>0.0077</v>
      </c>
      <c r="K178" s="37">
        <v>0.0077</v>
      </c>
      <c r="L178" s="37">
        <v>0.0073</v>
      </c>
      <c r="M178" s="37">
        <v>0.0609</v>
      </c>
      <c r="N178" s="37">
        <v>0.1067</v>
      </c>
      <c r="O178" s="37">
        <v>0.1147</v>
      </c>
      <c r="P178" s="37">
        <v>0.1012</v>
      </c>
      <c r="Q178" s="36" t="s">
        <v>929</v>
      </c>
      <c r="R178" s="36" t="s">
        <v>930</v>
      </c>
      <c r="S178" s="36">
        <v>0.83</v>
      </c>
      <c r="T178" s="37">
        <v>0.0061</v>
      </c>
      <c r="U178" s="37">
        <v>2.0E-4</v>
      </c>
      <c r="V178" s="37">
        <v>0.0063</v>
      </c>
      <c r="W178" s="37">
        <v>0.0494</v>
      </c>
      <c r="X178" s="37">
        <v>0.005</v>
      </c>
      <c r="Y178" s="36" t="s">
        <v>57</v>
      </c>
      <c r="Z178" s="36">
        <v>5.0</v>
      </c>
    </row>
    <row r="179" ht="15.75" customHeight="1">
      <c r="A179" s="35" t="s">
        <v>931</v>
      </c>
      <c r="B179" s="36" t="s">
        <v>725</v>
      </c>
      <c r="C179" s="36" t="s">
        <v>932</v>
      </c>
      <c r="D179" s="36" t="s">
        <v>622</v>
      </c>
      <c r="E179" s="36" t="s">
        <v>590</v>
      </c>
      <c r="F179" s="37">
        <v>0.0066</v>
      </c>
      <c r="G179" s="37">
        <v>0.0201</v>
      </c>
      <c r="H179" s="37">
        <v>0.0422</v>
      </c>
      <c r="I179" s="37">
        <v>0.0782</v>
      </c>
      <c r="J179" s="37">
        <v>0.0067</v>
      </c>
      <c r="K179" s="37">
        <v>0.007</v>
      </c>
      <c r="L179" s="37">
        <v>0.0065</v>
      </c>
      <c r="M179" s="37">
        <v>0.0547</v>
      </c>
      <c r="N179" s="37">
        <v>-0.0207</v>
      </c>
      <c r="O179" s="37">
        <v>-0.0142</v>
      </c>
      <c r="P179" s="37">
        <v>-0.0457</v>
      </c>
      <c r="Q179" s="36" t="s">
        <v>933</v>
      </c>
      <c r="R179" s="36" t="s">
        <v>934</v>
      </c>
      <c r="S179" s="36">
        <v>0.62</v>
      </c>
      <c r="T179" s="37">
        <v>0.0041</v>
      </c>
      <c r="U179" s="37">
        <v>3.0E-4</v>
      </c>
      <c r="V179" s="37">
        <v>0.0043</v>
      </c>
      <c r="W179" s="37">
        <v>0.0606</v>
      </c>
      <c r="X179" s="37">
        <v>0.024</v>
      </c>
      <c r="Y179" s="36" t="s">
        <v>57</v>
      </c>
      <c r="Z179" s="36">
        <v>4.0</v>
      </c>
    </row>
    <row r="180" ht="15.75" customHeight="1">
      <c r="A180" s="35" t="s">
        <v>935</v>
      </c>
      <c r="B180" s="36" t="s">
        <v>85</v>
      </c>
      <c r="C180" s="36" t="s">
        <v>936</v>
      </c>
      <c r="D180" s="36" t="s">
        <v>937</v>
      </c>
      <c r="E180" s="36" t="s">
        <v>136</v>
      </c>
      <c r="F180" s="37">
        <v>0.0066</v>
      </c>
      <c r="G180" s="37">
        <v>0.0216</v>
      </c>
      <c r="H180" s="37">
        <v>0.0435</v>
      </c>
      <c r="I180" s="37">
        <v>0.0859</v>
      </c>
      <c r="J180" s="37">
        <v>0.0072</v>
      </c>
      <c r="K180" s="37">
        <v>0.0072</v>
      </c>
      <c r="L180" s="37">
        <v>0.0072</v>
      </c>
      <c r="M180" s="37">
        <v>0.0506</v>
      </c>
      <c r="N180" s="37">
        <v>0.1523</v>
      </c>
      <c r="O180" s="37">
        <v>0.1599</v>
      </c>
      <c r="P180" s="37">
        <v>0.2078</v>
      </c>
      <c r="Q180" s="36" t="s">
        <v>938</v>
      </c>
      <c r="R180" s="36" t="s">
        <v>939</v>
      </c>
      <c r="S180" s="36">
        <v>1.0</v>
      </c>
      <c r="T180" s="37">
        <v>0.0064</v>
      </c>
      <c r="U180" s="37">
        <v>0.0063</v>
      </c>
      <c r="V180" s="37">
        <v>0.0128</v>
      </c>
      <c r="W180" s="37">
        <v>0.0248</v>
      </c>
      <c r="X180" s="37">
        <v>0.005</v>
      </c>
      <c r="Y180" s="37">
        <v>0.0</v>
      </c>
      <c r="Z180" s="36">
        <v>10.0</v>
      </c>
    </row>
    <row r="181" ht="15.75" customHeight="1">
      <c r="A181" s="35" t="s">
        <v>940</v>
      </c>
      <c r="B181" s="36" t="s">
        <v>51</v>
      </c>
      <c r="C181" s="36" t="s">
        <v>941</v>
      </c>
      <c r="D181" s="36" t="s">
        <v>942</v>
      </c>
      <c r="E181" s="36" t="s">
        <v>358</v>
      </c>
      <c r="F181" s="37">
        <v>0.0071</v>
      </c>
      <c r="G181" s="37">
        <v>0.0216</v>
      </c>
      <c r="H181" s="37">
        <v>0.043</v>
      </c>
      <c r="I181" s="37">
        <v>0.0845</v>
      </c>
      <c r="J181" s="37">
        <v>0.0072</v>
      </c>
      <c r="K181" s="37">
        <v>0.0072</v>
      </c>
      <c r="L181" s="37">
        <v>0.007</v>
      </c>
      <c r="M181" s="37">
        <v>0.0577</v>
      </c>
      <c r="N181" s="37">
        <v>0.0879</v>
      </c>
      <c r="O181" s="37">
        <v>0.0955</v>
      </c>
      <c r="P181" s="37">
        <v>0.1975</v>
      </c>
      <c r="Q181" s="36" t="s">
        <v>943</v>
      </c>
      <c r="R181" s="36" t="s">
        <v>944</v>
      </c>
      <c r="S181" s="36">
        <v>1.02</v>
      </c>
      <c r="T181" s="37">
        <v>0.007</v>
      </c>
      <c r="U181" s="37">
        <v>-6.0E-4</v>
      </c>
      <c r="V181" s="37">
        <v>0.0063</v>
      </c>
      <c r="W181" s="37">
        <v>0.0177</v>
      </c>
      <c r="X181" s="37">
        <v>0.04</v>
      </c>
      <c r="Y181" s="36" t="s">
        <v>57</v>
      </c>
      <c r="Z181" s="36">
        <v>8.0</v>
      </c>
    </row>
    <row r="182" ht="15.75" customHeight="1">
      <c r="A182" s="35" t="s">
        <v>945</v>
      </c>
      <c r="B182" s="36" t="s">
        <v>59</v>
      </c>
      <c r="C182" s="36" t="s">
        <v>946</v>
      </c>
      <c r="D182" s="36" t="s">
        <v>947</v>
      </c>
      <c r="E182" s="36" t="s">
        <v>370</v>
      </c>
      <c r="F182" s="37">
        <v>0.0113</v>
      </c>
      <c r="G182" s="37">
        <v>0.038</v>
      </c>
      <c r="H182" s="37">
        <v>0.0758</v>
      </c>
      <c r="I182" s="37">
        <v>0.0</v>
      </c>
      <c r="J182" s="37">
        <v>0.0127</v>
      </c>
      <c r="K182" s="37">
        <v>0.0126</v>
      </c>
      <c r="L182" s="37">
        <v>0.0</v>
      </c>
      <c r="M182" s="37">
        <v>0.0871</v>
      </c>
      <c r="N182" s="37">
        <v>-0.0267</v>
      </c>
      <c r="O182" s="37">
        <v>-0.0157</v>
      </c>
      <c r="P182" s="37">
        <v>0.0794</v>
      </c>
      <c r="Q182" s="36" t="s">
        <v>948</v>
      </c>
      <c r="R182" s="36" t="s">
        <v>949</v>
      </c>
      <c r="S182" s="36">
        <v>0.98</v>
      </c>
      <c r="T182" s="37">
        <v>0.0136</v>
      </c>
      <c r="U182" s="37">
        <v>-0.0192</v>
      </c>
      <c r="V182" s="37">
        <v>-0.0059</v>
      </c>
      <c r="W182" s="37">
        <v>0.0053</v>
      </c>
      <c r="X182" s="36" t="s">
        <v>57</v>
      </c>
      <c r="Y182" s="36" t="s">
        <v>57</v>
      </c>
      <c r="Z182" s="36">
        <v>0.0</v>
      </c>
    </row>
    <row r="183" ht="15.75" customHeight="1">
      <c r="A183" s="35" t="s">
        <v>950</v>
      </c>
      <c r="B183" s="36" t="s">
        <v>149</v>
      </c>
      <c r="C183" s="36" t="s">
        <v>951</v>
      </c>
      <c r="D183" s="36" t="s">
        <v>952</v>
      </c>
      <c r="E183" s="36" t="s">
        <v>130</v>
      </c>
      <c r="F183" s="37">
        <v>0.0081</v>
      </c>
      <c r="G183" s="37">
        <v>0.0246</v>
      </c>
      <c r="H183" s="37">
        <v>0.0501</v>
      </c>
      <c r="I183" s="37">
        <v>0.0938</v>
      </c>
      <c r="J183" s="37">
        <v>0.0082</v>
      </c>
      <c r="K183" s="37">
        <v>0.0083</v>
      </c>
      <c r="L183" s="37">
        <v>0.0078</v>
      </c>
      <c r="M183" s="37">
        <v>0.0537</v>
      </c>
      <c r="N183" s="37">
        <v>0.1282</v>
      </c>
      <c r="O183" s="37">
        <v>0.1373</v>
      </c>
      <c r="P183" s="37">
        <v>0.1231</v>
      </c>
      <c r="Q183" s="36" t="s">
        <v>953</v>
      </c>
      <c r="R183" s="36" t="s">
        <v>954</v>
      </c>
      <c r="S183" s="36">
        <v>0.69</v>
      </c>
      <c r="T183" s="36" t="s">
        <v>57</v>
      </c>
      <c r="U183" s="36" t="s">
        <v>57</v>
      </c>
      <c r="V183" s="36" t="s">
        <v>57</v>
      </c>
      <c r="W183" s="36" t="s">
        <v>57</v>
      </c>
      <c r="X183" s="37">
        <v>0.028</v>
      </c>
      <c r="Y183" s="36" t="s">
        <v>57</v>
      </c>
      <c r="Z183" s="36">
        <v>8.0</v>
      </c>
    </row>
    <row r="184" ht="15.75" customHeight="1">
      <c r="A184" s="35" t="s">
        <v>955</v>
      </c>
      <c r="B184" s="36" t="s">
        <v>149</v>
      </c>
      <c r="C184" s="36" t="s">
        <v>956</v>
      </c>
      <c r="D184" s="36" t="s">
        <v>957</v>
      </c>
      <c r="E184" s="36" t="s">
        <v>573</v>
      </c>
      <c r="F184" s="37">
        <v>0.0147</v>
      </c>
      <c r="G184" s="37">
        <v>0.0483</v>
      </c>
      <c r="H184" s="37">
        <v>0.0939</v>
      </c>
      <c r="I184" s="37">
        <v>0.1678</v>
      </c>
      <c r="J184" s="37">
        <v>0.0161</v>
      </c>
      <c r="K184" s="37">
        <v>0.0157</v>
      </c>
      <c r="L184" s="37">
        <v>0.014</v>
      </c>
      <c r="M184" s="37">
        <v>0.1333</v>
      </c>
      <c r="N184" s="37">
        <v>0.1477</v>
      </c>
      <c r="O184" s="37">
        <v>0.1646</v>
      </c>
      <c r="P184" s="37">
        <v>-0.025</v>
      </c>
      <c r="Q184" s="36" t="s">
        <v>958</v>
      </c>
      <c r="R184" s="36" t="s">
        <v>959</v>
      </c>
      <c r="S184" s="36">
        <v>0.6</v>
      </c>
      <c r="T184" s="37">
        <v>0.0088</v>
      </c>
      <c r="U184" s="37">
        <v>0.0164</v>
      </c>
      <c r="V184" s="37">
        <v>0.0254</v>
      </c>
      <c r="W184" s="37">
        <v>0.0926</v>
      </c>
      <c r="X184" s="37">
        <v>0.0</v>
      </c>
      <c r="Y184" s="36" t="s">
        <v>57</v>
      </c>
      <c r="Z184" s="36">
        <v>2.0</v>
      </c>
    </row>
    <row r="185" ht="15.75" customHeight="1">
      <c r="A185" s="35" t="s">
        <v>960</v>
      </c>
      <c r="B185" s="36" t="s">
        <v>59</v>
      </c>
      <c r="C185" s="36" t="s">
        <v>961</v>
      </c>
      <c r="D185" s="36" t="s">
        <v>962</v>
      </c>
      <c r="E185" s="36" t="s">
        <v>370</v>
      </c>
      <c r="F185" s="37">
        <v>0.0112</v>
      </c>
      <c r="G185" s="37">
        <v>0.0337</v>
      </c>
      <c r="H185" s="37">
        <v>0.0648</v>
      </c>
      <c r="I185" s="37">
        <v>0.124</v>
      </c>
      <c r="J185" s="37">
        <v>0.0112</v>
      </c>
      <c r="K185" s="37">
        <v>0.0108</v>
      </c>
      <c r="L185" s="37">
        <v>0.0103</v>
      </c>
      <c r="M185" s="37">
        <v>0.0847</v>
      </c>
      <c r="N185" s="37">
        <v>0.0087</v>
      </c>
      <c r="O185" s="37">
        <v>0.0201</v>
      </c>
      <c r="P185" s="37">
        <v>0.051</v>
      </c>
      <c r="Q185" s="36" t="s">
        <v>963</v>
      </c>
      <c r="R185" s="36" t="s">
        <v>964</v>
      </c>
      <c r="S185" s="36">
        <v>1.04</v>
      </c>
      <c r="T185" s="37">
        <v>0.0117</v>
      </c>
      <c r="U185" s="37">
        <v>-0.0298</v>
      </c>
      <c r="V185" s="37">
        <v>-0.0185</v>
      </c>
      <c r="W185" s="37">
        <v>0.0122</v>
      </c>
      <c r="X185" s="36" t="s">
        <v>57</v>
      </c>
      <c r="Y185" s="36" t="s">
        <v>57</v>
      </c>
      <c r="Z185" s="36">
        <v>0.0</v>
      </c>
    </row>
    <row r="186" ht="15.75" customHeight="1">
      <c r="A186" s="35" t="s">
        <v>965</v>
      </c>
      <c r="B186" s="36" t="s">
        <v>59</v>
      </c>
      <c r="C186" s="36" t="s">
        <v>966</v>
      </c>
      <c r="D186" s="36" t="s">
        <v>967</v>
      </c>
      <c r="E186" s="36" t="s">
        <v>95</v>
      </c>
      <c r="F186" s="37">
        <v>0.0113</v>
      </c>
      <c r="G186" s="37">
        <v>0.0366</v>
      </c>
      <c r="H186" s="37">
        <v>0.0701</v>
      </c>
      <c r="I186" s="37">
        <v>0.0</v>
      </c>
      <c r="J186" s="37">
        <v>0.0122</v>
      </c>
      <c r="K186" s="37">
        <v>0.0117</v>
      </c>
      <c r="L186" s="37">
        <v>0.0</v>
      </c>
      <c r="M186" s="37">
        <v>0.0917</v>
      </c>
      <c r="N186" s="37">
        <v>0.0221</v>
      </c>
      <c r="O186" s="37">
        <v>0.0336</v>
      </c>
      <c r="P186" s="37">
        <v>0.0512</v>
      </c>
      <c r="Q186" s="36" t="s">
        <v>968</v>
      </c>
      <c r="R186" s="36" t="s">
        <v>969</v>
      </c>
      <c r="S186" s="36">
        <v>0.95</v>
      </c>
      <c r="T186" s="37">
        <v>0.0124</v>
      </c>
      <c r="U186" s="37">
        <v>-0.0104</v>
      </c>
      <c r="V186" s="37">
        <v>0.0018</v>
      </c>
      <c r="W186" s="37">
        <v>-0.0208</v>
      </c>
      <c r="X186" s="36" t="s">
        <v>57</v>
      </c>
      <c r="Y186" s="36" t="s">
        <v>57</v>
      </c>
      <c r="Z186" s="36">
        <v>0.0</v>
      </c>
    </row>
    <row r="187" ht="15.75" customHeight="1">
      <c r="A187" s="35" t="s">
        <v>970</v>
      </c>
      <c r="B187" s="36" t="s">
        <v>59</v>
      </c>
      <c r="C187" s="36" t="s">
        <v>971</v>
      </c>
      <c r="D187" s="36" t="s">
        <v>972</v>
      </c>
      <c r="E187" s="36" t="s">
        <v>973</v>
      </c>
      <c r="F187" s="37">
        <v>0.0132</v>
      </c>
      <c r="G187" s="37">
        <v>0.039</v>
      </c>
      <c r="H187" s="37">
        <v>0.0764</v>
      </c>
      <c r="I187" s="37">
        <v>0.1444</v>
      </c>
      <c r="J187" s="37">
        <v>0.013</v>
      </c>
      <c r="K187" s="37">
        <v>0.0127</v>
      </c>
      <c r="L187" s="37">
        <v>0.012</v>
      </c>
      <c r="M187" s="37">
        <v>0.1</v>
      </c>
      <c r="N187" s="37">
        <v>-0.0251</v>
      </c>
      <c r="O187" s="37">
        <v>-0.0122</v>
      </c>
      <c r="P187" s="37">
        <v>0.0567</v>
      </c>
      <c r="Q187" s="36" t="s">
        <v>974</v>
      </c>
      <c r="R187" s="36" t="s">
        <v>975</v>
      </c>
      <c r="S187" s="36">
        <v>1.0</v>
      </c>
      <c r="T187" s="37">
        <v>0.0135</v>
      </c>
      <c r="U187" s="37">
        <v>-0.0177</v>
      </c>
      <c r="V187" s="37">
        <v>-0.0044</v>
      </c>
      <c r="W187" s="37">
        <v>0.0662</v>
      </c>
      <c r="X187" s="36" t="s">
        <v>57</v>
      </c>
      <c r="Y187" s="36" t="s">
        <v>57</v>
      </c>
      <c r="Z187" s="36">
        <v>0.0</v>
      </c>
    </row>
    <row r="188" ht="15.75" customHeight="1">
      <c r="A188" s="35" t="s">
        <v>976</v>
      </c>
      <c r="B188" s="36" t="s">
        <v>92</v>
      </c>
      <c r="C188" s="36" t="s">
        <v>977</v>
      </c>
      <c r="D188" s="36" t="s">
        <v>978</v>
      </c>
      <c r="E188" s="36" t="s">
        <v>130</v>
      </c>
      <c r="F188" s="37">
        <v>0.0105</v>
      </c>
      <c r="G188" s="37">
        <v>0.0291</v>
      </c>
      <c r="H188" s="37">
        <v>0.0486</v>
      </c>
      <c r="I188" s="37">
        <v>0.1233</v>
      </c>
      <c r="J188" s="37">
        <v>0.0097</v>
      </c>
      <c r="K188" s="37">
        <v>0.0081</v>
      </c>
      <c r="L188" s="37">
        <v>0.0103</v>
      </c>
      <c r="M188" s="37">
        <v>0.0919</v>
      </c>
      <c r="N188" s="37">
        <v>0.0151</v>
      </c>
      <c r="O188" s="37">
        <v>0.0258</v>
      </c>
      <c r="P188" s="37">
        <v>-0.0285</v>
      </c>
      <c r="Q188" s="36" t="s">
        <v>979</v>
      </c>
      <c r="R188" s="36" t="s">
        <v>980</v>
      </c>
      <c r="S188" s="36">
        <v>0.85</v>
      </c>
      <c r="T188" s="37">
        <v>0.0086</v>
      </c>
      <c r="U188" s="37">
        <v>0.0646</v>
      </c>
      <c r="V188" s="37">
        <v>0.0737</v>
      </c>
      <c r="W188" s="37">
        <v>0.0132</v>
      </c>
      <c r="X188" s="36" t="s">
        <v>57</v>
      </c>
      <c r="Y188" s="36" t="s">
        <v>57</v>
      </c>
      <c r="Z188" s="36">
        <v>0.0</v>
      </c>
    </row>
    <row r="189" ht="15.75" customHeight="1">
      <c r="A189" s="35" t="s">
        <v>981</v>
      </c>
      <c r="B189" s="36" t="s">
        <v>92</v>
      </c>
      <c r="C189" s="36" t="s">
        <v>560</v>
      </c>
      <c r="D189" s="36" t="s">
        <v>982</v>
      </c>
      <c r="E189" s="36" t="s">
        <v>277</v>
      </c>
      <c r="F189" s="37">
        <v>0.0113</v>
      </c>
      <c r="G189" s="37">
        <v>0.0343</v>
      </c>
      <c r="H189" s="37">
        <v>0.0677</v>
      </c>
      <c r="I189" s="37">
        <v>0.1346</v>
      </c>
      <c r="J189" s="37">
        <v>0.0114</v>
      </c>
      <c r="K189" s="37">
        <v>0.0113</v>
      </c>
      <c r="L189" s="37">
        <v>0.0112</v>
      </c>
      <c r="M189" s="37">
        <v>0.1007</v>
      </c>
      <c r="N189" s="37">
        <v>-0.0099</v>
      </c>
      <c r="O189" s="37">
        <v>0.0013</v>
      </c>
      <c r="P189" s="37">
        <v>-0.0326</v>
      </c>
      <c r="Q189" s="36" t="s">
        <v>983</v>
      </c>
      <c r="R189" s="36" t="s">
        <v>281</v>
      </c>
      <c r="S189" s="36">
        <v>0.96</v>
      </c>
      <c r="T189" s="37">
        <v>0.011</v>
      </c>
      <c r="U189" s="37">
        <v>-6.0E-4</v>
      </c>
      <c r="V189" s="37">
        <v>0.0103</v>
      </c>
      <c r="W189" s="37">
        <v>0.0059</v>
      </c>
      <c r="X189" s="36" t="s">
        <v>57</v>
      </c>
      <c r="Y189" s="36" t="s">
        <v>57</v>
      </c>
      <c r="Z189" s="36">
        <v>9.0</v>
      </c>
    </row>
    <row r="190" ht="15.75" customHeight="1">
      <c r="A190" s="35" t="s">
        <v>984</v>
      </c>
      <c r="B190" s="36" t="s">
        <v>59</v>
      </c>
      <c r="C190" s="36" t="s">
        <v>985</v>
      </c>
      <c r="D190" s="36" t="s">
        <v>986</v>
      </c>
      <c r="E190" s="36" t="s">
        <v>545</v>
      </c>
      <c r="F190" s="37">
        <v>0.0157</v>
      </c>
      <c r="G190" s="37">
        <v>0.0435</v>
      </c>
      <c r="H190" s="37">
        <v>0.0799</v>
      </c>
      <c r="I190" s="37">
        <v>0.1412</v>
      </c>
      <c r="J190" s="37">
        <v>0.0145</v>
      </c>
      <c r="K190" s="37">
        <v>0.0133</v>
      </c>
      <c r="L190" s="37">
        <v>0.0118</v>
      </c>
      <c r="M190" s="37">
        <v>0.0912</v>
      </c>
      <c r="N190" s="37">
        <v>0.003</v>
      </c>
      <c r="O190" s="37">
        <v>0.0188</v>
      </c>
      <c r="P190" s="37">
        <v>0.0684</v>
      </c>
      <c r="Q190" s="36" t="s">
        <v>987</v>
      </c>
      <c r="R190" s="36" t="s">
        <v>988</v>
      </c>
      <c r="S190" s="36">
        <v>0.99</v>
      </c>
      <c r="T190" s="36" t="s">
        <v>57</v>
      </c>
      <c r="U190" s="36" t="s">
        <v>57</v>
      </c>
      <c r="V190" s="36" t="s">
        <v>57</v>
      </c>
      <c r="W190" s="36" t="s">
        <v>57</v>
      </c>
      <c r="X190" s="36" t="s">
        <v>57</v>
      </c>
      <c r="Y190" s="36" t="s">
        <v>57</v>
      </c>
      <c r="Z190" s="36">
        <v>0.0</v>
      </c>
    </row>
    <row r="191" ht="15.75" customHeight="1">
      <c r="A191" s="35" t="s">
        <v>18</v>
      </c>
      <c r="B191" s="36" t="s">
        <v>59</v>
      </c>
      <c r="C191" s="36" t="s">
        <v>989</v>
      </c>
      <c r="D191" s="36" t="s">
        <v>990</v>
      </c>
      <c r="E191" s="36" t="s">
        <v>54</v>
      </c>
      <c r="F191" s="37">
        <v>0.0082</v>
      </c>
      <c r="G191" s="37">
        <v>0.0265</v>
      </c>
      <c r="H191" s="37">
        <v>0.0551</v>
      </c>
      <c r="I191" s="37">
        <v>0.1042</v>
      </c>
      <c r="J191" s="37">
        <v>0.0088</v>
      </c>
      <c r="K191" s="37">
        <v>0.0092</v>
      </c>
      <c r="L191" s="37">
        <v>0.0087</v>
      </c>
      <c r="M191" s="37">
        <v>0.0727</v>
      </c>
      <c r="N191" s="37">
        <v>0.1186</v>
      </c>
      <c r="O191" s="37">
        <v>0.1278</v>
      </c>
      <c r="P191" s="37">
        <v>0.1444</v>
      </c>
      <c r="Q191" s="36" t="s">
        <v>991</v>
      </c>
      <c r="R191" s="36" t="s">
        <v>992</v>
      </c>
      <c r="S191" s="36">
        <v>0.84</v>
      </c>
      <c r="T191" s="37">
        <v>0.0071</v>
      </c>
      <c r="U191" s="37">
        <v>0.0228</v>
      </c>
      <c r="V191" s="37">
        <v>0.03</v>
      </c>
      <c r="W191" s="37">
        <v>0.0209</v>
      </c>
      <c r="X191" s="36" t="s">
        <v>57</v>
      </c>
      <c r="Y191" s="36" t="s">
        <v>57</v>
      </c>
      <c r="Z191" s="36">
        <v>0.0</v>
      </c>
    </row>
    <row r="192" ht="15.75" customHeight="1">
      <c r="A192" s="35" t="s">
        <v>993</v>
      </c>
      <c r="B192" s="36" t="s">
        <v>780</v>
      </c>
      <c r="C192" s="36" t="s">
        <v>994</v>
      </c>
      <c r="D192" s="36" t="s">
        <v>750</v>
      </c>
      <c r="E192" s="36" t="s">
        <v>210</v>
      </c>
      <c r="F192" s="37">
        <v>0.0116</v>
      </c>
      <c r="G192" s="37">
        <v>0.0364</v>
      </c>
      <c r="H192" s="37">
        <v>0.0682</v>
      </c>
      <c r="I192" s="37">
        <v>0.1202</v>
      </c>
      <c r="J192" s="37">
        <v>0.0121</v>
      </c>
      <c r="K192" s="37">
        <v>0.0114</v>
      </c>
      <c r="L192" s="37">
        <v>0.01</v>
      </c>
      <c r="M192" s="37">
        <v>0.0867</v>
      </c>
      <c r="N192" s="37">
        <v>0.0604</v>
      </c>
      <c r="O192" s="37">
        <v>0.0727</v>
      </c>
      <c r="P192" s="37">
        <v>-0.1477</v>
      </c>
      <c r="Q192" s="36" t="s">
        <v>995</v>
      </c>
      <c r="R192" s="36" t="s">
        <v>996</v>
      </c>
      <c r="S192" s="36">
        <v>0.8</v>
      </c>
      <c r="T192" s="37">
        <v>0.009</v>
      </c>
      <c r="U192" s="37">
        <v>-0.103</v>
      </c>
      <c r="V192" s="37">
        <v>-0.0949</v>
      </c>
      <c r="W192" s="37">
        <v>-0.0785</v>
      </c>
      <c r="X192" s="36" t="s">
        <v>57</v>
      </c>
      <c r="Y192" s="36" t="s">
        <v>57</v>
      </c>
      <c r="Z192" s="36">
        <v>0.0</v>
      </c>
    </row>
    <row r="193" ht="15.75" customHeight="1">
      <c r="A193" s="35" t="s">
        <v>997</v>
      </c>
      <c r="B193" s="36" t="s">
        <v>85</v>
      </c>
      <c r="C193" s="36" t="s">
        <v>998</v>
      </c>
      <c r="D193" s="36" t="s">
        <v>999</v>
      </c>
      <c r="E193" s="36" t="s">
        <v>1000</v>
      </c>
      <c r="F193" s="37">
        <v>0.0034</v>
      </c>
      <c r="G193" s="37">
        <v>0.0271</v>
      </c>
      <c r="H193" s="37">
        <v>0.0632</v>
      </c>
      <c r="I193" s="37">
        <v>0.1154</v>
      </c>
      <c r="J193" s="37">
        <v>0.009</v>
      </c>
      <c r="K193" s="37">
        <v>0.0105</v>
      </c>
      <c r="L193" s="37">
        <v>0.0096</v>
      </c>
      <c r="M193" s="37">
        <v>0.0863</v>
      </c>
      <c r="N193" s="37">
        <v>0.1386</v>
      </c>
      <c r="O193" s="37">
        <v>0.1424</v>
      </c>
      <c r="P193" s="37">
        <v>-0.0563</v>
      </c>
      <c r="Q193" s="36" t="s">
        <v>1001</v>
      </c>
      <c r="R193" s="36" t="s">
        <v>1002</v>
      </c>
      <c r="S193" s="36">
        <v>1.13</v>
      </c>
      <c r="T193" s="37">
        <v>0.0041</v>
      </c>
      <c r="U193" s="37">
        <v>1.0E-4</v>
      </c>
      <c r="V193" s="37">
        <v>0.0042</v>
      </c>
      <c r="W193" s="37">
        <v>-0.4944</v>
      </c>
      <c r="X193" s="37">
        <v>0.0</v>
      </c>
      <c r="Y193" s="36" t="s">
        <v>57</v>
      </c>
      <c r="Z193" s="36">
        <v>3.0</v>
      </c>
    </row>
    <row r="194" ht="15.75" customHeight="1">
      <c r="A194" s="35" t="s">
        <v>1003</v>
      </c>
      <c r="B194" s="36" t="s">
        <v>59</v>
      </c>
      <c r="C194" s="36" t="s">
        <v>1004</v>
      </c>
      <c r="D194" s="36" t="s">
        <v>1005</v>
      </c>
      <c r="E194" s="36" t="s">
        <v>612</v>
      </c>
      <c r="F194" s="37">
        <v>0.0127</v>
      </c>
      <c r="G194" s="37">
        <v>0.0406</v>
      </c>
      <c r="H194" s="37">
        <v>0.085</v>
      </c>
      <c r="I194" s="37">
        <v>0.0</v>
      </c>
      <c r="J194" s="37">
        <v>0.0135</v>
      </c>
      <c r="K194" s="37">
        <v>0.0142</v>
      </c>
      <c r="L194" s="37">
        <v>0.0</v>
      </c>
      <c r="M194" s="37">
        <v>0.1109</v>
      </c>
      <c r="N194" s="37">
        <v>-0.0176</v>
      </c>
      <c r="O194" s="37">
        <v>-0.0051</v>
      </c>
      <c r="P194" s="37">
        <v>0.0512</v>
      </c>
      <c r="Q194" s="36" t="s">
        <v>1006</v>
      </c>
      <c r="R194" s="36" t="s">
        <v>1007</v>
      </c>
      <c r="S194" s="36">
        <v>0.95</v>
      </c>
      <c r="T194" s="37">
        <v>0.0122</v>
      </c>
      <c r="U194" s="37">
        <v>-0.0188</v>
      </c>
      <c r="V194" s="37">
        <v>-0.0069</v>
      </c>
      <c r="W194" s="37">
        <v>0.0162</v>
      </c>
      <c r="X194" s="36" t="s">
        <v>57</v>
      </c>
      <c r="Y194" s="36" t="s">
        <v>57</v>
      </c>
      <c r="Z194" s="36">
        <v>0.0</v>
      </c>
    </row>
    <row r="195" ht="15.75" customHeight="1">
      <c r="A195" s="35" t="s">
        <v>1008</v>
      </c>
      <c r="B195" s="36" t="s">
        <v>59</v>
      </c>
      <c r="C195" s="36" t="s">
        <v>1009</v>
      </c>
      <c r="D195" s="36" t="s">
        <v>1010</v>
      </c>
      <c r="E195" s="36" t="s">
        <v>700</v>
      </c>
      <c r="F195" s="37">
        <v>0.0087</v>
      </c>
      <c r="G195" s="37">
        <v>0.0313</v>
      </c>
      <c r="H195" s="37">
        <v>0.0618</v>
      </c>
      <c r="I195" s="37">
        <v>0.1157</v>
      </c>
      <c r="J195" s="37">
        <v>0.0104</v>
      </c>
      <c r="K195" s="37">
        <v>0.0103</v>
      </c>
      <c r="L195" s="37">
        <v>0.0096</v>
      </c>
      <c r="M195" s="37">
        <v>0.0804</v>
      </c>
      <c r="N195" s="37">
        <v>0.0698</v>
      </c>
      <c r="O195" s="37">
        <v>0.0792</v>
      </c>
      <c r="P195" s="37">
        <v>0.0541</v>
      </c>
      <c r="Q195" s="36" t="s">
        <v>1011</v>
      </c>
      <c r="R195" s="36" t="s">
        <v>1012</v>
      </c>
      <c r="S195" s="36">
        <v>0.84</v>
      </c>
      <c r="T195" s="37">
        <v>0.0074</v>
      </c>
      <c r="U195" s="37">
        <v>0.0074</v>
      </c>
      <c r="V195" s="37">
        <v>0.0149</v>
      </c>
      <c r="W195" s="37">
        <v>0.0082</v>
      </c>
      <c r="X195" s="36" t="s">
        <v>57</v>
      </c>
      <c r="Y195" s="36" t="s">
        <v>57</v>
      </c>
      <c r="Z195" s="36">
        <v>0.0</v>
      </c>
    </row>
    <row r="196" ht="15.75" customHeight="1">
      <c r="A196" s="35" t="s">
        <v>23</v>
      </c>
      <c r="B196" s="36" t="s">
        <v>92</v>
      </c>
      <c r="C196" s="36" t="s">
        <v>1013</v>
      </c>
      <c r="D196" s="36" t="s">
        <v>1014</v>
      </c>
      <c r="E196" s="36" t="s">
        <v>95</v>
      </c>
      <c r="F196" s="37">
        <v>0.0107</v>
      </c>
      <c r="G196" s="37">
        <v>0.0332</v>
      </c>
      <c r="H196" s="37">
        <v>0.0663</v>
      </c>
      <c r="I196" s="37">
        <v>0.1199</v>
      </c>
      <c r="J196" s="37">
        <v>0.0111</v>
      </c>
      <c r="K196" s="37">
        <v>0.0111</v>
      </c>
      <c r="L196" s="37">
        <v>0.01</v>
      </c>
      <c r="M196" s="37">
        <v>0.086</v>
      </c>
      <c r="N196" s="37">
        <v>0.0531</v>
      </c>
      <c r="O196" s="37">
        <v>0.0643</v>
      </c>
      <c r="P196" s="37">
        <v>0.2353</v>
      </c>
      <c r="Q196" s="36" t="s">
        <v>1015</v>
      </c>
      <c r="R196" s="36" t="s">
        <v>1016</v>
      </c>
      <c r="S196" s="36">
        <v>1.01</v>
      </c>
      <c r="T196" s="37">
        <v>0.0098</v>
      </c>
      <c r="U196" s="37">
        <v>-2.0E-4</v>
      </c>
      <c r="V196" s="37">
        <v>0.0096</v>
      </c>
      <c r="W196" s="37">
        <v>0.0222</v>
      </c>
      <c r="X196" s="36" t="s">
        <v>57</v>
      </c>
      <c r="Y196" s="36" t="s">
        <v>57</v>
      </c>
      <c r="Z196" s="36">
        <v>0.0</v>
      </c>
    </row>
    <row r="197" ht="15.75" customHeight="1">
      <c r="A197" s="35" t="s">
        <v>1017</v>
      </c>
      <c r="B197" s="36" t="s">
        <v>59</v>
      </c>
      <c r="C197" s="36" t="s">
        <v>1018</v>
      </c>
      <c r="D197" s="36" t="s">
        <v>1019</v>
      </c>
      <c r="E197" s="36" t="s">
        <v>1020</v>
      </c>
      <c r="F197" s="37">
        <v>0.0115</v>
      </c>
      <c r="G197" s="37">
        <v>0.035</v>
      </c>
      <c r="H197" s="37">
        <v>0.0684</v>
      </c>
      <c r="I197" s="37">
        <v>0.1197</v>
      </c>
      <c r="J197" s="37">
        <v>0.0117</v>
      </c>
      <c r="K197" s="37">
        <v>0.0114</v>
      </c>
      <c r="L197" s="37">
        <v>0.01</v>
      </c>
      <c r="M197" s="37">
        <v>0.0787</v>
      </c>
      <c r="N197" s="37">
        <v>0.0237</v>
      </c>
      <c r="O197" s="37">
        <v>0.0356</v>
      </c>
      <c r="P197" s="37">
        <v>0.0956</v>
      </c>
      <c r="Q197" s="36" t="s">
        <v>1021</v>
      </c>
      <c r="R197" s="36" t="s">
        <v>1022</v>
      </c>
      <c r="S197" s="36">
        <v>0.83</v>
      </c>
      <c r="T197" s="36" t="s">
        <v>57</v>
      </c>
      <c r="U197" s="36" t="s">
        <v>57</v>
      </c>
      <c r="V197" s="36" t="s">
        <v>57</v>
      </c>
      <c r="W197" s="36" t="s">
        <v>57</v>
      </c>
      <c r="X197" s="36" t="s">
        <v>57</v>
      </c>
      <c r="Y197" s="36" t="s">
        <v>57</v>
      </c>
      <c r="Z197" s="36">
        <v>0.0</v>
      </c>
    </row>
    <row r="198" ht="15.75" customHeight="1">
      <c r="A198" s="35" t="s">
        <v>1023</v>
      </c>
      <c r="B198" s="36" t="s">
        <v>59</v>
      </c>
      <c r="C198" s="36" t="s">
        <v>1024</v>
      </c>
      <c r="D198" s="36" t="s">
        <v>1025</v>
      </c>
      <c r="E198" s="36" t="s">
        <v>545</v>
      </c>
      <c r="F198" s="37">
        <v>0.0142</v>
      </c>
      <c r="G198" s="37">
        <v>0.0433</v>
      </c>
      <c r="H198" s="37">
        <v>0.074</v>
      </c>
      <c r="I198" s="37">
        <v>0.1464</v>
      </c>
      <c r="J198" s="37">
        <v>0.0144</v>
      </c>
      <c r="K198" s="37">
        <v>0.0123</v>
      </c>
      <c r="L198" s="37">
        <v>0.0122</v>
      </c>
      <c r="M198" s="37">
        <v>0.102</v>
      </c>
      <c r="N198" s="37">
        <v>0.0121</v>
      </c>
      <c r="O198" s="37">
        <v>0.0265</v>
      </c>
      <c r="P198" s="37">
        <v>0.0678</v>
      </c>
      <c r="Q198" s="36" t="s">
        <v>1026</v>
      </c>
      <c r="R198" s="36" t="s">
        <v>1027</v>
      </c>
      <c r="S198" s="36">
        <v>1.01</v>
      </c>
      <c r="T198" s="37">
        <v>0.0148</v>
      </c>
      <c r="U198" s="37">
        <v>-0.0458</v>
      </c>
      <c r="V198" s="37">
        <v>-0.0316</v>
      </c>
      <c r="W198" s="37">
        <v>6.0E-4</v>
      </c>
      <c r="X198" s="36" t="s">
        <v>57</v>
      </c>
      <c r="Y198" s="36" t="s">
        <v>57</v>
      </c>
      <c r="Z198" s="36">
        <v>0.0</v>
      </c>
    </row>
    <row r="199" ht="15.75" customHeight="1">
      <c r="A199" s="35" t="s">
        <v>14</v>
      </c>
      <c r="B199" s="36" t="s">
        <v>92</v>
      </c>
      <c r="C199" s="36" t="s">
        <v>77</v>
      </c>
      <c r="D199" s="36" t="s">
        <v>1028</v>
      </c>
      <c r="E199" s="36" t="s">
        <v>101</v>
      </c>
      <c r="F199" s="37">
        <v>0.0087</v>
      </c>
      <c r="G199" s="37">
        <v>0.0366</v>
      </c>
      <c r="H199" s="37">
        <v>0.0609</v>
      </c>
      <c r="I199" s="37">
        <v>0.1135</v>
      </c>
      <c r="J199" s="37">
        <v>0.0122</v>
      </c>
      <c r="K199" s="37">
        <v>0.0101</v>
      </c>
      <c r="L199" s="37">
        <v>0.0095</v>
      </c>
      <c r="M199" s="37">
        <v>0.0766</v>
      </c>
      <c r="N199" s="37">
        <v>0.0942</v>
      </c>
      <c r="O199" s="37">
        <v>0.1037</v>
      </c>
      <c r="P199" s="37">
        <v>0.086</v>
      </c>
      <c r="Q199" s="36" t="s">
        <v>1029</v>
      </c>
      <c r="R199" s="36" t="s">
        <v>1030</v>
      </c>
      <c r="S199" s="36">
        <v>0.78</v>
      </c>
      <c r="T199" s="37">
        <v>0.0069</v>
      </c>
      <c r="U199" s="37">
        <v>0.0012</v>
      </c>
      <c r="V199" s="37">
        <v>0.0082</v>
      </c>
      <c r="W199" s="37">
        <v>0.1939</v>
      </c>
      <c r="X199" s="37">
        <v>0.0</v>
      </c>
      <c r="Y199" s="36" t="s">
        <v>57</v>
      </c>
      <c r="Z199" s="36">
        <v>2.0</v>
      </c>
    </row>
    <row r="200" ht="15.75" customHeight="1">
      <c r="A200" s="35" t="s">
        <v>1031</v>
      </c>
      <c r="B200" s="36" t="s">
        <v>72</v>
      </c>
      <c r="C200" s="36" t="s">
        <v>1032</v>
      </c>
      <c r="D200" s="36" t="s">
        <v>1033</v>
      </c>
      <c r="E200" s="36" t="s">
        <v>81</v>
      </c>
      <c r="F200" s="37">
        <v>0.0</v>
      </c>
      <c r="G200" s="37">
        <v>0.0</v>
      </c>
      <c r="H200" s="37">
        <v>0.0056</v>
      </c>
      <c r="I200" s="37">
        <v>0.1663</v>
      </c>
      <c r="J200" s="37">
        <v>0.0</v>
      </c>
      <c r="K200" s="37">
        <v>9.0E-4</v>
      </c>
      <c r="L200" s="37">
        <v>0.0139</v>
      </c>
      <c r="M200" s="37">
        <v>0.0061</v>
      </c>
      <c r="N200" s="37">
        <v>-0.0404</v>
      </c>
      <c r="O200" s="37">
        <v>-0.0404</v>
      </c>
      <c r="P200" s="37">
        <v>-0.3162</v>
      </c>
      <c r="Q200" s="36" t="s">
        <v>1034</v>
      </c>
      <c r="R200" s="36" t="s">
        <v>1035</v>
      </c>
      <c r="S200" s="36">
        <v>0.54</v>
      </c>
      <c r="T200" s="36" t="s">
        <v>57</v>
      </c>
      <c r="U200" s="36" t="s">
        <v>57</v>
      </c>
      <c r="V200" s="36" t="s">
        <v>57</v>
      </c>
      <c r="W200" s="36" t="s">
        <v>57</v>
      </c>
      <c r="X200" s="37">
        <v>0.632</v>
      </c>
      <c r="Y200" s="36" t="s">
        <v>57</v>
      </c>
      <c r="Z200" s="36">
        <v>3.0</v>
      </c>
    </row>
    <row r="201" ht="15.75" customHeight="1">
      <c r="A201" s="35" t="s">
        <v>1036</v>
      </c>
      <c r="B201" s="36" t="s">
        <v>670</v>
      </c>
      <c r="C201" s="36" t="s">
        <v>1037</v>
      </c>
      <c r="D201" s="36" t="s">
        <v>1038</v>
      </c>
      <c r="E201" s="36" t="s">
        <v>1020</v>
      </c>
      <c r="F201" s="37">
        <v>0.005</v>
      </c>
      <c r="G201" s="37">
        <v>0.0156</v>
      </c>
      <c r="H201" s="37">
        <v>0.0398</v>
      </c>
      <c r="I201" s="37">
        <v>0.0892</v>
      </c>
      <c r="J201" s="37">
        <v>0.0052</v>
      </c>
      <c r="K201" s="37">
        <v>0.0066</v>
      </c>
      <c r="L201" s="37">
        <v>0.0074</v>
      </c>
      <c r="M201" s="37">
        <v>0.0156</v>
      </c>
      <c r="N201" s="37">
        <v>0.1226</v>
      </c>
      <c r="O201" s="37">
        <v>0.1281</v>
      </c>
      <c r="P201" s="37">
        <v>0.1401</v>
      </c>
      <c r="Q201" s="36" t="s">
        <v>1039</v>
      </c>
      <c r="R201" s="36" t="s">
        <v>1040</v>
      </c>
      <c r="S201" s="36">
        <v>0.92</v>
      </c>
      <c r="T201" s="36" t="s">
        <v>57</v>
      </c>
      <c r="U201" s="36" t="s">
        <v>57</v>
      </c>
      <c r="V201" s="36" t="s">
        <v>57</v>
      </c>
      <c r="W201" s="36" t="s">
        <v>57</v>
      </c>
      <c r="X201" s="37">
        <v>0.0</v>
      </c>
      <c r="Y201" s="36" t="s">
        <v>57</v>
      </c>
      <c r="Z201" s="36">
        <v>1.0</v>
      </c>
    </row>
    <row r="202" ht="15.75" customHeight="1">
      <c r="A202" s="35" t="s">
        <v>1041</v>
      </c>
      <c r="B202" s="36" t="s">
        <v>670</v>
      </c>
      <c r="C202" s="36" t="s">
        <v>573</v>
      </c>
      <c r="D202" s="36" t="s">
        <v>1042</v>
      </c>
      <c r="E202" s="36" t="s">
        <v>222</v>
      </c>
      <c r="F202" s="37">
        <v>0.0074</v>
      </c>
      <c r="G202" s="37">
        <v>0.0213</v>
      </c>
      <c r="H202" s="37">
        <v>0.0364</v>
      </c>
      <c r="I202" s="37">
        <v>0.0733</v>
      </c>
      <c r="J202" s="37">
        <v>0.0071</v>
      </c>
      <c r="K202" s="37">
        <v>0.0061</v>
      </c>
      <c r="L202" s="37">
        <v>0.0061</v>
      </c>
      <c r="M202" s="37">
        <v>0.0364</v>
      </c>
      <c r="N202" s="37">
        <v>-0.0094</v>
      </c>
      <c r="O202" s="37">
        <v>-0.0022</v>
      </c>
      <c r="P202" s="37">
        <v>0.0488</v>
      </c>
      <c r="Q202" s="36" t="s">
        <v>1043</v>
      </c>
      <c r="R202" s="36" t="s">
        <v>1044</v>
      </c>
      <c r="S202" s="36">
        <v>0.79</v>
      </c>
      <c r="T202" s="37">
        <v>0.0061</v>
      </c>
      <c r="U202" s="37">
        <v>4.0E-4</v>
      </c>
      <c r="V202" s="37">
        <v>0.0065</v>
      </c>
      <c r="W202" s="37">
        <v>0.0414</v>
      </c>
      <c r="X202" s="36" t="s">
        <v>57</v>
      </c>
      <c r="Y202" s="36" t="s">
        <v>57</v>
      </c>
      <c r="Z202" s="36">
        <v>1.0</v>
      </c>
    </row>
    <row r="203" ht="15.75" customHeight="1">
      <c r="A203" s="35" t="s">
        <v>1045</v>
      </c>
      <c r="B203" s="36" t="s">
        <v>149</v>
      </c>
      <c r="C203" s="36" t="s">
        <v>57</v>
      </c>
      <c r="D203" s="36" t="s">
        <v>57</v>
      </c>
      <c r="E203" s="36" t="s">
        <v>741</v>
      </c>
      <c r="F203" s="37">
        <v>0.0</v>
      </c>
      <c r="G203" s="37">
        <v>0.0</v>
      </c>
      <c r="H203" s="37">
        <v>0.0</v>
      </c>
      <c r="I203" s="37">
        <v>0.0</v>
      </c>
      <c r="J203" s="37">
        <v>0.0</v>
      </c>
      <c r="K203" s="37">
        <v>0.0</v>
      </c>
      <c r="L203" s="37">
        <v>0.0</v>
      </c>
      <c r="M203" s="36" t="s">
        <v>57</v>
      </c>
      <c r="N203" s="37">
        <v>0.0</v>
      </c>
      <c r="O203" s="37">
        <v>0.0</v>
      </c>
      <c r="P203" s="37">
        <v>0.0</v>
      </c>
      <c r="Q203" s="36" t="s">
        <v>1046</v>
      </c>
      <c r="R203" s="36" t="s">
        <v>1047</v>
      </c>
      <c r="S203" s="36" t="s">
        <v>57</v>
      </c>
      <c r="T203" s="37">
        <v>0.0017</v>
      </c>
      <c r="U203" s="37">
        <v>0.0278</v>
      </c>
      <c r="V203" s="37">
        <v>0.0295</v>
      </c>
      <c r="W203" s="37">
        <v>0.0669</v>
      </c>
      <c r="X203" s="36" t="s">
        <v>57</v>
      </c>
      <c r="Y203" s="36" t="s">
        <v>57</v>
      </c>
      <c r="Z203" s="36">
        <v>0.0</v>
      </c>
    </row>
    <row r="204" ht="15.75" customHeight="1">
      <c r="A204" s="35" t="s">
        <v>1048</v>
      </c>
      <c r="B204" s="36" t="s">
        <v>72</v>
      </c>
      <c r="C204" s="36" t="s">
        <v>1049</v>
      </c>
      <c r="D204" s="36" t="s">
        <v>1050</v>
      </c>
      <c r="E204" s="36" t="s">
        <v>145</v>
      </c>
      <c r="F204" s="37">
        <v>0.0054</v>
      </c>
      <c r="G204" s="37">
        <v>0.0169</v>
      </c>
      <c r="H204" s="37">
        <v>0.0344</v>
      </c>
      <c r="I204" s="37">
        <v>0.0682</v>
      </c>
      <c r="J204" s="37">
        <v>0.0056</v>
      </c>
      <c r="K204" s="37">
        <v>0.0057</v>
      </c>
      <c r="L204" s="37">
        <v>0.0057</v>
      </c>
      <c r="M204" s="37">
        <v>0.0528</v>
      </c>
      <c r="N204" s="37">
        <v>0.0547</v>
      </c>
      <c r="O204" s="37">
        <v>0.0604</v>
      </c>
      <c r="P204" s="37">
        <v>0.3174</v>
      </c>
      <c r="Q204" s="36" t="s">
        <v>1051</v>
      </c>
      <c r="R204" s="36" t="s">
        <v>1052</v>
      </c>
      <c r="S204" s="36">
        <v>0.98</v>
      </c>
      <c r="T204" s="37">
        <v>0.0053</v>
      </c>
      <c r="U204" s="37">
        <v>2.0E-4</v>
      </c>
      <c r="V204" s="37">
        <v>0.0055</v>
      </c>
      <c r="W204" s="37">
        <v>0.0372</v>
      </c>
      <c r="X204" s="37">
        <v>0.0</v>
      </c>
      <c r="Y204" s="36" t="s">
        <v>57</v>
      </c>
      <c r="Z204" s="36">
        <v>1.0</v>
      </c>
    </row>
    <row r="205" ht="15.75" customHeight="1">
      <c r="A205" s="35" t="s">
        <v>1053</v>
      </c>
      <c r="B205" s="36" t="s">
        <v>59</v>
      </c>
      <c r="C205" s="36" t="s">
        <v>647</v>
      </c>
      <c r="D205" s="36" t="s">
        <v>192</v>
      </c>
      <c r="E205" s="36" t="s">
        <v>1054</v>
      </c>
      <c r="F205" s="36" t="s">
        <v>57</v>
      </c>
      <c r="G205" s="36" t="s">
        <v>57</v>
      </c>
      <c r="H205" s="36" t="s">
        <v>57</v>
      </c>
      <c r="I205" s="36" t="s">
        <v>57</v>
      </c>
      <c r="J205" s="36" t="s">
        <v>57</v>
      </c>
      <c r="K205" s="36" t="s">
        <v>57</v>
      </c>
      <c r="L205" s="36" t="s">
        <v>57</v>
      </c>
      <c r="M205" s="36" t="s">
        <v>57</v>
      </c>
      <c r="N205" s="36" t="s">
        <v>57</v>
      </c>
      <c r="O205" s="36" t="s">
        <v>57</v>
      </c>
      <c r="P205" s="36" t="s">
        <v>57</v>
      </c>
      <c r="Q205" s="36" t="s">
        <v>1055</v>
      </c>
      <c r="R205" s="36" t="s">
        <v>1056</v>
      </c>
      <c r="S205" s="36">
        <v>0.62</v>
      </c>
      <c r="T205" s="36" t="s">
        <v>57</v>
      </c>
      <c r="U205" s="36" t="s">
        <v>57</v>
      </c>
      <c r="V205" s="36" t="s">
        <v>57</v>
      </c>
      <c r="W205" s="36" t="s">
        <v>57</v>
      </c>
      <c r="X205" s="36" t="s">
        <v>57</v>
      </c>
      <c r="Y205" s="36" t="s">
        <v>57</v>
      </c>
      <c r="Z205" s="36">
        <v>0.0</v>
      </c>
    </row>
    <row r="206" ht="15.75" customHeight="1">
      <c r="A206" s="35" t="s">
        <v>1057</v>
      </c>
      <c r="B206" s="36" t="s">
        <v>59</v>
      </c>
      <c r="C206" s="36" t="s">
        <v>1058</v>
      </c>
      <c r="D206" s="36" t="s">
        <v>1059</v>
      </c>
      <c r="E206" s="36" t="s">
        <v>136</v>
      </c>
      <c r="F206" s="37">
        <v>0.0112</v>
      </c>
      <c r="G206" s="37">
        <v>0.0345</v>
      </c>
      <c r="H206" s="37">
        <v>0.0673</v>
      </c>
      <c r="I206" s="37">
        <v>0.1257</v>
      </c>
      <c r="J206" s="37">
        <v>0.0115</v>
      </c>
      <c r="K206" s="37">
        <v>0.0112</v>
      </c>
      <c r="L206" s="37">
        <v>0.0105</v>
      </c>
      <c r="M206" s="37">
        <v>0.0881</v>
      </c>
      <c r="N206" s="37">
        <v>0.0242</v>
      </c>
      <c r="O206" s="37">
        <v>0.0357</v>
      </c>
      <c r="P206" s="37">
        <v>0.1152</v>
      </c>
      <c r="Q206" s="36" t="s">
        <v>1060</v>
      </c>
      <c r="R206" s="36" t="s">
        <v>1061</v>
      </c>
      <c r="S206" s="36">
        <v>0.83</v>
      </c>
      <c r="T206" s="37">
        <v>0.0093</v>
      </c>
      <c r="U206" s="37">
        <v>0.0515</v>
      </c>
      <c r="V206" s="37">
        <v>0.0612</v>
      </c>
      <c r="W206" s="37">
        <v>0.094</v>
      </c>
      <c r="X206" s="36" t="s">
        <v>57</v>
      </c>
      <c r="Y206" s="36" t="s">
        <v>57</v>
      </c>
      <c r="Z206" s="36">
        <v>0.0</v>
      </c>
    </row>
    <row r="207" ht="15.75" customHeight="1">
      <c r="A207" s="35" t="s">
        <v>1062</v>
      </c>
      <c r="B207" s="36" t="s">
        <v>59</v>
      </c>
      <c r="C207" s="36" t="s">
        <v>408</v>
      </c>
      <c r="D207" s="36" t="s">
        <v>1063</v>
      </c>
      <c r="E207" s="36" t="s">
        <v>799</v>
      </c>
      <c r="F207" s="37">
        <v>0.0131</v>
      </c>
      <c r="G207" s="37">
        <v>0.0426</v>
      </c>
      <c r="H207" s="37">
        <v>0.085</v>
      </c>
      <c r="I207" s="37">
        <v>0.1538</v>
      </c>
      <c r="J207" s="37">
        <v>0.0142</v>
      </c>
      <c r="K207" s="37">
        <v>0.0142</v>
      </c>
      <c r="L207" s="37">
        <v>0.0128</v>
      </c>
      <c r="M207" s="37">
        <v>0.111</v>
      </c>
      <c r="N207" s="37">
        <v>0.0086</v>
      </c>
      <c r="O207" s="37">
        <v>0.0218</v>
      </c>
      <c r="P207" s="37">
        <v>0.1637</v>
      </c>
      <c r="Q207" s="36" t="s">
        <v>1064</v>
      </c>
      <c r="R207" s="36" t="s">
        <v>500</v>
      </c>
      <c r="S207" s="36">
        <v>0.96</v>
      </c>
      <c r="T207" s="37">
        <v>0.0124</v>
      </c>
      <c r="U207" s="37">
        <v>0.0026</v>
      </c>
      <c r="V207" s="37">
        <v>0.015</v>
      </c>
      <c r="W207" s="37">
        <v>0.1076</v>
      </c>
      <c r="X207" s="36" t="s">
        <v>57</v>
      </c>
      <c r="Y207" s="36" t="s">
        <v>57</v>
      </c>
      <c r="Z207" s="36">
        <v>0.0</v>
      </c>
    </row>
    <row r="208" ht="15.75" customHeight="1">
      <c r="A208" s="35" t="s">
        <v>1065</v>
      </c>
      <c r="B208" s="36" t="s">
        <v>149</v>
      </c>
      <c r="C208" s="36" t="s">
        <v>1066</v>
      </c>
      <c r="D208" s="36" t="s">
        <v>1067</v>
      </c>
      <c r="E208" s="36" t="s">
        <v>1068</v>
      </c>
      <c r="F208" s="37">
        <v>0.0038</v>
      </c>
      <c r="G208" s="37">
        <v>0.0114</v>
      </c>
      <c r="H208" s="37">
        <v>0.034</v>
      </c>
      <c r="I208" s="37">
        <v>0.0803</v>
      </c>
      <c r="J208" s="37">
        <v>0.0038</v>
      </c>
      <c r="K208" s="37">
        <v>0.0057</v>
      </c>
      <c r="L208" s="37">
        <v>0.0067</v>
      </c>
      <c r="M208" s="37">
        <v>0.015</v>
      </c>
      <c r="N208" s="37">
        <v>0.0309</v>
      </c>
      <c r="O208" s="37">
        <v>0.0348</v>
      </c>
      <c r="P208" s="37">
        <v>-0.0391</v>
      </c>
      <c r="Q208" s="36" t="s">
        <v>1069</v>
      </c>
      <c r="R208" s="36" t="s">
        <v>1070</v>
      </c>
      <c r="S208" s="36">
        <v>0.65</v>
      </c>
      <c r="T208" s="36" t="s">
        <v>57</v>
      </c>
      <c r="U208" s="36" t="s">
        <v>57</v>
      </c>
      <c r="V208" s="36" t="s">
        <v>57</v>
      </c>
      <c r="W208" s="36" t="s">
        <v>57</v>
      </c>
      <c r="X208" s="37">
        <v>0.0</v>
      </c>
      <c r="Y208" s="36" t="s">
        <v>57</v>
      </c>
      <c r="Z208" s="36">
        <v>2.0</v>
      </c>
    </row>
    <row r="209" ht="15.75" customHeight="1">
      <c r="A209" s="35" t="s">
        <v>1071</v>
      </c>
      <c r="B209" s="36" t="s">
        <v>59</v>
      </c>
      <c r="C209" s="36" t="s">
        <v>1072</v>
      </c>
      <c r="D209" s="36" t="s">
        <v>1073</v>
      </c>
      <c r="E209" s="36" t="s">
        <v>370</v>
      </c>
      <c r="F209" s="37">
        <v>0.0135</v>
      </c>
      <c r="G209" s="37">
        <v>0.042</v>
      </c>
      <c r="H209" s="37">
        <v>0.0785</v>
      </c>
      <c r="I209" s="37">
        <v>0.1485</v>
      </c>
      <c r="J209" s="37">
        <v>0.014</v>
      </c>
      <c r="K209" s="37">
        <v>0.0131</v>
      </c>
      <c r="L209" s="37">
        <v>0.0124</v>
      </c>
      <c r="M209" s="37">
        <v>0.0969</v>
      </c>
      <c r="N209" s="37">
        <v>0.0067</v>
      </c>
      <c r="O209" s="37">
        <v>0.0203</v>
      </c>
      <c r="P209" s="37">
        <v>0.0397</v>
      </c>
      <c r="Q209" s="36" t="s">
        <v>1074</v>
      </c>
      <c r="R209" s="36" t="s">
        <v>1075</v>
      </c>
      <c r="S209" s="36">
        <v>0.88</v>
      </c>
      <c r="T209" s="37">
        <v>0.0119</v>
      </c>
      <c r="U209" s="37">
        <v>0.0064</v>
      </c>
      <c r="V209" s="37">
        <v>0.0183</v>
      </c>
      <c r="W209" s="37">
        <v>0.083</v>
      </c>
      <c r="X209" s="36" t="s">
        <v>57</v>
      </c>
      <c r="Y209" s="36" t="s">
        <v>57</v>
      </c>
      <c r="Z209" s="36">
        <v>0.0</v>
      </c>
    </row>
    <row r="210" ht="15.75" customHeight="1">
      <c r="A210" s="35" t="s">
        <v>1076</v>
      </c>
      <c r="B210" s="36" t="s">
        <v>92</v>
      </c>
      <c r="C210" s="36" t="s">
        <v>1077</v>
      </c>
      <c r="D210" s="36" t="s">
        <v>511</v>
      </c>
      <c r="E210" s="36" t="s">
        <v>81</v>
      </c>
      <c r="F210" s="37">
        <v>0.0</v>
      </c>
      <c r="G210" s="37">
        <v>0.0</v>
      </c>
      <c r="H210" s="37">
        <v>0.0</v>
      </c>
      <c r="I210" s="37">
        <v>0.0</v>
      </c>
      <c r="J210" s="37">
        <v>0.0</v>
      </c>
      <c r="K210" s="37">
        <v>0.0</v>
      </c>
      <c r="L210" s="37">
        <v>0.0</v>
      </c>
      <c r="M210" s="37">
        <v>0.0</v>
      </c>
      <c r="N210" s="37">
        <v>-0.1984</v>
      </c>
      <c r="O210" s="37">
        <v>-0.1984</v>
      </c>
      <c r="P210" s="37">
        <v>-0.3162</v>
      </c>
      <c r="Q210" s="36" t="s">
        <v>1078</v>
      </c>
      <c r="R210" s="36" t="s">
        <v>1079</v>
      </c>
      <c r="S210" s="36">
        <v>-0.51</v>
      </c>
      <c r="T210" s="36" t="s">
        <v>57</v>
      </c>
      <c r="U210" s="36" t="s">
        <v>57</v>
      </c>
      <c r="V210" s="36" t="s">
        <v>57</v>
      </c>
      <c r="W210" s="36" t="s">
        <v>57</v>
      </c>
      <c r="X210" s="36" t="s">
        <v>57</v>
      </c>
      <c r="Y210" s="36" t="s">
        <v>57</v>
      </c>
      <c r="Z210" s="36">
        <v>1.0</v>
      </c>
    </row>
    <row r="211" ht="15.75" customHeight="1">
      <c r="A211" s="35" t="s">
        <v>1080</v>
      </c>
      <c r="B211" s="36" t="s">
        <v>72</v>
      </c>
      <c r="C211" s="36" t="s">
        <v>1081</v>
      </c>
      <c r="D211" s="36" t="s">
        <v>1082</v>
      </c>
      <c r="E211" s="36" t="s">
        <v>1083</v>
      </c>
      <c r="F211" s="37">
        <v>0.0047</v>
      </c>
      <c r="G211" s="37">
        <v>0.0232</v>
      </c>
      <c r="H211" s="37">
        <v>0.0373</v>
      </c>
      <c r="I211" s="37">
        <v>0.0652</v>
      </c>
      <c r="J211" s="37">
        <v>0.0077</v>
      </c>
      <c r="K211" s="37">
        <v>0.0062</v>
      </c>
      <c r="L211" s="37">
        <v>0.0054</v>
      </c>
      <c r="M211" s="37">
        <v>0.0463</v>
      </c>
      <c r="N211" s="37">
        <v>0.0794</v>
      </c>
      <c r="O211" s="37">
        <v>0.0845</v>
      </c>
      <c r="P211" s="37">
        <v>0.1528</v>
      </c>
      <c r="Q211" s="36" t="s">
        <v>1084</v>
      </c>
      <c r="R211" s="36" t="s">
        <v>1085</v>
      </c>
      <c r="S211" s="36">
        <v>0.89</v>
      </c>
      <c r="T211" s="37">
        <v>0.004</v>
      </c>
      <c r="U211" s="37">
        <v>-0.0174</v>
      </c>
      <c r="V211" s="37">
        <v>-0.0135</v>
      </c>
      <c r="W211" s="37">
        <v>0.0165</v>
      </c>
      <c r="X211" s="37">
        <v>0.219</v>
      </c>
      <c r="Y211" s="37">
        <v>0.189</v>
      </c>
      <c r="Z211" s="36">
        <v>6.0</v>
      </c>
    </row>
    <row r="212" ht="15.75" customHeight="1">
      <c r="A212" s="35" t="s">
        <v>22</v>
      </c>
      <c r="B212" s="36" t="s">
        <v>92</v>
      </c>
      <c r="C212" s="36" t="s">
        <v>1086</v>
      </c>
      <c r="D212" s="36" t="s">
        <v>1087</v>
      </c>
      <c r="E212" s="36" t="s">
        <v>903</v>
      </c>
      <c r="F212" s="37">
        <v>0.0074</v>
      </c>
      <c r="G212" s="37">
        <v>0.0228</v>
      </c>
      <c r="H212" s="37">
        <v>0.0456</v>
      </c>
      <c r="I212" s="37">
        <v>0.0938</v>
      </c>
      <c r="J212" s="37">
        <v>0.0076</v>
      </c>
      <c r="K212" s="37">
        <v>0.0076</v>
      </c>
      <c r="L212" s="37">
        <v>0.0078</v>
      </c>
      <c r="M212" s="37">
        <v>0.0607</v>
      </c>
      <c r="N212" s="37">
        <v>0.0767</v>
      </c>
      <c r="O212" s="37">
        <v>0.0847</v>
      </c>
      <c r="P212" s="37">
        <v>0.1051</v>
      </c>
      <c r="Q212" s="36" t="s">
        <v>1088</v>
      </c>
      <c r="R212" s="36" t="s">
        <v>1089</v>
      </c>
      <c r="S212" s="36">
        <v>0.86</v>
      </c>
      <c r="T212" s="37">
        <v>0.0059</v>
      </c>
      <c r="U212" s="37">
        <v>0.0027</v>
      </c>
      <c r="V212" s="37">
        <v>0.0087</v>
      </c>
      <c r="W212" s="37">
        <v>0.0491</v>
      </c>
      <c r="X212" s="37">
        <v>0.0</v>
      </c>
      <c r="Y212" s="37">
        <v>0.0</v>
      </c>
      <c r="Z212" s="36">
        <v>4.0</v>
      </c>
    </row>
    <row r="213" ht="15.75" customHeight="1">
      <c r="A213" s="35" t="s">
        <v>1090</v>
      </c>
      <c r="B213" s="36" t="s">
        <v>92</v>
      </c>
      <c r="C213" s="36" t="s">
        <v>1091</v>
      </c>
      <c r="D213" s="36" t="s">
        <v>1092</v>
      </c>
      <c r="E213" s="36" t="s">
        <v>1093</v>
      </c>
      <c r="F213" s="37">
        <v>0.0136</v>
      </c>
      <c r="G213" s="37">
        <v>0.0417</v>
      </c>
      <c r="H213" s="37">
        <v>0.0793</v>
      </c>
      <c r="I213" s="37">
        <v>0.1475</v>
      </c>
      <c r="J213" s="37">
        <v>0.0139</v>
      </c>
      <c r="K213" s="37">
        <v>0.0132</v>
      </c>
      <c r="L213" s="37">
        <v>0.0123</v>
      </c>
      <c r="M213" s="37">
        <v>0.1029</v>
      </c>
      <c r="N213" s="37">
        <v>0.0554</v>
      </c>
      <c r="O213" s="37">
        <v>0.0698</v>
      </c>
      <c r="P213" s="37">
        <v>0.0945</v>
      </c>
      <c r="Q213" s="36" t="s">
        <v>1094</v>
      </c>
      <c r="R213" s="36" t="s">
        <v>1095</v>
      </c>
      <c r="S213" s="36">
        <v>0.94</v>
      </c>
      <c r="T213" s="37">
        <v>0.0129</v>
      </c>
      <c r="U213" s="37">
        <v>-0.0088</v>
      </c>
      <c r="V213" s="37">
        <v>0.0041</v>
      </c>
      <c r="W213" s="37">
        <v>0.0672</v>
      </c>
      <c r="X213" s="36" t="s">
        <v>57</v>
      </c>
      <c r="Y213" s="36" t="s">
        <v>57</v>
      </c>
      <c r="Z213" s="36">
        <v>0.0</v>
      </c>
    </row>
    <row r="214" ht="15.75" customHeight="1">
      <c r="A214" s="35" t="s">
        <v>1096</v>
      </c>
      <c r="B214" s="36" t="s">
        <v>85</v>
      </c>
      <c r="C214" s="36" t="s">
        <v>1097</v>
      </c>
      <c r="D214" s="36" t="s">
        <v>1098</v>
      </c>
      <c r="E214" s="36" t="s">
        <v>136</v>
      </c>
      <c r="F214" s="37">
        <v>0.0095</v>
      </c>
      <c r="G214" s="37">
        <v>0.0313</v>
      </c>
      <c r="H214" s="37">
        <v>0.0628</v>
      </c>
      <c r="I214" s="37">
        <v>0.1215</v>
      </c>
      <c r="J214" s="37">
        <v>0.0104</v>
      </c>
      <c r="K214" s="37">
        <v>0.0105</v>
      </c>
      <c r="L214" s="37">
        <v>0.0101</v>
      </c>
      <c r="M214" s="37">
        <v>0.084</v>
      </c>
      <c r="N214" s="37">
        <v>0.1927</v>
      </c>
      <c r="O214" s="37">
        <v>0.204</v>
      </c>
      <c r="P214" s="37">
        <v>0.151</v>
      </c>
      <c r="Q214" s="36" t="s">
        <v>1099</v>
      </c>
      <c r="R214" s="36" t="s">
        <v>1100</v>
      </c>
      <c r="S214" s="36">
        <v>0.79</v>
      </c>
      <c r="T214" s="37">
        <v>0.0075</v>
      </c>
      <c r="U214" s="37">
        <v>8.0E-4</v>
      </c>
      <c r="V214" s="37">
        <v>0.0083</v>
      </c>
      <c r="W214" s="37">
        <v>0.0637</v>
      </c>
      <c r="X214" s="37">
        <v>0.204</v>
      </c>
      <c r="Y214" s="36" t="s">
        <v>57</v>
      </c>
      <c r="Z214" s="36">
        <v>1.0</v>
      </c>
    </row>
    <row r="215" ht="15.75" customHeight="1">
      <c r="A215" s="35" t="s">
        <v>1101</v>
      </c>
      <c r="B215" s="36" t="s">
        <v>59</v>
      </c>
      <c r="C215" s="36" t="s">
        <v>1102</v>
      </c>
      <c r="D215" s="36" t="s">
        <v>1103</v>
      </c>
      <c r="E215" s="36" t="s">
        <v>381</v>
      </c>
      <c r="F215" s="37">
        <v>0.0032</v>
      </c>
      <c r="G215" s="37">
        <v>0.0158</v>
      </c>
      <c r="H215" s="37">
        <v>0.0332</v>
      </c>
      <c r="I215" s="37">
        <v>0.1098</v>
      </c>
      <c r="J215" s="37">
        <v>0.0053</v>
      </c>
      <c r="K215" s="37">
        <v>0.0055</v>
      </c>
      <c r="L215" s="37">
        <v>0.0092</v>
      </c>
      <c r="M215" s="37">
        <v>0.0901</v>
      </c>
      <c r="N215" s="37">
        <v>-0.0078</v>
      </c>
      <c r="O215" s="37">
        <v>-0.0046</v>
      </c>
      <c r="P215" s="37">
        <v>-0.1936</v>
      </c>
      <c r="Q215" s="36" t="s">
        <v>1104</v>
      </c>
      <c r="R215" s="36" t="s">
        <v>1105</v>
      </c>
      <c r="S215" s="36">
        <v>0.78</v>
      </c>
      <c r="T215" s="37">
        <v>0.0026</v>
      </c>
      <c r="U215" s="37">
        <v>-0.0063</v>
      </c>
      <c r="V215" s="37">
        <v>-0.0037</v>
      </c>
      <c r="W215" s="37">
        <v>-0.1114</v>
      </c>
      <c r="X215" s="36" t="s">
        <v>57</v>
      </c>
      <c r="Y215" s="36" t="s">
        <v>57</v>
      </c>
      <c r="Z215" s="36">
        <v>0.0</v>
      </c>
    </row>
    <row r="216" ht="15.75" customHeight="1">
      <c r="A216" s="35" t="s">
        <v>1106</v>
      </c>
      <c r="B216" s="36" t="s">
        <v>59</v>
      </c>
      <c r="C216" s="36" t="s">
        <v>60</v>
      </c>
      <c r="D216" s="36" t="s">
        <v>1107</v>
      </c>
      <c r="E216" s="36" t="s">
        <v>62</v>
      </c>
      <c r="F216" s="37">
        <v>0.0119</v>
      </c>
      <c r="G216" s="37">
        <v>0.0449</v>
      </c>
      <c r="H216" s="37">
        <v>0.0885</v>
      </c>
      <c r="I216" s="37">
        <v>0.1555</v>
      </c>
      <c r="J216" s="37">
        <v>0.015</v>
      </c>
      <c r="K216" s="37">
        <v>0.0148</v>
      </c>
      <c r="L216" s="37">
        <v>0.013</v>
      </c>
      <c r="M216" s="37">
        <v>0.1127</v>
      </c>
      <c r="N216" s="37">
        <v>-0.0115</v>
      </c>
      <c r="O216" s="37">
        <v>3.0E-4</v>
      </c>
      <c r="P216" s="37">
        <v>0.1547</v>
      </c>
      <c r="Q216" s="36" t="s">
        <v>1108</v>
      </c>
      <c r="R216" s="36" t="s">
        <v>637</v>
      </c>
      <c r="S216" s="36">
        <v>0.99</v>
      </c>
      <c r="T216" s="37">
        <v>0.0117</v>
      </c>
      <c r="U216" s="37">
        <v>-0.0019</v>
      </c>
      <c r="V216" s="37">
        <v>0.0098</v>
      </c>
      <c r="W216" s="37">
        <v>0.0646</v>
      </c>
      <c r="X216" s="36" t="s">
        <v>57</v>
      </c>
      <c r="Y216" s="36" t="s">
        <v>57</v>
      </c>
      <c r="Z216" s="36">
        <v>0.0</v>
      </c>
    </row>
    <row r="217" ht="15.75" customHeight="1">
      <c r="A217" s="35" t="s">
        <v>1109</v>
      </c>
      <c r="B217" s="36" t="s">
        <v>85</v>
      </c>
      <c r="C217" s="36" t="s">
        <v>1110</v>
      </c>
      <c r="D217" s="36" t="s">
        <v>316</v>
      </c>
      <c r="E217" s="36" t="s">
        <v>1111</v>
      </c>
      <c r="F217" s="37">
        <v>0.0074</v>
      </c>
      <c r="G217" s="37">
        <v>0.0219</v>
      </c>
      <c r="H217" s="37">
        <v>0.0428</v>
      </c>
      <c r="I217" s="37">
        <v>0.0811</v>
      </c>
      <c r="J217" s="37">
        <v>0.0073</v>
      </c>
      <c r="K217" s="37">
        <v>0.0071</v>
      </c>
      <c r="L217" s="37">
        <v>0.0068</v>
      </c>
      <c r="M217" s="37">
        <v>0.0568</v>
      </c>
      <c r="N217" s="37">
        <v>0.0011</v>
      </c>
      <c r="O217" s="37">
        <v>0.0084</v>
      </c>
      <c r="P217" s="37">
        <v>0.0696</v>
      </c>
      <c r="Q217" s="36" t="s">
        <v>1112</v>
      </c>
      <c r="R217" s="36" t="s">
        <v>1113</v>
      </c>
      <c r="S217" s="36">
        <v>0.98</v>
      </c>
      <c r="T217" s="37">
        <v>0.0073</v>
      </c>
      <c r="U217" s="37">
        <v>0.0</v>
      </c>
      <c r="V217" s="37">
        <v>0.0073</v>
      </c>
      <c r="W217" s="37">
        <v>0.0666</v>
      </c>
      <c r="X217" s="37">
        <v>0.0</v>
      </c>
      <c r="Y217" s="36" t="s">
        <v>57</v>
      </c>
      <c r="Z217" s="36">
        <v>1.0</v>
      </c>
    </row>
    <row r="218" ht="15.75" customHeight="1">
      <c r="A218" s="35" t="s">
        <v>1114</v>
      </c>
      <c r="B218" s="36" t="s">
        <v>51</v>
      </c>
      <c r="C218" s="36" t="s">
        <v>1115</v>
      </c>
      <c r="D218" s="36" t="s">
        <v>1116</v>
      </c>
      <c r="E218" s="36" t="s">
        <v>1117</v>
      </c>
      <c r="F218" s="37">
        <v>0.008</v>
      </c>
      <c r="G218" s="37">
        <v>0.0259</v>
      </c>
      <c r="H218" s="37">
        <v>0.0438</v>
      </c>
      <c r="I218" s="37">
        <v>0.086</v>
      </c>
      <c r="J218" s="37">
        <v>0.0086</v>
      </c>
      <c r="K218" s="37">
        <v>0.0073</v>
      </c>
      <c r="L218" s="37">
        <v>0.0072</v>
      </c>
      <c r="M218" s="37">
        <v>0.0524</v>
      </c>
      <c r="N218" s="37">
        <v>0.1317</v>
      </c>
      <c r="O218" s="37">
        <v>0.1407</v>
      </c>
      <c r="P218" s="37">
        <v>0.1626</v>
      </c>
      <c r="Q218" s="36" t="s">
        <v>1118</v>
      </c>
      <c r="R218" s="36" t="s">
        <v>1119</v>
      </c>
      <c r="S218" s="36">
        <v>0.71</v>
      </c>
      <c r="T218" s="37">
        <v>0.0043</v>
      </c>
      <c r="U218" s="37">
        <v>-0.0105</v>
      </c>
      <c r="V218" s="37">
        <v>-0.0063</v>
      </c>
      <c r="W218" s="37">
        <v>0.0027</v>
      </c>
      <c r="X218" s="37">
        <v>0.036</v>
      </c>
      <c r="Y218" s="36" t="s">
        <v>57</v>
      </c>
      <c r="Z218" s="36">
        <v>1.0</v>
      </c>
    </row>
    <row r="219" ht="15.75" customHeight="1">
      <c r="A219" s="35" t="s">
        <v>1120</v>
      </c>
      <c r="B219" s="36" t="s">
        <v>72</v>
      </c>
      <c r="C219" s="36" t="s">
        <v>1121</v>
      </c>
      <c r="D219" s="36" t="s">
        <v>566</v>
      </c>
      <c r="E219" s="36" t="s">
        <v>1122</v>
      </c>
      <c r="F219" s="37">
        <v>0.0042</v>
      </c>
      <c r="G219" s="37">
        <v>0.0153</v>
      </c>
      <c r="H219" s="37">
        <v>0.0291</v>
      </c>
      <c r="I219" s="37">
        <v>0.0595</v>
      </c>
      <c r="J219" s="37">
        <v>0.0051</v>
      </c>
      <c r="K219" s="37">
        <v>0.0048</v>
      </c>
      <c r="L219" s="37">
        <v>0.005</v>
      </c>
      <c r="M219" s="37">
        <v>0.0446</v>
      </c>
      <c r="N219" s="37">
        <v>0.053</v>
      </c>
      <c r="O219" s="37">
        <v>0.0574</v>
      </c>
      <c r="P219" s="37">
        <v>-0.1125</v>
      </c>
      <c r="Q219" s="36" t="s">
        <v>1123</v>
      </c>
      <c r="R219" s="36" t="s">
        <v>1124</v>
      </c>
      <c r="S219" s="36">
        <v>0.5</v>
      </c>
      <c r="T219" s="36" t="s">
        <v>57</v>
      </c>
      <c r="U219" s="36" t="s">
        <v>57</v>
      </c>
      <c r="V219" s="36" t="s">
        <v>57</v>
      </c>
      <c r="W219" s="36" t="s">
        <v>57</v>
      </c>
      <c r="X219" s="37">
        <v>0.409</v>
      </c>
      <c r="Y219" s="36" t="s">
        <v>57</v>
      </c>
      <c r="Z219" s="36">
        <v>2.0</v>
      </c>
    </row>
    <row r="220" ht="15.75" customHeight="1">
      <c r="A220" s="35" t="s">
        <v>1125</v>
      </c>
      <c r="B220" s="36" t="s">
        <v>72</v>
      </c>
      <c r="C220" s="36" t="s">
        <v>1126</v>
      </c>
      <c r="D220" s="36" t="s">
        <v>1127</v>
      </c>
      <c r="E220" s="36" t="s">
        <v>158</v>
      </c>
      <c r="F220" s="37">
        <v>0.0057</v>
      </c>
      <c r="G220" s="37">
        <v>0.0179</v>
      </c>
      <c r="H220" s="37">
        <v>0.0358</v>
      </c>
      <c r="I220" s="37">
        <v>0.0738</v>
      </c>
      <c r="J220" s="37">
        <v>0.006</v>
      </c>
      <c r="K220" s="37">
        <v>0.006</v>
      </c>
      <c r="L220" s="37">
        <v>0.0062</v>
      </c>
      <c r="M220" s="37">
        <v>0.0421</v>
      </c>
      <c r="N220" s="37">
        <v>0.0791</v>
      </c>
      <c r="O220" s="37">
        <v>0.0852</v>
      </c>
      <c r="P220" s="37">
        <v>0.1638</v>
      </c>
      <c r="Q220" s="36" t="s">
        <v>1128</v>
      </c>
      <c r="R220" s="36" t="s">
        <v>1129</v>
      </c>
      <c r="S220" s="36">
        <v>1.0</v>
      </c>
      <c r="T220" s="37">
        <v>0.0056</v>
      </c>
      <c r="U220" s="37">
        <v>0.001</v>
      </c>
      <c r="V220" s="37">
        <v>0.0066</v>
      </c>
      <c r="W220" s="37">
        <v>0.0165</v>
      </c>
      <c r="X220" s="37">
        <v>0.001</v>
      </c>
      <c r="Y220" s="36" t="s">
        <v>57</v>
      </c>
      <c r="Z220" s="36">
        <v>4.0</v>
      </c>
    </row>
    <row r="221" ht="15.75" customHeight="1">
      <c r="A221" s="35" t="s">
        <v>16</v>
      </c>
      <c r="B221" s="36" t="s">
        <v>149</v>
      </c>
      <c r="C221" s="36" t="s">
        <v>1130</v>
      </c>
      <c r="D221" s="36" t="s">
        <v>1131</v>
      </c>
      <c r="E221" s="36" t="s">
        <v>1132</v>
      </c>
      <c r="F221" s="37">
        <v>0.0086</v>
      </c>
      <c r="G221" s="37">
        <v>0.026</v>
      </c>
      <c r="H221" s="37">
        <v>0.0504</v>
      </c>
      <c r="I221" s="37">
        <v>0.0963</v>
      </c>
      <c r="J221" s="37">
        <v>0.0087</v>
      </c>
      <c r="K221" s="37">
        <v>0.0084</v>
      </c>
      <c r="L221" s="37">
        <v>0.008</v>
      </c>
      <c r="M221" s="37">
        <v>0.058</v>
      </c>
      <c r="N221" s="37">
        <v>0.043</v>
      </c>
      <c r="O221" s="37">
        <v>0.052</v>
      </c>
      <c r="P221" s="37">
        <v>0.0042</v>
      </c>
      <c r="Q221" s="36" t="s">
        <v>1133</v>
      </c>
      <c r="R221" s="36" t="s">
        <v>1134</v>
      </c>
      <c r="S221" s="36">
        <v>0.84</v>
      </c>
      <c r="T221" s="36" t="s">
        <v>57</v>
      </c>
      <c r="U221" s="36" t="s">
        <v>57</v>
      </c>
      <c r="V221" s="36" t="s">
        <v>57</v>
      </c>
      <c r="W221" s="36" t="s">
        <v>57</v>
      </c>
      <c r="X221" s="36" t="s">
        <v>57</v>
      </c>
      <c r="Y221" s="36" t="s">
        <v>57</v>
      </c>
      <c r="Z221" s="36">
        <v>12.0</v>
      </c>
    </row>
    <row r="222" ht="15.75" customHeight="1">
      <c r="A222" s="35" t="s">
        <v>1135</v>
      </c>
      <c r="B222" s="36" t="s">
        <v>92</v>
      </c>
      <c r="C222" s="36" t="s">
        <v>1136</v>
      </c>
      <c r="D222" s="36" t="s">
        <v>1137</v>
      </c>
      <c r="E222" s="36" t="s">
        <v>436</v>
      </c>
      <c r="F222" s="37">
        <v>0.0114</v>
      </c>
      <c r="G222" s="37">
        <v>0.0374</v>
      </c>
      <c r="H222" s="37">
        <v>0.0776</v>
      </c>
      <c r="I222" s="37">
        <v>0.1631</v>
      </c>
      <c r="J222" s="37">
        <v>0.0125</v>
      </c>
      <c r="K222" s="37">
        <v>0.0129</v>
      </c>
      <c r="L222" s="37">
        <v>0.0136</v>
      </c>
      <c r="M222" s="37">
        <v>0.1028</v>
      </c>
      <c r="N222" s="37">
        <v>-1.0E-4</v>
      </c>
      <c r="O222" s="37">
        <v>0.0113</v>
      </c>
      <c r="P222" s="37">
        <v>-0.0167</v>
      </c>
      <c r="Q222" s="36" t="s">
        <v>1138</v>
      </c>
      <c r="R222" s="36" t="s">
        <v>1139</v>
      </c>
      <c r="S222" s="36">
        <v>0.95</v>
      </c>
      <c r="T222" s="37">
        <v>0.0109</v>
      </c>
      <c r="U222" s="37">
        <v>-0.0088</v>
      </c>
      <c r="V222" s="37">
        <v>0.0019</v>
      </c>
      <c r="W222" s="37">
        <v>0.0923</v>
      </c>
      <c r="X222" s="36" t="s">
        <v>57</v>
      </c>
      <c r="Y222" s="36" t="s">
        <v>57</v>
      </c>
      <c r="Z222" s="36">
        <v>0.0</v>
      </c>
    </row>
    <row r="223" ht="15.75" customHeight="1">
      <c r="A223" s="35" t="s">
        <v>1140</v>
      </c>
      <c r="B223" s="36" t="s">
        <v>59</v>
      </c>
      <c r="C223" s="36" t="s">
        <v>1141</v>
      </c>
      <c r="D223" s="36" t="s">
        <v>1142</v>
      </c>
      <c r="E223" s="36" t="s">
        <v>661</v>
      </c>
      <c r="F223" s="37">
        <v>0.0086</v>
      </c>
      <c r="G223" s="37">
        <v>0.0285</v>
      </c>
      <c r="H223" s="37">
        <v>0.0544</v>
      </c>
      <c r="I223" s="37">
        <v>0.096</v>
      </c>
      <c r="J223" s="37">
        <v>0.0095</v>
      </c>
      <c r="K223" s="37">
        <v>0.0091</v>
      </c>
      <c r="L223" s="37">
        <v>0.008</v>
      </c>
      <c r="M223" s="37">
        <v>0.07</v>
      </c>
      <c r="N223" s="37">
        <v>0.0681</v>
      </c>
      <c r="O223" s="37">
        <v>0.0772</v>
      </c>
      <c r="P223" s="37">
        <v>-0.0839</v>
      </c>
      <c r="Q223" s="36" t="s">
        <v>1143</v>
      </c>
      <c r="R223" s="36" t="s">
        <v>344</v>
      </c>
      <c r="S223" s="36">
        <v>0.87</v>
      </c>
      <c r="T223" s="37">
        <v>0.0073</v>
      </c>
      <c r="U223" s="37">
        <v>0.0629</v>
      </c>
      <c r="V223" s="37">
        <v>0.0707</v>
      </c>
      <c r="W223" s="37">
        <v>0.0872</v>
      </c>
      <c r="X223" s="36" t="s">
        <v>57</v>
      </c>
      <c r="Y223" s="36" t="s">
        <v>57</v>
      </c>
      <c r="Z223" s="36">
        <v>0.0</v>
      </c>
    </row>
    <row r="224" ht="15.75" customHeight="1">
      <c r="A224" s="35" t="s">
        <v>1144</v>
      </c>
      <c r="B224" s="36" t="s">
        <v>72</v>
      </c>
      <c r="C224" s="36" t="s">
        <v>1145</v>
      </c>
      <c r="D224" s="36" t="s">
        <v>1146</v>
      </c>
      <c r="E224" s="36" t="s">
        <v>112</v>
      </c>
      <c r="F224" s="37">
        <v>0.0056</v>
      </c>
      <c r="G224" s="37">
        <v>0.0235</v>
      </c>
      <c r="H224" s="37">
        <v>0.0485</v>
      </c>
      <c r="I224" s="37">
        <v>0.093</v>
      </c>
      <c r="J224" s="37">
        <v>0.0078</v>
      </c>
      <c r="K224" s="37">
        <v>0.0081</v>
      </c>
      <c r="L224" s="37">
        <v>0.0077</v>
      </c>
      <c r="M224" s="37">
        <v>0.0619</v>
      </c>
      <c r="N224" s="37">
        <v>0.1423</v>
      </c>
      <c r="O224" s="37">
        <v>0.1487</v>
      </c>
      <c r="P224" s="37">
        <v>-0.1521</v>
      </c>
      <c r="Q224" s="36" t="s">
        <v>1147</v>
      </c>
      <c r="R224" s="36" t="s">
        <v>1148</v>
      </c>
      <c r="S224" s="36">
        <v>0.52</v>
      </c>
      <c r="T224" s="37">
        <v>0.0029</v>
      </c>
      <c r="U224" s="37">
        <v>0.0</v>
      </c>
      <c r="V224" s="37">
        <v>0.0029</v>
      </c>
      <c r="W224" s="37">
        <v>-0.1241</v>
      </c>
      <c r="X224" s="37">
        <v>0.46</v>
      </c>
      <c r="Y224" s="37">
        <v>0.5</v>
      </c>
      <c r="Z224" s="36">
        <v>4.0</v>
      </c>
    </row>
    <row r="225" ht="15.75" customHeight="1">
      <c r="A225" s="35" t="s">
        <v>1149</v>
      </c>
      <c r="B225" s="36" t="s">
        <v>725</v>
      </c>
      <c r="C225" s="36" t="s">
        <v>1150</v>
      </c>
      <c r="D225" s="36" t="s">
        <v>1151</v>
      </c>
      <c r="E225" s="36" t="s">
        <v>81</v>
      </c>
      <c r="F225" s="37">
        <v>0.0</v>
      </c>
      <c r="G225" s="37">
        <v>0.0</v>
      </c>
      <c r="H225" s="37">
        <v>0.0</v>
      </c>
      <c r="I225" s="37">
        <v>0.0</v>
      </c>
      <c r="J225" s="37">
        <v>0.0</v>
      </c>
      <c r="K225" s="37">
        <v>0.0</v>
      </c>
      <c r="L225" s="37">
        <v>0.0</v>
      </c>
      <c r="M225" s="37">
        <v>0.0</v>
      </c>
      <c r="N225" s="37">
        <v>0.0</v>
      </c>
      <c r="O225" s="37">
        <v>0.0</v>
      </c>
      <c r="P225" s="37">
        <v>0.0</v>
      </c>
      <c r="Q225" s="36" t="s">
        <v>1152</v>
      </c>
      <c r="R225" s="36" t="s">
        <v>1153</v>
      </c>
      <c r="S225" s="36">
        <v>0.17</v>
      </c>
      <c r="T225" s="36" t="s">
        <v>57</v>
      </c>
      <c r="U225" s="36" t="s">
        <v>57</v>
      </c>
      <c r="V225" s="36" t="s">
        <v>57</v>
      </c>
      <c r="W225" s="36" t="s">
        <v>57</v>
      </c>
      <c r="X225" s="36" t="s">
        <v>57</v>
      </c>
      <c r="Y225" s="36" t="s">
        <v>57</v>
      </c>
      <c r="Z225" s="36">
        <v>0.0</v>
      </c>
    </row>
    <row r="226" ht="15.75" customHeight="1">
      <c r="A226" s="35" t="s">
        <v>1154</v>
      </c>
      <c r="B226" s="36" t="s">
        <v>149</v>
      </c>
      <c r="C226" s="36" t="s">
        <v>1155</v>
      </c>
      <c r="D226" s="36" t="s">
        <v>1156</v>
      </c>
      <c r="E226" s="36" t="s">
        <v>1157</v>
      </c>
      <c r="F226" s="37">
        <v>0.0089</v>
      </c>
      <c r="G226" s="37">
        <v>0.0292</v>
      </c>
      <c r="H226" s="37">
        <v>0.0571</v>
      </c>
      <c r="I226" s="37">
        <v>0.1085</v>
      </c>
      <c r="J226" s="37">
        <v>0.0097</v>
      </c>
      <c r="K226" s="37">
        <v>0.0095</v>
      </c>
      <c r="L226" s="37">
        <v>0.009</v>
      </c>
      <c r="M226" s="37">
        <v>0.0756</v>
      </c>
      <c r="N226" s="37">
        <v>0.1881</v>
      </c>
      <c r="O226" s="37">
        <v>0.1987</v>
      </c>
      <c r="P226" s="37">
        <v>0.2354</v>
      </c>
      <c r="Q226" s="36" t="s">
        <v>1158</v>
      </c>
      <c r="R226" s="36" t="s">
        <v>1159</v>
      </c>
      <c r="S226" s="36">
        <v>0.97</v>
      </c>
      <c r="T226" s="37">
        <v>0.0087</v>
      </c>
      <c r="U226" s="37">
        <v>5.0E-4</v>
      </c>
      <c r="V226" s="37">
        <v>0.0093</v>
      </c>
      <c r="W226" s="37">
        <v>0.0633</v>
      </c>
      <c r="X226" s="37">
        <v>0.0</v>
      </c>
      <c r="Y226" s="36" t="s">
        <v>57</v>
      </c>
      <c r="Z226" s="36">
        <v>5.0</v>
      </c>
    </row>
    <row r="227" ht="15.75" customHeight="1">
      <c r="A227" s="35" t="s">
        <v>1160</v>
      </c>
      <c r="B227" s="36" t="s">
        <v>59</v>
      </c>
      <c r="C227" s="36" t="s">
        <v>1161</v>
      </c>
      <c r="D227" s="36" t="s">
        <v>1162</v>
      </c>
      <c r="E227" s="36" t="s">
        <v>342</v>
      </c>
      <c r="F227" s="37">
        <v>0.0083</v>
      </c>
      <c r="G227" s="37">
        <v>0.027</v>
      </c>
      <c r="H227" s="37">
        <v>0.0551</v>
      </c>
      <c r="I227" s="37">
        <v>0.1064</v>
      </c>
      <c r="J227" s="37">
        <v>0.009</v>
      </c>
      <c r="K227" s="37">
        <v>0.0092</v>
      </c>
      <c r="L227" s="37">
        <v>0.0089</v>
      </c>
      <c r="M227" s="37">
        <v>0.0729</v>
      </c>
      <c r="N227" s="37">
        <v>0.0669</v>
      </c>
      <c r="O227" s="37">
        <v>0.0758</v>
      </c>
      <c r="P227" s="37">
        <v>0.17</v>
      </c>
      <c r="Q227" s="36" t="s">
        <v>1163</v>
      </c>
      <c r="R227" s="36" t="s">
        <v>1164</v>
      </c>
      <c r="S227" s="36">
        <v>0.85</v>
      </c>
      <c r="T227" s="37">
        <v>0.0074</v>
      </c>
      <c r="U227" s="37">
        <v>0.0637</v>
      </c>
      <c r="V227" s="37">
        <v>0.0715</v>
      </c>
      <c r="W227" s="37">
        <v>0.0976</v>
      </c>
      <c r="X227" s="36" t="s">
        <v>57</v>
      </c>
      <c r="Y227" s="36" t="s">
        <v>57</v>
      </c>
      <c r="Z227" s="36">
        <v>0.0</v>
      </c>
    </row>
    <row r="228" ht="15.75" customHeight="1">
      <c r="A228" s="35" t="s">
        <v>1165</v>
      </c>
      <c r="B228" s="36" t="s">
        <v>51</v>
      </c>
      <c r="C228" s="36" t="s">
        <v>1166</v>
      </c>
      <c r="D228" s="36" t="s">
        <v>1167</v>
      </c>
      <c r="E228" s="36" t="s">
        <v>1168</v>
      </c>
      <c r="F228" s="37">
        <v>0.0062</v>
      </c>
      <c r="G228" s="37">
        <v>0.0159</v>
      </c>
      <c r="H228" s="37">
        <v>0.0273</v>
      </c>
      <c r="I228" s="37">
        <v>0.0512</v>
      </c>
      <c r="J228" s="37">
        <v>0.0053</v>
      </c>
      <c r="K228" s="37">
        <v>0.0046</v>
      </c>
      <c r="L228" s="37">
        <v>0.0043</v>
      </c>
      <c r="M228" s="37">
        <v>0.0512</v>
      </c>
      <c r="N228" s="37">
        <v>-0.019</v>
      </c>
      <c r="O228" s="37">
        <v>-0.0129</v>
      </c>
      <c r="P228" s="37">
        <v>-0.2871</v>
      </c>
      <c r="Q228" s="36" t="s">
        <v>1169</v>
      </c>
      <c r="R228" s="36" t="s">
        <v>1170</v>
      </c>
      <c r="S228" s="36">
        <v>0.31</v>
      </c>
      <c r="T228" s="37">
        <v>0.0018</v>
      </c>
      <c r="U228" s="37">
        <v>0.0</v>
      </c>
      <c r="V228" s="37">
        <v>0.0018</v>
      </c>
      <c r="W228" s="37">
        <v>0.0117</v>
      </c>
      <c r="X228" s="37">
        <v>0.13</v>
      </c>
      <c r="Y228" s="36" t="s">
        <v>57</v>
      </c>
      <c r="Z228" s="36">
        <v>1.0</v>
      </c>
    </row>
    <row r="229" ht="15.75" customHeight="1">
      <c r="A229" s="35" t="s">
        <v>20</v>
      </c>
      <c r="B229" s="36" t="s">
        <v>59</v>
      </c>
      <c r="C229" s="36" t="s">
        <v>1171</v>
      </c>
      <c r="D229" s="36" t="s">
        <v>1172</v>
      </c>
      <c r="E229" s="36" t="s">
        <v>612</v>
      </c>
      <c r="F229" s="37">
        <v>0.0135</v>
      </c>
      <c r="G229" s="37">
        <v>0.0424</v>
      </c>
      <c r="H229" s="37">
        <v>0.086</v>
      </c>
      <c r="I229" s="37">
        <v>0.1649</v>
      </c>
      <c r="J229" s="37">
        <v>0.0141</v>
      </c>
      <c r="K229" s="37">
        <v>0.0143</v>
      </c>
      <c r="L229" s="37">
        <v>0.0137</v>
      </c>
      <c r="M229" s="37">
        <v>0.1218</v>
      </c>
      <c r="N229" s="37">
        <v>0.0055</v>
      </c>
      <c r="O229" s="37">
        <v>0.0191</v>
      </c>
      <c r="P229" s="37">
        <v>0.1286</v>
      </c>
      <c r="Q229" s="36" t="s">
        <v>1173</v>
      </c>
      <c r="R229" s="36" t="s">
        <v>1174</v>
      </c>
      <c r="S229" s="36">
        <v>0.94</v>
      </c>
      <c r="T229" s="37">
        <v>0.013</v>
      </c>
      <c r="U229" s="37">
        <v>-0.0064</v>
      </c>
      <c r="V229" s="37">
        <v>0.0065</v>
      </c>
      <c r="W229" s="37">
        <v>0.0864</v>
      </c>
      <c r="X229" s="36" t="s">
        <v>57</v>
      </c>
      <c r="Y229" s="36" t="s">
        <v>57</v>
      </c>
      <c r="Z229" s="36">
        <v>0.0</v>
      </c>
    </row>
    <row r="230" ht="15.75" customHeight="1">
      <c r="A230" s="35" t="s">
        <v>1175</v>
      </c>
      <c r="B230" s="36" t="s">
        <v>59</v>
      </c>
      <c r="C230" s="36" t="s">
        <v>303</v>
      </c>
      <c r="D230" s="36" t="s">
        <v>1176</v>
      </c>
      <c r="E230" s="36" t="s">
        <v>1054</v>
      </c>
      <c r="F230" s="37">
        <v>0.0141</v>
      </c>
      <c r="G230" s="37">
        <v>0.0444</v>
      </c>
      <c r="H230" s="37">
        <v>0.0847</v>
      </c>
      <c r="I230" s="37">
        <v>0.1692</v>
      </c>
      <c r="J230" s="37">
        <v>0.0148</v>
      </c>
      <c r="K230" s="37">
        <v>0.0141</v>
      </c>
      <c r="L230" s="37">
        <v>0.0141</v>
      </c>
      <c r="M230" s="37">
        <v>0.1082</v>
      </c>
      <c r="N230" s="37">
        <v>-0.0042</v>
      </c>
      <c r="O230" s="37">
        <v>0.0099</v>
      </c>
      <c r="P230" s="37">
        <v>0.0612</v>
      </c>
      <c r="Q230" s="36" t="s">
        <v>1177</v>
      </c>
      <c r="R230" s="36" t="s">
        <v>1178</v>
      </c>
      <c r="S230" s="36">
        <v>1.03</v>
      </c>
      <c r="T230" s="37">
        <v>0.0143</v>
      </c>
      <c r="U230" s="37">
        <v>-0.0036</v>
      </c>
      <c r="V230" s="37">
        <v>0.0106</v>
      </c>
      <c r="W230" s="37">
        <v>0.1074</v>
      </c>
      <c r="X230" s="36" t="s">
        <v>57</v>
      </c>
      <c r="Y230" s="36" t="s">
        <v>57</v>
      </c>
      <c r="Z230" s="36">
        <v>0.0</v>
      </c>
    </row>
    <row r="231" ht="15.75" customHeight="1">
      <c r="A231" s="35" t="s">
        <v>1179</v>
      </c>
      <c r="B231" s="36" t="s">
        <v>725</v>
      </c>
      <c r="C231" s="36" t="s">
        <v>1180</v>
      </c>
      <c r="D231" s="36" t="s">
        <v>1181</v>
      </c>
      <c r="E231" s="36" t="s">
        <v>81</v>
      </c>
      <c r="F231" s="37">
        <v>0.0</v>
      </c>
      <c r="G231" s="37">
        <v>0.0</v>
      </c>
      <c r="H231" s="37">
        <v>0.0</v>
      </c>
      <c r="I231" s="37">
        <v>0.0</v>
      </c>
      <c r="J231" s="37">
        <v>0.0</v>
      </c>
      <c r="K231" s="37">
        <v>0.0</v>
      </c>
      <c r="L231" s="37">
        <v>0.0</v>
      </c>
      <c r="M231" s="37">
        <v>0.0</v>
      </c>
      <c r="N231" s="37">
        <v>0.0</v>
      </c>
      <c r="O231" s="37">
        <v>0.0</v>
      </c>
      <c r="P231" s="37">
        <v>0.0</v>
      </c>
      <c r="Q231" s="36" t="s">
        <v>1182</v>
      </c>
      <c r="R231" s="36" t="s">
        <v>1183</v>
      </c>
      <c r="S231" s="36">
        <v>0.71</v>
      </c>
      <c r="T231" s="36" t="s">
        <v>57</v>
      </c>
      <c r="U231" s="36" t="s">
        <v>57</v>
      </c>
      <c r="V231" s="36" t="s">
        <v>57</v>
      </c>
      <c r="W231" s="36" t="s">
        <v>57</v>
      </c>
      <c r="X231" s="36" t="s">
        <v>57</v>
      </c>
      <c r="Y231" s="36" t="s">
        <v>57</v>
      </c>
      <c r="Z231" s="36">
        <v>0.0</v>
      </c>
    </row>
    <row r="232" ht="15.75" customHeight="1">
      <c r="A232" s="35" t="s">
        <v>1184</v>
      </c>
      <c r="B232" s="36" t="s">
        <v>85</v>
      </c>
      <c r="C232" s="36" t="s">
        <v>842</v>
      </c>
      <c r="D232" s="36" t="s">
        <v>316</v>
      </c>
      <c r="E232" s="36" t="s">
        <v>1185</v>
      </c>
      <c r="F232" s="37">
        <v>0.0093</v>
      </c>
      <c r="G232" s="37">
        <v>0.0277</v>
      </c>
      <c r="H232" s="37">
        <v>0.055</v>
      </c>
      <c r="I232" s="37">
        <v>0.107</v>
      </c>
      <c r="J232" s="37">
        <v>0.0092</v>
      </c>
      <c r="K232" s="37">
        <v>0.0092</v>
      </c>
      <c r="L232" s="37">
        <v>0.0089</v>
      </c>
      <c r="M232" s="37">
        <v>0.0642</v>
      </c>
      <c r="N232" s="37">
        <v>0.0873</v>
      </c>
      <c r="O232" s="37">
        <v>0.0975</v>
      </c>
      <c r="P232" s="37">
        <v>0.1556</v>
      </c>
      <c r="Q232" s="36" t="s">
        <v>1186</v>
      </c>
      <c r="R232" s="36" t="s">
        <v>1187</v>
      </c>
      <c r="S232" s="36">
        <v>0.95</v>
      </c>
      <c r="T232" s="36" t="s">
        <v>57</v>
      </c>
      <c r="U232" s="36" t="s">
        <v>57</v>
      </c>
      <c r="V232" s="36" t="s">
        <v>57</v>
      </c>
      <c r="W232" s="36" t="s">
        <v>57</v>
      </c>
      <c r="X232" s="37">
        <v>0.0</v>
      </c>
      <c r="Y232" s="36" t="s">
        <v>57</v>
      </c>
      <c r="Z232" s="36">
        <v>1.0</v>
      </c>
    </row>
    <row r="233" ht="15.75" customHeight="1">
      <c r="A233" s="35" t="s">
        <v>1188</v>
      </c>
      <c r="B233" s="36" t="s">
        <v>92</v>
      </c>
      <c r="C233" s="36" t="s">
        <v>1189</v>
      </c>
      <c r="D233" s="36" t="s">
        <v>1190</v>
      </c>
      <c r="E233" s="36" t="s">
        <v>805</v>
      </c>
      <c r="F233" s="37">
        <v>0.0071</v>
      </c>
      <c r="G233" s="37">
        <v>0.0269</v>
      </c>
      <c r="H233" s="37">
        <v>0.0461</v>
      </c>
      <c r="I233" s="37">
        <v>0.0925</v>
      </c>
      <c r="J233" s="37">
        <v>0.009</v>
      </c>
      <c r="K233" s="37">
        <v>0.0077</v>
      </c>
      <c r="L233" s="37">
        <v>0.0077</v>
      </c>
      <c r="M233" s="37">
        <v>0.0772</v>
      </c>
      <c r="N233" s="37">
        <v>0.0969</v>
      </c>
      <c r="O233" s="37">
        <v>0.1048</v>
      </c>
      <c r="P233" s="37">
        <v>0.054</v>
      </c>
      <c r="Q233" s="36" t="s">
        <v>1191</v>
      </c>
      <c r="R233" s="36" t="s">
        <v>1192</v>
      </c>
      <c r="S233" s="36">
        <v>0.6</v>
      </c>
      <c r="T233" s="37">
        <v>0.0043</v>
      </c>
      <c r="U233" s="37">
        <v>-0.0052</v>
      </c>
      <c r="V233" s="37">
        <v>-9.0E-4</v>
      </c>
      <c r="W233" s="37">
        <v>0.0052</v>
      </c>
      <c r="X233" s="37">
        <v>0.1552</v>
      </c>
      <c r="Y233" s="36" t="s">
        <v>57</v>
      </c>
      <c r="Z233" s="36">
        <v>4.0</v>
      </c>
    </row>
    <row r="234" ht="15.75" customHeight="1">
      <c r="A234" s="35" t="s">
        <v>1193</v>
      </c>
      <c r="B234" s="36" t="s">
        <v>59</v>
      </c>
      <c r="C234" s="36" t="s">
        <v>1194</v>
      </c>
      <c r="D234" s="36" t="s">
        <v>1195</v>
      </c>
      <c r="E234" s="36" t="s">
        <v>1196</v>
      </c>
      <c r="F234" s="37">
        <v>0.0079</v>
      </c>
      <c r="G234" s="37">
        <v>0.0267</v>
      </c>
      <c r="H234" s="37">
        <v>0.0513</v>
      </c>
      <c r="I234" s="37">
        <v>0.1006</v>
      </c>
      <c r="J234" s="37">
        <v>0.0089</v>
      </c>
      <c r="K234" s="37">
        <v>0.0085</v>
      </c>
      <c r="L234" s="37">
        <v>0.0084</v>
      </c>
      <c r="M234" s="37">
        <v>0.068</v>
      </c>
      <c r="N234" s="37">
        <v>0.0746</v>
      </c>
      <c r="O234" s="37">
        <v>0.0831</v>
      </c>
      <c r="P234" s="37">
        <v>0.123</v>
      </c>
      <c r="Q234" s="36" t="s">
        <v>1197</v>
      </c>
      <c r="R234" s="36" t="s">
        <v>1198</v>
      </c>
      <c r="S234" s="36">
        <v>0.88</v>
      </c>
      <c r="T234" s="37">
        <v>0.0069</v>
      </c>
      <c r="U234" s="37">
        <v>0.0345</v>
      </c>
      <c r="V234" s="37">
        <v>0.0416</v>
      </c>
      <c r="W234" s="37">
        <v>0.037</v>
      </c>
      <c r="X234" s="36" t="s">
        <v>57</v>
      </c>
      <c r="Y234" s="36" t="s">
        <v>57</v>
      </c>
      <c r="Z234" s="36">
        <v>0.0</v>
      </c>
    </row>
    <row r="235" ht="15.75" customHeight="1">
      <c r="A235" s="35" t="s">
        <v>1199</v>
      </c>
      <c r="B235" s="36" t="s">
        <v>85</v>
      </c>
      <c r="C235" s="36" t="s">
        <v>1200</v>
      </c>
      <c r="D235" s="36" t="s">
        <v>1201</v>
      </c>
      <c r="E235" s="36" t="s">
        <v>700</v>
      </c>
      <c r="F235" s="37">
        <v>0.0068</v>
      </c>
      <c r="G235" s="37">
        <v>0.0225</v>
      </c>
      <c r="H235" s="37">
        <v>0.0446</v>
      </c>
      <c r="I235" s="37">
        <v>0.0926</v>
      </c>
      <c r="J235" s="37">
        <v>0.0075</v>
      </c>
      <c r="K235" s="37">
        <v>0.0074</v>
      </c>
      <c r="L235" s="37">
        <v>0.0077</v>
      </c>
      <c r="M235" s="37">
        <v>0.0581</v>
      </c>
      <c r="N235" s="37">
        <v>0.0899</v>
      </c>
      <c r="O235" s="37">
        <v>0.0973</v>
      </c>
      <c r="P235" s="37">
        <v>0.0977</v>
      </c>
      <c r="Q235" s="36" t="s">
        <v>1202</v>
      </c>
      <c r="R235" s="36" t="s">
        <v>1203</v>
      </c>
      <c r="S235" s="36">
        <v>0.87</v>
      </c>
      <c r="T235" s="37">
        <v>0.0061</v>
      </c>
      <c r="U235" s="37">
        <v>-0.0092</v>
      </c>
      <c r="V235" s="37">
        <v>-0.0032</v>
      </c>
      <c r="W235" s="37">
        <v>0.0544</v>
      </c>
      <c r="X235" s="37">
        <v>0.0</v>
      </c>
      <c r="Y235" s="37">
        <v>0.0</v>
      </c>
      <c r="Z235" s="36">
        <v>6.0</v>
      </c>
    </row>
    <row r="236" ht="15.75" customHeight="1">
      <c r="A236" s="35" t="s">
        <v>1204</v>
      </c>
      <c r="B236" s="36" t="s">
        <v>149</v>
      </c>
      <c r="C236" s="36" t="s">
        <v>1205</v>
      </c>
      <c r="D236" s="36" t="s">
        <v>1206</v>
      </c>
      <c r="E236" s="36" t="s">
        <v>198</v>
      </c>
      <c r="F236" s="37">
        <v>0.0074</v>
      </c>
      <c r="G236" s="37">
        <v>0.0235</v>
      </c>
      <c r="H236" s="37">
        <v>0.0455</v>
      </c>
      <c r="I236" s="37">
        <v>0.0838</v>
      </c>
      <c r="J236" s="37">
        <v>0.0078</v>
      </c>
      <c r="K236" s="37">
        <v>0.0076</v>
      </c>
      <c r="L236" s="37">
        <v>0.007</v>
      </c>
      <c r="M236" s="37">
        <v>0.0584</v>
      </c>
      <c r="N236" s="37">
        <v>0.1091</v>
      </c>
      <c r="O236" s="37">
        <v>0.1173</v>
      </c>
      <c r="P236" s="37">
        <v>-0.0853</v>
      </c>
      <c r="Q236" s="36" t="s">
        <v>1207</v>
      </c>
      <c r="R236" s="36" t="s">
        <v>1208</v>
      </c>
      <c r="S236" s="36">
        <v>0.72</v>
      </c>
      <c r="T236" s="37">
        <v>0.0054</v>
      </c>
      <c r="U236" s="37">
        <v>0.0235</v>
      </c>
      <c r="V236" s="37">
        <v>0.029</v>
      </c>
      <c r="W236" s="37">
        <v>0.0533</v>
      </c>
      <c r="X236" s="37">
        <v>0.13</v>
      </c>
      <c r="Y236" s="37">
        <v>0.06</v>
      </c>
      <c r="Z236" s="36">
        <v>17.0</v>
      </c>
    </row>
    <row r="237" ht="15.75" customHeight="1">
      <c r="A237" s="35" t="s">
        <v>1209</v>
      </c>
      <c r="B237" s="36" t="s">
        <v>59</v>
      </c>
      <c r="C237" s="36" t="s">
        <v>1210</v>
      </c>
      <c r="D237" s="36" t="s">
        <v>1211</v>
      </c>
      <c r="E237" s="36" t="s">
        <v>436</v>
      </c>
      <c r="F237" s="37">
        <v>0.0104</v>
      </c>
      <c r="G237" s="37">
        <v>0.0342</v>
      </c>
      <c r="H237" s="37">
        <v>0.0695</v>
      </c>
      <c r="I237" s="37">
        <v>0.1293</v>
      </c>
      <c r="J237" s="37">
        <v>0.0114</v>
      </c>
      <c r="K237" s="37">
        <v>0.0116</v>
      </c>
      <c r="L237" s="37">
        <v>0.0108</v>
      </c>
      <c r="M237" s="37">
        <v>0.0908</v>
      </c>
      <c r="N237" s="37">
        <v>-0.0205</v>
      </c>
      <c r="O237" s="37">
        <v>-0.0103</v>
      </c>
      <c r="P237" s="37">
        <v>0.0238</v>
      </c>
      <c r="Q237" s="36" t="s">
        <v>1212</v>
      </c>
      <c r="R237" s="36" t="s">
        <v>1213</v>
      </c>
      <c r="S237" s="36">
        <v>0.94</v>
      </c>
      <c r="T237" s="37">
        <v>0.0104</v>
      </c>
      <c r="U237" s="37">
        <v>-0.0019</v>
      </c>
      <c r="V237" s="37">
        <v>0.0085</v>
      </c>
      <c r="W237" s="37">
        <v>0.022</v>
      </c>
      <c r="X237" s="36" t="s">
        <v>57</v>
      </c>
      <c r="Y237" s="36" t="s">
        <v>57</v>
      </c>
      <c r="Z237" s="36">
        <v>0.0</v>
      </c>
    </row>
    <row r="238" ht="15.75" customHeight="1">
      <c r="A238" s="35" t="s">
        <v>1214</v>
      </c>
      <c r="B238" s="36" t="s">
        <v>92</v>
      </c>
      <c r="C238" s="36" t="s">
        <v>1215</v>
      </c>
      <c r="D238" s="36" t="s">
        <v>1216</v>
      </c>
      <c r="E238" s="36" t="s">
        <v>1217</v>
      </c>
      <c r="F238" s="37">
        <v>0.0064</v>
      </c>
      <c r="G238" s="37">
        <v>0.0239</v>
      </c>
      <c r="H238" s="37">
        <v>0.0459</v>
      </c>
      <c r="I238" s="37">
        <v>0.0834</v>
      </c>
      <c r="J238" s="37">
        <v>0.008</v>
      </c>
      <c r="K238" s="37">
        <v>0.0076</v>
      </c>
      <c r="L238" s="37">
        <v>0.0069</v>
      </c>
      <c r="M238" s="37">
        <v>0.0586</v>
      </c>
      <c r="N238" s="37">
        <v>0.0951</v>
      </c>
      <c r="O238" s="37">
        <v>0.1021</v>
      </c>
      <c r="P238" s="37">
        <v>-0.0219</v>
      </c>
      <c r="Q238" s="36" t="s">
        <v>1218</v>
      </c>
      <c r="R238" s="36" t="s">
        <v>1219</v>
      </c>
      <c r="S238" s="36">
        <v>0.74</v>
      </c>
      <c r="T238" s="37">
        <v>0.0045</v>
      </c>
      <c r="U238" s="37">
        <v>-0.0123</v>
      </c>
      <c r="V238" s="37">
        <v>-0.0079</v>
      </c>
      <c r="W238" s="37">
        <v>-0.0093</v>
      </c>
      <c r="X238" s="36" t="s">
        <v>57</v>
      </c>
      <c r="Y238" s="36" t="s">
        <v>57</v>
      </c>
      <c r="Z238" s="36">
        <v>0.0</v>
      </c>
    </row>
    <row r="239" ht="15.75" customHeight="1">
      <c r="A239" s="35" t="s">
        <v>1220</v>
      </c>
      <c r="B239" s="36" t="s">
        <v>59</v>
      </c>
      <c r="C239" s="36" t="s">
        <v>872</v>
      </c>
      <c r="D239" s="36" t="s">
        <v>1221</v>
      </c>
      <c r="E239" s="36" t="s">
        <v>612</v>
      </c>
      <c r="F239" s="37">
        <v>0.0115</v>
      </c>
      <c r="G239" s="37">
        <v>0.0387</v>
      </c>
      <c r="H239" s="37">
        <v>0.0752</v>
      </c>
      <c r="I239" s="37">
        <v>0.139</v>
      </c>
      <c r="J239" s="37">
        <v>0.0129</v>
      </c>
      <c r="K239" s="37">
        <v>0.0125</v>
      </c>
      <c r="L239" s="37">
        <v>0.0116</v>
      </c>
      <c r="M239" s="37">
        <v>0.0969</v>
      </c>
      <c r="N239" s="37">
        <v>0.0237</v>
      </c>
      <c r="O239" s="37">
        <v>0.0355</v>
      </c>
      <c r="P239" s="37">
        <v>0.071</v>
      </c>
      <c r="Q239" s="36" t="s">
        <v>1222</v>
      </c>
      <c r="R239" s="36" t="s">
        <v>1223</v>
      </c>
      <c r="S239" s="36">
        <v>1.0</v>
      </c>
      <c r="T239" s="37">
        <v>0.012</v>
      </c>
      <c r="U239" s="37">
        <v>-0.0264</v>
      </c>
      <c r="V239" s="37">
        <v>-0.0147</v>
      </c>
      <c r="W239" s="37">
        <v>0.0079</v>
      </c>
      <c r="X239" s="36" t="s">
        <v>57</v>
      </c>
      <c r="Y239" s="36" t="s">
        <v>57</v>
      </c>
      <c r="Z239" s="36">
        <v>0.0</v>
      </c>
    </row>
    <row r="240" ht="15.75" customHeight="1">
      <c r="A240" s="35" t="s">
        <v>1224</v>
      </c>
      <c r="B240" s="36" t="s">
        <v>149</v>
      </c>
      <c r="C240" s="36" t="s">
        <v>1225</v>
      </c>
      <c r="D240" s="36" t="s">
        <v>1226</v>
      </c>
      <c r="E240" s="36" t="s">
        <v>1227</v>
      </c>
      <c r="F240" s="37">
        <v>0.0103</v>
      </c>
      <c r="G240" s="37">
        <v>0.0336</v>
      </c>
      <c r="H240" s="37">
        <v>0.0621</v>
      </c>
      <c r="I240" s="37">
        <v>0.1172</v>
      </c>
      <c r="J240" s="37">
        <v>0.0112</v>
      </c>
      <c r="K240" s="37">
        <v>0.0104</v>
      </c>
      <c r="L240" s="37">
        <v>0.0098</v>
      </c>
      <c r="M240" s="37">
        <v>0.0812</v>
      </c>
      <c r="N240" s="37">
        <v>0.101</v>
      </c>
      <c r="O240" s="37">
        <v>0.1123</v>
      </c>
      <c r="P240" s="37">
        <v>0.0873</v>
      </c>
      <c r="Q240" s="36" t="s">
        <v>1228</v>
      </c>
      <c r="R240" s="36" t="s">
        <v>1229</v>
      </c>
      <c r="S240" s="36">
        <v>0.94</v>
      </c>
      <c r="T240" s="37">
        <v>0.0099</v>
      </c>
      <c r="U240" s="37">
        <v>-2.0E-4</v>
      </c>
      <c r="V240" s="37">
        <v>0.0097</v>
      </c>
      <c r="W240" s="37">
        <v>0.0772</v>
      </c>
      <c r="X240" s="37">
        <v>0.007</v>
      </c>
      <c r="Y240" s="36" t="s">
        <v>57</v>
      </c>
      <c r="Z240" s="36">
        <v>72.0</v>
      </c>
    </row>
    <row r="241" ht="15.75" customHeight="1">
      <c r="A241" s="35" t="s">
        <v>1230</v>
      </c>
      <c r="B241" s="36" t="s">
        <v>149</v>
      </c>
      <c r="C241" s="36" t="s">
        <v>1231</v>
      </c>
      <c r="D241" s="36" t="s">
        <v>1232</v>
      </c>
      <c r="E241" s="36" t="s">
        <v>1233</v>
      </c>
      <c r="F241" s="37">
        <v>0.0037</v>
      </c>
      <c r="G241" s="37">
        <v>0.0102</v>
      </c>
      <c r="H241" s="37">
        <v>0.0158</v>
      </c>
      <c r="I241" s="37">
        <v>0.0376</v>
      </c>
      <c r="J241" s="37">
        <v>0.0034</v>
      </c>
      <c r="K241" s="37">
        <v>0.0026</v>
      </c>
      <c r="L241" s="37">
        <v>0.0031</v>
      </c>
      <c r="M241" s="37">
        <v>0.0249</v>
      </c>
      <c r="N241" s="37">
        <v>-0.028</v>
      </c>
      <c r="O241" s="37">
        <v>-0.0244</v>
      </c>
      <c r="P241" s="37">
        <v>-0.1024</v>
      </c>
      <c r="Q241" s="36" t="s">
        <v>1234</v>
      </c>
      <c r="R241" s="36" t="s">
        <v>1235</v>
      </c>
      <c r="S241" s="36">
        <v>0.68</v>
      </c>
      <c r="T241" s="37">
        <v>0.0023</v>
      </c>
      <c r="U241" s="37">
        <v>-0.0111</v>
      </c>
      <c r="V241" s="37">
        <v>-0.0088</v>
      </c>
      <c r="W241" s="37">
        <v>-0.2382</v>
      </c>
      <c r="X241" s="36" t="s">
        <v>57</v>
      </c>
      <c r="Y241" s="36" t="s">
        <v>57</v>
      </c>
      <c r="Z241" s="36">
        <v>0.0</v>
      </c>
    </row>
    <row r="242" ht="15.75" customHeight="1">
      <c r="A242" s="35" t="s">
        <v>1236</v>
      </c>
      <c r="B242" s="36" t="s">
        <v>72</v>
      </c>
      <c r="C242" s="36" t="s">
        <v>1237</v>
      </c>
      <c r="D242" s="36" t="s">
        <v>1238</v>
      </c>
      <c r="E242" s="36" t="s">
        <v>228</v>
      </c>
      <c r="F242" s="37">
        <v>0.0052</v>
      </c>
      <c r="G242" s="37">
        <v>0.0167</v>
      </c>
      <c r="H242" s="37">
        <v>0.0316</v>
      </c>
      <c r="I242" s="37">
        <v>0.0643</v>
      </c>
      <c r="J242" s="37">
        <v>0.0056</v>
      </c>
      <c r="K242" s="37">
        <v>0.0053</v>
      </c>
      <c r="L242" s="37">
        <v>0.0054</v>
      </c>
      <c r="M242" s="37">
        <v>0.0444</v>
      </c>
      <c r="N242" s="37">
        <v>0.1155</v>
      </c>
      <c r="O242" s="37">
        <v>0.1213</v>
      </c>
      <c r="P242" s="37">
        <v>0.109</v>
      </c>
      <c r="Q242" s="36" t="s">
        <v>1239</v>
      </c>
      <c r="R242" s="36" t="s">
        <v>1240</v>
      </c>
      <c r="S242" s="36">
        <v>0.75</v>
      </c>
      <c r="T242" s="37">
        <v>0.0037</v>
      </c>
      <c r="U242" s="37">
        <v>0.0119</v>
      </c>
      <c r="V242" s="37">
        <v>0.0156</v>
      </c>
      <c r="W242" s="37">
        <v>0.0283</v>
      </c>
      <c r="X242" s="37">
        <v>0.284</v>
      </c>
      <c r="Y242" s="36" t="s">
        <v>57</v>
      </c>
      <c r="Z242" s="36">
        <v>10.0</v>
      </c>
    </row>
    <row r="243" ht="15.75" customHeight="1">
      <c r="A243" s="35" t="s">
        <v>1241</v>
      </c>
      <c r="B243" s="36" t="s">
        <v>59</v>
      </c>
      <c r="C243" s="36" t="s">
        <v>1242</v>
      </c>
      <c r="D243" s="36" t="s">
        <v>1243</v>
      </c>
      <c r="E243" s="36" t="s">
        <v>261</v>
      </c>
      <c r="F243" s="37">
        <v>0.0119</v>
      </c>
      <c r="G243" s="37">
        <v>0.0341</v>
      </c>
      <c r="H243" s="37">
        <v>0.07</v>
      </c>
      <c r="I243" s="37">
        <v>0.1217</v>
      </c>
      <c r="J243" s="37">
        <v>0.0114</v>
      </c>
      <c r="K243" s="37">
        <v>0.0117</v>
      </c>
      <c r="L243" s="37">
        <v>0.0101</v>
      </c>
      <c r="M243" s="37">
        <v>0.0901</v>
      </c>
      <c r="N243" s="37">
        <v>0.0146</v>
      </c>
      <c r="O243" s="37">
        <v>0.0266</v>
      </c>
      <c r="P243" s="37">
        <v>-0.0099</v>
      </c>
      <c r="Q243" s="36" t="s">
        <v>1244</v>
      </c>
      <c r="R243" s="36" t="s">
        <v>1245</v>
      </c>
      <c r="S243" s="36">
        <v>0.93</v>
      </c>
      <c r="T243" s="37">
        <v>0.0112</v>
      </c>
      <c r="U243" s="37">
        <v>-0.016</v>
      </c>
      <c r="V243" s="37">
        <v>-0.005</v>
      </c>
      <c r="W243" s="37">
        <v>0.002</v>
      </c>
      <c r="X243" s="36" t="s">
        <v>57</v>
      </c>
      <c r="Y243" s="36" t="s">
        <v>57</v>
      </c>
      <c r="Z243" s="36">
        <v>0.0</v>
      </c>
    </row>
    <row r="244" ht="15.75" customHeight="1">
      <c r="A244" s="35" t="s">
        <v>1246</v>
      </c>
      <c r="B244" s="36" t="s">
        <v>59</v>
      </c>
      <c r="C244" s="36" t="s">
        <v>1247</v>
      </c>
      <c r="D244" s="36" t="s">
        <v>1248</v>
      </c>
      <c r="E244" s="36" t="s">
        <v>210</v>
      </c>
      <c r="F244" s="37">
        <v>0.0085</v>
      </c>
      <c r="G244" s="37">
        <v>0.0305</v>
      </c>
      <c r="H244" s="37">
        <v>0.0759</v>
      </c>
      <c r="I244" s="37">
        <v>0.1459</v>
      </c>
      <c r="J244" s="37">
        <v>0.0102</v>
      </c>
      <c r="K244" s="37">
        <v>0.0126</v>
      </c>
      <c r="L244" s="37">
        <v>0.0122</v>
      </c>
      <c r="M244" s="37">
        <v>0.098</v>
      </c>
      <c r="N244" s="37">
        <v>-0.0264</v>
      </c>
      <c r="O244" s="37">
        <v>-0.0181</v>
      </c>
      <c r="P244" s="37">
        <v>0.0079</v>
      </c>
      <c r="Q244" s="36" t="s">
        <v>1249</v>
      </c>
      <c r="R244" s="36" t="s">
        <v>659</v>
      </c>
      <c r="S244" s="36">
        <v>0.94</v>
      </c>
      <c r="T244" s="37">
        <v>0.0084</v>
      </c>
      <c r="U244" s="37">
        <v>0.0011</v>
      </c>
      <c r="V244" s="37">
        <v>0.0094</v>
      </c>
      <c r="W244" s="37">
        <v>0.109</v>
      </c>
      <c r="X244" s="36" t="s">
        <v>57</v>
      </c>
      <c r="Y244" s="36" t="s">
        <v>57</v>
      </c>
      <c r="Z244" s="36">
        <v>0.0</v>
      </c>
    </row>
    <row r="245" ht="15.75" customHeight="1">
      <c r="A245" s="35" t="s">
        <v>17</v>
      </c>
      <c r="B245" s="36" t="s">
        <v>92</v>
      </c>
      <c r="C245" s="36" t="s">
        <v>1250</v>
      </c>
      <c r="D245" s="36" t="s">
        <v>1251</v>
      </c>
      <c r="E245" s="36" t="s">
        <v>342</v>
      </c>
      <c r="F245" s="37">
        <v>0.0079</v>
      </c>
      <c r="G245" s="37">
        <v>0.0251</v>
      </c>
      <c r="H245" s="37">
        <v>0.0492</v>
      </c>
      <c r="I245" s="37">
        <v>0.0953</v>
      </c>
      <c r="J245" s="37">
        <v>0.0084</v>
      </c>
      <c r="K245" s="37">
        <v>0.0082</v>
      </c>
      <c r="L245" s="37">
        <v>0.0079</v>
      </c>
      <c r="M245" s="37">
        <v>0.0641</v>
      </c>
      <c r="N245" s="37">
        <v>0.0439</v>
      </c>
      <c r="O245" s="37">
        <v>0.0522</v>
      </c>
      <c r="P245" s="37">
        <v>-0.0375</v>
      </c>
      <c r="Q245" s="36" t="s">
        <v>1252</v>
      </c>
      <c r="R245" s="36" t="s">
        <v>1253</v>
      </c>
      <c r="S245" s="36">
        <v>0.64</v>
      </c>
      <c r="T245" s="37">
        <v>0.0053</v>
      </c>
      <c r="U245" s="37">
        <v>0.0112</v>
      </c>
      <c r="V245" s="37">
        <v>0.0165</v>
      </c>
      <c r="W245" s="37">
        <v>0.0185</v>
      </c>
      <c r="X245" s="37">
        <v>0.151</v>
      </c>
      <c r="Y245" s="36" t="s">
        <v>57</v>
      </c>
      <c r="Z245" s="36">
        <v>8.0</v>
      </c>
    </row>
    <row r="246" ht="15.75" customHeight="1">
      <c r="A246" s="35" t="s">
        <v>1254</v>
      </c>
      <c r="B246" s="36" t="s">
        <v>149</v>
      </c>
      <c r="C246" s="36" t="s">
        <v>1255</v>
      </c>
      <c r="D246" s="36" t="s">
        <v>1256</v>
      </c>
      <c r="E246" s="36" t="s">
        <v>210</v>
      </c>
      <c r="F246" s="37">
        <v>0.0104</v>
      </c>
      <c r="G246" s="37">
        <v>0.0273</v>
      </c>
      <c r="H246" s="37">
        <v>0.057</v>
      </c>
      <c r="I246" s="37">
        <v>0.1212</v>
      </c>
      <c r="J246" s="37">
        <v>0.0091</v>
      </c>
      <c r="K246" s="37">
        <v>0.0095</v>
      </c>
      <c r="L246" s="37">
        <v>0.0101</v>
      </c>
      <c r="M246" s="37">
        <v>0.079</v>
      </c>
      <c r="N246" s="37">
        <v>0.0729</v>
      </c>
      <c r="O246" s="37">
        <v>0.0841</v>
      </c>
      <c r="P246" s="37">
        <v>-0.126</v>
      </c>
      <c r="Q246" s="36" t="s">
        <v>1257</v>
      </c>
      <c r="R246" s="36" t="s">
        <v>1258</v>
      </c>
      <c r="S246" s="36">
        <v>0.93</v>
      </c>
      <c r="T246" s="37">
        <v>0.0097</v>
      </c>
      <c r="U246" s="37">
        <v>-0.0494</v>
      </c>
      <c r="V246" s="37">
        <v>-0.0401</v>
      </c>
      <c r="W246" s="37">
        <v>-0.0355</v>
      </c>
      <c r="X246" s="36" t="s">
        <v>57</v>
      </c>
      <c r="Y246" s="36" t="s">
        <v>57</v>
      </c>
      <c r="Z246" s="36">
        <v>0.0</v>
      </c>
    </row>
    <row r="247" ht="15.75" customHeight="1">
      <c r="A247" s="35" t="s">
        <v>1259</v>
      </c>
      <c r="B247" s="36" t="s">
        <v>92</v>
      </c>
      <c r="C247" s="36" t="s">
        <v>1086</v>
      </c>
      <c r="D247" s="36" t="s">
        <v>1260</v>
      </c>
      <c r="E247" s="36" t="s">
        <v>210</v>
      </c>
      <c r="F247" s="37">
        <v>0.0088</v>
      </c>
      <c r="G247" s="37">
        <v>0.0333</v>
      </c>
      <c r="H247" s="37">
        <v>0.0675</v>
      </c>
      <c r="I247" s="37">
        <v>0.1253</v>
      </c>
      <c r="J247" s="37">
        <v>0.0111</v>
      </c>
      <c r="K247" s="37">
        <v>0.0112</v>
      </c>
      <c r="L247" s="37">
        <v>0.0104</v>
      </c>
      <c r="M247" s="37">
        <v>0.085</v>
      </c>
      <c r="N247" s="37">
        <v>0.1358</v>
      </c>
      <c r="O247" s="37">
        <v>0.1458</v>
      </c>
      <c r="P247" s="37">
        <v>0.2306</v>
      </c>
      <c r="Q247" s="36" t="s">
        <v>1261</v>
      </c>
      <c r="R247" s="36" t="s">
        <v>1262</v>
      </c>
      <c r="S247" s="36">
        <v>0.7</v>
      </c>
      <c r="T247" s="37">
        <v>0.0067</v>
      </c>
      <c r="U247" s="37">
        <v>-0.0031</v>
      </c>
      <c r="V247" s="37">
        <v>0.0035</v>
      </c>
      <c r="W247" s="37">
        <v>0.0359</v>
      </c>
      <c r="X247" s="37">
        <v>0.104</v>
      </c>
      <c r="Y247" s="37">
        <v>0.104</v>
      </c>
      <c r="Z247" s="36">
        <v>3.0</v>
      </c>
    </row>
    <row r="248" ht="15.75" customHeight="1">
      <c r="A248" s="35" t="s">
        <v>1263</v>
      </c>
      <c r="B248" s="36" t="s">
        <v>59</v>
      </c>
      <c r="C248" s="36" t="s">
        <v>1264</v>
      </c>
      <c r="D248" s="36" t="s">
        <v>1265</v>
      </c>
      <c r="E248" s="36" t="s">
        <v>130</v>
      </c>
      <c r="F248" s="37">
        <v>0.0092</v>
      </c>
      <c r="G248" s="37">
        <v>0.0285</v>
      </c>
      <c r="H248" s="37">
        <v>0.0564</v>
      </c>
      <c r="I248" s="37">
        <v>0.1084</v>
      </c>
      <c r="J248" s="37">
        <v>0.0095</v>
      </c>
      <c r="K248" s="37">
        <v>0.0094</v>
      </c>
      <c r="L248" s="37">
        <v>0.009</v>
      </c>
      <c r="M248" s="37">
        <v>0.0746</v>
      </c>
      <c r="N248" s="37">
        <v>0.0844</v>
      </c>
      <c r="O248" s="37">
        <v>0.0944</v>
      </c>
      <c r="P248" s="37">
        <v>0.1111</v>
      </c>
      <c r="Q248" s="36" t="s">
        <v>1266</v>
      </c>
      <c r="R248" s="36" t="s">
        <v>1267</v>
      </c>
      <c r="S248" s="36">
        <v>0.9</v>
      </c>
      <c r="T248" s="37">
        <v>0.0081</v>
      </c>
      <c r="U248" s="37">
        <v>0.0651</v>
      </c>
      <c r="V248" s="37">
        <v>0.0738</v>
      </c>
      <c r="W248" s="37">
        <v>0.0592</v>
      </c>
      <c r="X248" s="36" t="s">
        <v>57</v>
      </c>
      <c r="Y248" s="36" t="s">
        <v>57</v>
      </c>
      <c r="Z248" s="36">
        <v>0.0</v>
      </c>
    </row>
    <row r="249" ht="15.75" customHeight="1">
      <c r="A249" s="35" t="s">
        <v>1268</v>
      </c>
      <c r="B249" s="36" t="s">
        <v>72</v>
      </c>
      <c r="C249" s="36" t="s">
        <v>1269</v>
      </c>
      <c r="D249" s="36" t="s">
        <v>1270</v>
      </c>
      <c r="E249" s="36" t="s">
        <v>1271</v>
      </c>
      <c r="F249" s="37">
        <v>0.0061</v>
      </c>
      <c r="G249" s="37">
        <v>0.0212</v>
      </c>
      <c r="H249" s="37">
        <v>0.0439</v>
      </c>
      <c r="I249" s="37">
        <v>0.0613</v>
      </c>
      <c r="J249" s="37">
        <v>0.0071</v>
      </c>
      <c r="K249" s="37">
        <v>0.0073</v>
      </c>
      <c r="L249" s="37">
        <v>0.0051</v>
      </c>
      <c r="M249" s="37">
        <v>0.0613</v>
      </c>
      <c r="N249" s="37">
        <v>0.1972</v>
      </c>
      <c r="O249" s="37">
        <v>0.2045</v>
      </c>
      <c r="P249" s="37">
        <v>0.1294</v>
      </c>
      <c r="Q249" s="36" t="s">
        <v>1272</v>
      </c>
      <c r="R249" s="36" t="s">
        <v>1273</v>
      </c>
      <c r="S249" s="36">
        <v>0.41</v>
      </c>
      <c r="T249" s="37">
        <v>0.0024</v>
      </c>
      <c r="U249" s="37">
        <v>0.0</v>
      </c>
      <c r="V249" s="37">
        <v>0.0024</v>
      </c>
      <c r="W249" s="37">
        <v>0.0161</v>
      </c>
      <c r="X249" s="37">
        <v>0.2344</v>
      </c>
      <c r="Y249" s="36" t="s">
        <v>57</v>
      </c>
      <c r="Z249" s="36">
        <v>1.0</v>
      </c>
    </row>
    <row r="250" ht="15.75" customHeight="1">
      <c r="A250" s="35" t="s">
        <v>1274</v>
      </c>
      <c r="B250" s="36" t="s">
        <v>59</v>
      </c>
      <c r="C250" s="36" t="s">
        <v>1275</v>
      </c>
      <c r="D250" s="36" t="s">
        <v>1276</v>
      </c>
      <c r="E250" s="36" t="s">
        <v>1277</v>
      </c>
      <c r="F250" s="37">
        <v>0.008</v>
      </c>
      <c r="G250" s="37">
        <v>0.0292</v>
      </c>
      <c r="H250" s="37">
        <v>0.0622</v>
      </c>
      <c r="I250" s="37">
        <v>0.0975</v>
      </c>
      <c r="J250" s="37">
        <v>0.0097</v>
      </c>
      <c r="K250" s="37">
        <v>0.0104</v>
      </c>
      <c r="L250" s="37">
        <v>0.0081</v>
      </c>
      <c r="M250" s="37">
        <v>0.0743</v>
      </c>
      <c r="N250" s="37">
        <v>-0.0897</v>
      </c>
      <c r="O250" s="37">
        <v>-0.0824</v>
      </c>
      <c r="P250" s="37">
        <v>-0.4615</v>
      </c>
      <c r="Q250" s="36" t="s">
        <v>1278</v>
      </c>
      <c r="R250" s="36" t="s">
        <v>1279</v>
      </c>
      <c r="S250" s="36">
        <v>0.84</v>
      </c>
      <c r="T250" s="37">
        <v>0.0074</v>
      </c>
      <c r="U250" s="37">
        <v>-0.1602</v>
      </c>
      <c r="V250" s="37">
        <v>-0.154</v>
      </c>
      <c r="W250" s="37">
        <v>-0.4887</v>
      </c>
      <c r="X250" s="36" t="s">
        <v>57</v>
      </c>
      <c r="Y250" s="36" t="s">
        <v>57</v>
      </c>
      <c r="Z250" s="36">
        <v>0.0</v>
      </c>
    </row>
    <row r="251" ht="15.75" customHeight="1">
      <c r="A251" s="35" t="s">
        <v>1280</v>
      </c>
      <c r="B251" s="36" t="s">
        <v>72</v>
      </c>
      <c r="C251" s="36" t="s">
        <v>1281</v>
      </c>
      <c r="D251" s="36" t="s">
        <v>1282</v>
      </c>
      <c r="E251" s="36" t="s">
        <v>1283</v>
      </c>
      <c r="F251" s="37">
        <v>0.0078</v>
      </c>
      <c r="G251" s="37">
        <v>0.0262</v>
      </c>
      <c r="H251" s="37">
        <v>0.0492</v>
      </c>
      <c r="I251" s="37">
        <v>0.089</v>
      </c>
      <c r="J251" s="37">
        <v>0.0087</v>
      </c>
      <c r="K251" s="37">
        <v>0.0082</v>
      </c>
      <c r="L251" s="37">
        <v>0.0074</v>
      </c>
      <c r="M251" s="37">
        <v>0.0634</v>
      </c>
      <c r="N251" s="37">
        <v>0.197</v>
      </c>
      <c r="O251" s="37">
        <v>0.2063</v>
      </c>
      <c r="P251" s="37">
        <v>0.1548</v>
      </c>
      <c r="Q251" s="36" t="s">
        <v>1284</v>
      </c>
      <c r="R251" s="36" t="s">
        <v>1285</v>
      </c>
      <c r="S251" s="36">
        <v>0.59</v>
      </c>
      <c r="T251" s="37">
        <v>0.0049</v>
      </c>
      <c r="U251" s="37">
        <v>-1.0E-4</v>
      </c>
      <c r="V251" s="37">
        <v>0.0048</v>
      </c>
      <c r="W251" s="37">
        <v>0.0384</v>
      </c>
      <c r="X251" s="37">
        <v>0.241</v>
      </c>
      <c r="Y251" s="36" t="s">
        <v>57</v>
      </c>
      <c r="Z251" s="36">
        <v>3.0</v>
      </c>
    </row>
    <row r="252" ht="15.75" customHeight="1">
      <c r="A252" s="35" t="s">
        <v>1286</v>
      </c>
      <c r="B252" s="36" t="s">
        <v>59</v>
      </c>
      <c r="C252" s="36" t="s">
        <v>1287</v>
      </c>
      <c r="D252" s="36" t="s">
        <v>1288</v>
      </c>
      <c r="E252" s="36" t="s">
        <v>118</v>
      </c>
      <c r="F252" s="37">
        <v>0.0122</v>
      </c>
      <c r="G252" s="37">
        <v>0.0404</v>
      </c>
      <c r="H252" s="37">
        <v>0.0843</v>
      </c>
      <c r="I252" s="37">
        <v>0.1608</v>
      </c>
      <c r="J252" s="37">
        <v>0.0135</v>
      </c>
      <c r="K252" s="37">
        <v>0.0141</v>
      </c>
      <c r="L252" s="37">
        <v>0.0134</v>
      </c>
      <c r="M252" s="37">
        <v>0.1258</v>
      </c>
      <c r="N252" s="37">
        <v>0.0096</v>
      </c>
      <c r="O252" s="37">
        <v>0.022</v>
      </c>
      <c r="P252" s="37">
        <v>0.1367</v>
      </c>
      <c r="Q252" s="36" t="s">
        <v>1289</v>
      </c>
      <c r="R252" s="36" t="s">
        <v>1290</v>
      </c>
      <c r="S252" s="36">
        <v>0.89</v>
      </c>
      <c r="T252" s="37">
        <v>0.0124</v>
      </c>
      <c r="U252" s="37">
        <v>0.0</v>
      </c>
      <c r="V252" s="37">
        <v>0.0125</v>
      </c>
      <c r="W252" s="37">
        <v>0.0968</v>
      </c>
      <c r="X252" s="36" t="s">
        <v>57</v>
      </c>
      <c r="Y252" s="36" t="s">
        <v>57</v>
      </c>
      <c r="Z252" s="36">
        <v>0.0</v>
      </c>
    </row>
    <row r="253" ht="15.75" customHeight="1">
      <c r="A253" s="35" t="s">
        <v>1291</v>
      </c>
      <c r="B253" s="36" t="s">
        <v>59</v>
      </c>
      <c r="C253" s="36" t="s">
        <v>1292</v>
      </c>
      <c r="D253" s="36" t="s">
        <v>1293</v>
      </c>
      <c r="E253" s="36" t="s">
        <v>136</v>
      </c>
      <c r="F253" s="37">
        <v>0.0093</v>
      </c>
      <c r="G253" s="37">
        <v>0.0291</v>
      </c>
      <c r="H253" s="37">
        <v>0.058</v>
      </c>
      <c r="I253" s="37">
        <v>0.1133</v>
      </c>
      <c r="J253" s="37">
        <v>0.0097</v>
      </c>
      <c r="K253" s="37">
        <v>0.0097</v>
      </c>
      <c r="L253" s="37">
        <v>0.0094</v>
      </c>
      <c r="M253" s="37">
        <v>0.0767</v>
      </c>
      <c r="N253" s="37">
        <v>0.0602</v>
      </c>
      <c r="O253" s="37">
        <v>0.07</v>
      </c>
      <c r="P253" s="37">
        <v>0.0787</v>
      </c>
      <c r="Q253" s="36" t="s">
        <v>1294</v>
      </c>
      <c r="R253" s="36" t="s">
        <v>1295</v>
      </c>
      <c r="S253" s="36">
        <v>0.92</v>
      </c>
      <c r="T253" s="37">
        <v>0.0086</v>
      </c>
      <c r="U253" s="37">
        <v>0.019</v>
      </c>
      <c r="V253" s="37">
        <v>0.0277</v>
      </c>
      <c r="W253" s="37">
        <v>0.0693</v>
      </c>
      <c r="X253" s="36" t="s">
        <v>57</v>
      </c>
      <c r="Y253" s="36" t="s">
        <v>57</v>
      </c>
      <c r="Z253" s="36">
        <v>0.0</v>
      </c>
    </row>
    <row r="254" ht="15.75" customHeight="1">
      <c r="A254" s="35" t="s">
        <v>1296</v>
      </c>
      <c r="B254" s="36" t="s">
        <v>59</v>
      </c>
      <c r="C254" s="36" t="s">
        <v>1297</v>
      </c>
      <c r="D254" s="36" t="s">
        <v>1298</v>
      </c>
      <c r="E254" s="36" t="s">
        <v>1299</v>
      </c>
      <c r="F254" s="37">
        <v>0.0139</v>
      </c>
      <c r="G254" s="37">
        <v>0.0407</v>
      </c>
      <c r="H254" s="37">
        <v>0.078</v>
      </c>
      <c r="I254" s="37">
        <v>0.0</v>
      </c>
      <c r="J254" s="37">
        <v>0.0136</v>
      </c>
      <c r="K254" s="37">
        <v>0.013</v>
      </c>
      <c r="L254" s="37">
        <v>0.0</v>
      </c>
      <c r="M254" s="37">
        <v>0.1112</v>
      </c>
      <c r="N254" s="37">
        <v>-0.0242</v>
      </c>
      <c r="O254" s="37">
        <v>-0.0107</v>
      </c>
      <c r="P254" s="37">
        <v>0.1441</v>
      </c>
      <c r="Q254" s="36" t="s">
        <v>1300</v>
      </c>
      <c r="R254" s="36" t="s">
        <v>1301</v>
      </c>
      <c r="S254" s="36">
        <v>1.06</v>
      </c>
      <c r="T254" s="37">
        <v>0.0147</v>
      </c>
      <c r="U254" s="37">
        <v>5.0E-4</v>
      </c>
      <c r="V254" s="37">
        <v>0.0152</v>
      </c>
      <c r="W254" s="37">
        <v>0.1067</v>
      </c>
      <c r="X254" s="36" t="s">
        <v>57</v>
      </c>
      <c r="Y254" s="36" t="s">
        <v>57</v>
      </c>
      <c r="Z254" s="36">
        <v>0.0</v>
      </c>
    </row>
    <row r="255" ht="15.75" customHeight="1">
      <c r="A255" s="35" t="s">
        <v>1302</v>
      </c>
      <c r="B255" s="36" t="s">
        <v>59</v>
      </c>
      <c r="C255" s="36" t="s">
        <v>1303</v>
      </c>
      <c r="D255" s="36" t="s">
        <v>1304</v>
      </c>
      <c r="E255" s="36" t="s">
        <v>1305</v>
      </c>
      <c r="F255" s="37">
        <v>0.0152</v>
      </c>
      <c r="G255" s="37">
        <v>0.0503</v>
      </c>
      <c r="H255" s="37">
        <v>0.0947</v>
      </c>
      <c r="I255" s="37">
        <v>0.1617</v>
      </c>
      <c r="J255" s="37">
        <v>0.0168</v>
      </c>
      <c r="K255" s="37">
        <v>0.0158</v>
      </c>
      <c r="L255" s="37">
        <v>0.0135</v>
      </c>
      <c r="M255" s="37">
        <v>0.1083</v>
      </c>
      <c r="N255" s="37">
        <v>0.0023</v>
      </c>
      <c r="O255" s="37">
        <v>0.0175</v>
      </c>
      <c r="P255" s="37">
        <v>0.1559</v>
      </c>
      <c r="Q255" s="36" t="s">
        <v>1306</v>
      </c>
      <c r="R255" s="36" t="s">
        <v>1307</v>
      </c>
      <c r="S255" s="36">
        <v>1.07</v>
      </c>
      <c r="T255" s="36" t="s">
        <v>57</v>
      </c>
      <c r="U255" s="36" t="s">
        <v>57</v>
      </c>
      <c r="V255" s="36" t="s">
        <v>57</v>
      </c>
      <c r="W255" s="36" t="s">
        <v>57</v>
      </c>
      <c r="X255" s="36" t="s">
        <v>57</v>
      </c>
      <c r="Y255" s="36" t="s">
        <v>57</v>
      </c>
      <c r="Z255" s="36">
        <v>0.0</v>
      </c>
    </row>
    <row r="256" ht="15.75" customHeight="1">
      <c r="A256" s="35" t="s">
        <v>1308</v>
      </c>
      <c r="B256" s="36" t="s">
        <v>92</v>
      </c>
      <c r="C256" s="36" t="s">
        <v>1309</v>
      </c>
      <c r="D256" s="36" t="s">
        <v>1310</v>
      </c>
      <c r="E256" s="36" t="s">
        <v>799</v>
      </c>
      <c r="F256" s="37">
        <v>0.012</v>
      </c>
      <c r="G256" s="37">
        <v>0.0367</v>
      </c>
      <c r="H256" s="37">
        <v>0.073</v>
      </c>
      <c r="I256" s="37">
        <v>0.1418</v>
      </c>
      <c r="J256" s="37">
        <v>0.0122</v>
      </c>
      <c r="K256" s="37">
        <v>0.0122</v>
      </c>
      <c r="L256" s="37">
        <v>0.0118</v>
      </c>
      <c r="M256" s="37">
        <v>0.0973</v>
      </c>
      <c r="N256" s="37">
        <v>0.0312</v>
      </c>
      <c r="O256" s="37">
        <v>0.0436</v>
      </c>
      <c r="P256" s="37">
        <v>0.1057</v>
      </c>
      <c r="Q256" s="36" t="s">
        <v>1311</v>
      </c>
      <c r="R256" s="36" t="s">
        <v>1312</v>
      </c>
      <c r="S256" s="36">
        <v>1.08</v>
      </c>
      <c r="T256" s="37">
        <v>0.0128</v>
      </c>
      <c r="U256" s="37">
        <v>-0.0068</v>
      </c>
      <c r="V256" s="37">
        <v>0.0059</v>
      </c>
      <c r="W256" s="37">
        <v>0.0675</v>
      </c>
      <c r="X256" s="36" t="s">
        <v>57</v>
      </c>
      <c r="Y256" s="36" t="s">
        <v>57</v>
      </c>
      <c r="Z256" s="36">
        <v>10.0</v>
      </c>
    </row>
    <row r="257" ht="15.75" customHeight="1">
      <c r="A257" s="35" t="s">
        <v>1313</v>
      </c>
      <c r="B257" s="36" t="s">
        <v>59</v>
      </c>
      <c r="C257" s="36" t="s">
        <v>1314</v>
      </c>
      <c r="D257" s="36" t="s">
        <v>1315</v>
      </c>
      <c r="E257" s="36" t="s">
        <v>68</v>
      </c>
      <c r="F257" s="37">
        <v>0.0118</v>
      </c>
      <c r="G257" s="37">
        <v>0.0349</v>
      </c>
      <c r="H257" s="37">
        <v>0.0666</v>
      </c>
      <c r="I257" s="37">
        <v>0.1122</v>
      </c>
      <c r="J257" s="37">
        <v>0.0116</v>
      </c>
      <c r="K257" s="37">
        <v>0.0111</v>
      </c>
      <c r="L257" s="37">
        <v>0.0093</v>
      </c>
      <c r="M257" s="37">
        <v>0.0851</v>
      </c>
      <c r="N257" s="37">
        <v>0.0018</v>
      </c>
      <c r="O257" s="37">
        <v>0.0136</v>
      </c>
      <c r="P257" s="37">
        <v>0.1035</v>
      </c>
      <c r="Q257" s="36" t="s">
        <v>1316</v>
      </c>
      <c r="R257" s="36" t="s">
        <v>1317</v>
      </c>
      <c r="S257" s="36">
        <v>0.91</v>
      </c>
      <c r="T257" s="37">
        <v>0.0108</v>
      </c>
      <c r="U257" s="37">
        <v>-0.0086</v>
      </c>
      <c r="V257" s="37">
        <v>0.002</v>
      </c>
      <c r="W257" s="37">
        <v>0.0766</v>
      </c>
      <c r="X257" s="36" t="s">
        <v>57</v>
      </c>
      <c r="Y257" s="36" t="s">
        <v>57</v>
      </c>
      <c r="Z257" s="36">
        <v>0.0</v>
      </c>
    </row>
    <row r="258" ht="15.75" customHeight="1">
      <c r="A258" s="35" t="s">
        <v>1318</v>
      </c>
      <c r="B258" s="36" t="s">
        <v>92</v>
      </c>
      <c r="C258" s="36" t="s">
        <v>1319</v>
      </c>
      <c r="D258" s="36" t="s">
        <v>1320</v>
      </c>
      <c r="E258" s="36" t="s">
        <v>700</v>
      </c>
      <c r="F258" s="37">
        <v>0.0081</v>
      </c>
      <c r="G258" s="37">
        <v>0.0277</v>
      </c>
      <c r="H258" s="37">
        <v>0.0529</v>
      </c>
      <c r="I258" s="37">
        <v>0.1055</v>
      </c>
      <c r="J258" s="37">
        <v>0.0092</v>
      </c>
      <c r="K258" s="37">
        <v>0.0088</v>
      </c>
      <c r="L258" s="37">
        <v>0.0088</v>
      </c>
      <c r="M258" s="37">
        <v>0.0706</v>
      </c>
      <c r="N258" s="37">
        <v>0.1423</v>
      </c>
      <c r="O258" s="37">
        <v>0.1515</v>
      </c>
      <c r="P258" s="37">
        <v>0.1912</v>
      </c>
      <c r="Q258" s="36" t="s">
        <v>1321</v>
      </c>
      <c r="R258" s="36" t="s">
        <v>1322</v>
      </c>
      <c r="S258" s="36">
        <v>0.76</v>
      </c>
      <c r="T258" s="37">
        <v>0.0066</v>
      </c>
      <c r="U258" s="37">
        <v>-0.0022</v>
      </c>
      <c r="V258" s="37">
        <v>0.0044</v>
      </c>
      <c r="W258" s="37">
        <v>0.0393</v>
      </c>
      <c r="X258" s="37">
        <v>0.062</v>
      </c>
      <c r="Y258" s="36" t="s">
        <v>57</v>
      </c>
      <c r="Z258" s="36">
        <v>3.0</v>
      </c>
    </row>
    <row r="259" ht="15.75" customHeight="1">
      <c r="A259" s="35" t="s">
        <v>1323</v>
      </c>
      <c r="B259" s="36" t="s">
        <v>51</v>
      </c>
      <c r="C259" s="36" t="s">
        <v>1324</v>
      </c>
      <c r="D259" s="36" t="s">
        <v>1325</v>
      </c>
      <c r="E259" s="36" t="s">
        <v>1326</v>
      </c>
      <c r="F259" s="37">
        <v>0.0016</v>
      </c>
      <c r="G259" s="37">
        <v>0.0093</v>
      </c>
      <c r="H259" s="37">
        <v>0.0154</v>
      </c>
      <c r="I259" s="37">
        <v>0.0344</v>
      </c>
      <c r="J259" s="37">
        <v>0.0031</v>
      </c>
      <c r="K259" s="37">
        <v>0.0026</v>
      </c>
      <c r="L259" s="37">
        <v>0.0029</v>
      </c>
      <c r="M259" s="37">
        <v>0.0233</v>
      </c>
      <c r="N259" s="37">
        <v>0.2865</v>
      </c>
      <c r="O259" s="37">
        <v>0.2885</v>
      </c>
      <c r="P259" s="37">
        <v>-0.104</v>
      </c>
      <c r="Q259" s="36" t="s">
        <v>1327</v>
      </c>
      <c r="R259" s="36" t="s">
        <v>1328</v>
      </c>
      <c r="S259" s="36">
        <v>0.49</v>
      </c>
      <c r="T259" s="37">
        <v>9.0E-4</v>
      </c>
      <c r="U259" s="37">
        <v>0.0017</v>
      </c>
      <c r="V259" s="37">
        <v>0.0026</v>
      </c>
      <c r="W259" s="37">
        <v>0.0155</v>
      </c>
      <c r="X259" s="37">
        <v>0.293</v>
      </c>
      <c r="Y259" s="36" t="s">
        <v>57</v>
      </c>
      <c r="Z259" s="36">
        <v>1.0</v>
      </c>
    </row>
    <row r="260" ht="15.75" customHeight="1">
      <c r="A260" s="35" t="s">
        <v>1329</v>
      </c>
      <c r="B260" s="36" t="s">
        <v>85</v>
      </c>
      <c r="C260" s="36" t="s">
        <v>1330</v>
      </c>
      <c r="D260" s="36" t="s">
        <v>1331</v>
      </c>
      <c r="E260" s="36" t="s">
        <v>606</v>
      </c>
      <c r="F260" s="37">
        <v>0.0078</v>
      </c>
      <c r="G260" s="37">
        <v>0.025</v>
      </c>
      <c r="H260" s="37">
        <v>0.05</v>
      </c>
      <c r="I260" s="37">
        <v>0.1015</v>
      </c>
      <c r="J260" s="37">
        <v>0.0083</v>
      </c>
      <c r="K260" s="37">
        <v>0.0083</v>
      </c>
      <c r="L260" s="37">
        <v>0.0085</v>
      </c>
      <c r="M260" s="37">
        <v>0.0673</v>
      </c>
      <c r="N260" s="37">
        <v>0.1138</v>
      </c>
      <c r="O260" s="37">
        <v>0.1224</v>
      </c>
      <c r="P260" s="37">
        <v>0.2114</v>
      </c>
      <c r="Q260" s="36" t="s">
        <v>1332</v>
      </c>
      <c r="R260" s="36" t="s">
        <v>1333</v>
      </c>
      <c r="S260" s="36">
        <v>0.99</v>
      </c>
      <c r="T260" s="37">
        <v>0.0077</v>
      </c>
      <c r="U260" s="37">
        <v>-0.0026</v>
      </c>
      <c r="V260" s="37">
        <v>0.005</v>
      </c>
      <c r="W260" s="37">
        <v>0.0778</v>
      </c>
      <c r="X260" s="37">
        <v>0.026</v>
      </c>
      <c r="Y260" s="36" t="s">
        <v>57</v>
      </c>
      <c r="Z260" s="36">
        <v>5.0</v>
      </c>
    </row>
    <row r="261" ht="15.75" customHeight="1">
      <c r="A261" s="35" t="s">
        <v>1334</v>
      </c>
      <c r="B261" s="36" t="s">
        <v>149</v>
      </c>
      <c r="C261" s="36" t="s">
        <v>1335</v>
      </c>
      <c r="D261" s="36" t="s">
        <v>1336</v>
      </c>
      <c r="E261" s="36" t="s">
        <v>770</v>
      </c>
      <c r="F261" s="37">
        <v>0.01</v>
      </c>
      <c r="G261" s="37">
        <v>0.0308</v>
      </c>
      <c r="H261" s="37">
        <v>0.0595</v>
      </c>
      <c r="I261" s="37">
        <v>0.1101</v>
      </c>
      <c r="J261" s="37">
        <v>0.0103</v>
      </c>
      <c r="K261" s="37">
        <v>0.0099</v>
      </c>
      <c r="L261" s="37">
        <v>0.0092</v>
      </c>
      <c r="M261" s="37">
        <v>0.0772</v>
      </c>
      <c r="N261" s="37">
        <v>0.0215</v>
      </c>
      <c r="O261" s="37">
        <v>0.0317</v>
      </c>
      <c r="P261" s="37">
        <v>-0.0056</v>
      </c>
      <c r="Q261" s="36" t="s">
        <v>1337</v>
      </c>
      <c r="R261" s="36" t="s">
        <v>1338</v>
      </c>
      <c r="S261" s="36">
        <v>0.69</v>
      </c>
      <c r="T261" s="37">
        <v>0.0069</v>
      </c>
      <c r="U261" s="37">
        <v>-0.0013</v>
      </c>
      <c r="V261" s="37">
        <v>0.0056</v>
      </c>
      <c r="W261" s="37">
        <v>0.0542</v>
      </c>
      <c r="X261" s="37">
        <v>0.0</v>
      </c>
      <c r="Y261" s="36" t="s">
        <v>57</v>
      </c>
      <c r="Z261" s="36">
        <v>0.0</v>
      </c>
    </row>
    <row r="262" ht="15.75" customHeight="1">
      <c r="A262" s="35" t="s">
        <v>1339</v>
      </c>
      <c r="B262" s="36" t="s">
        <v>51</v>
      </c>
      <c r="C262" s="36" t="s">
        <v>1340</v>
      </c>
      <c r="D262" s="36" t="s">
        <v>1341</v>
      </c>
      <c r="E262" s="36" t="s">
        <v>1342</v>
      </c>
      <c r="F262" s="37">
        <v>0.0053</v>
      </c>
      <c r="G262" s="37">
        <v>0.0155</v>
      </c>
      <c r="H262" s="37">
        <v>0.0279</v>
      </c>
      <c r="I262" s="37">
        <v>0.0566</v>
      </c>
      <c r="J262" s="37">
        <v>0.0052</v>
      </c>
      <c r="K262" s="37">
        <v>0.0047</v>
      </c>
      <c r="L262" s="37">
        <v>0.0047</v>
      </c>
      <c r="M262" s="37">
        <v>0.039</v>
      </c>
      <c r="N262" s="37">
        <v>0.1111</v>
      </c>
      <c r="O262" s="37">
        <v>0.117</v>
      </c>
      <c r="P262" s="37">
        <v>0.0318</v>
      </c>
      <c r="Q262" s="36" t="s">
        <v>1343</v>
      </c>
      <c r="R262" s="36" t="s">
        <v>1344</v>
      </c>
      <c r="S262" s="36">
        <v>0.9</v>
      </c>
      <c r="T262" s="37">
        <v>0.005</v>
      </c>
      <c r="U262" s="37">
        <v>-2.0E-4</v>
      </c>
      <c r="V262" s="37">
        <v>0.0048</v>
      </c>
      <c r="W262" s="37">
        <v>0.0265</v>
      </c>
      <c r="X262" s="37">
        <v>0.108</v>
      </c>
      <c r="Y262" s="36" t="s">
        <v>57</v>
      </c>
      <c r="Z262" s="36">
        <v>1.0</v>
      </c>
    </row>
    <row r="263" ht="15.75" customHeight="1">
      <c r="A263" s="35" t="s">
        <v>1345</v>
      </c>
      <c r="B263" s="36" t="s">
        <v>59</v>
      </c>
      <c r="C263" s="36" t="s">
        <v>1346</v>
      </c>
      <c r="D263" s="36" t="s">
        <v>1347</v>
      </c>
      <c r="E263" s="36" t="s">
        <v>62</v>
      </c>
      <c r="F263" s="37">
        <v>0.0115</v>
      </c>
      <c r="G263" s="37">
        <v>0.0363</v>
      </c>
      <c r="H263" s="37">
        <v>0.0758</v>
      </c>
      <c r="I263" s="37">
        <v>0.0</v>
      </c>
      <c r="J263" s="37">
        <v>0.0121</v>
      </c>
      <c r="K263" s="37">
        <v>0.0126</v>
      </c>
      <c r="L263" s="37">
        <v>0.0</v>
      </c>
      <c r="M263" s="37">
        <v>0.1027</v>
      </c>
      <c r="N263" s="37">
        <v>-0.0158</v>
      </c>
      <c r="O263" s="37">
        <v>-0.0045</v>
      </c>
      <c r="P263" s="37">
        <v>0.0631</v>
      </c>
      <c r="Q263" s="36" t="s">
        <v>1348</v>
      </c>
      <c r="R263" s="36" t="s">
        <v>1349</v>
      </c>
      <c r="S263" s="36">
        <v>0.99</v>
      </c>
      <c r="T263" s="37">
        <v>0.0129</v>
      </c>
      <c r="U263" s="37">
        <v>0.0192</v>
      </c>
      <c r="V263" s="37">
        <v>0.0324</v>
      </c>
      <c r="W263" s="37">
        <v>0.0589</v>
      </c>
      <c r="X263" s="36" t="s">
        <v>57</v>
      </c>
      <c r="Y263" s="36" t="s">
        <v>57</v>
      </c>
      <c r="Z263" s="36">
        <v>0.0</v>
      </c>
    </row>
    <row r="264" ht="15.75" customHeight="1">
      <c r="A264" s="35" t="s">
        <v>1350</v>
      </c>
      <c r="B264" s="36" t="s">
        <v>59</v>
      </c>
      <c r="C264" s="36" t="s">
        <v>1351</v>
      </c>
      <c r="D264" s="36" t="s">
        <v>1352</v>
      </c>
      <c r="E264" s="36" t="s">
        <v>700</v>
      </c>
      <c r="F264" s="37">
        <v>0.0074</v>
      </c>
      <c r="G264" s="37">
        <v>0.0218</v>
      </c>
      <c r="H264" s="37">
        <v>0.052</v>
      </c>
      <c r="I264" s="37">
        <v>0.0966</v>
      </c>
      <c r="J264" s="37">
        <v>0.0073</v>
      </c>
      <c r="K264" s="37">
        <v>0.0087</v>
      </c>
      <c r="L264" s="37">
        <v>0.008</v>
      </c>
      <c r="M264" s="37">
        <v>0.0673</v>
      </c>
      <c r="N264" s="37">
        <v>-0.0529</v>
      </c>
      <c r="O264" s="37">
        <v>-0.0459</v>
      </c>
      <c r="P264" s="37">
        <v>0.0584</v>
      </c>
      <c r="Q264" s="36" t="s">
        <v>1353</v>
      </c>
      <c r="R264" s="36" t="s">
        <v>1354</v>
      </c>
      <c r="S264" s="36">
        <v>0.93</v>
      </c>
      <c r="T264" s="37">
        <v>0.0069</v>
      </c>
      <c r="U264" s="37">
        <v>0.0321</v>
      </c>
      <c r="V264" s="37">
        <v>0.0392</v>
      </c>
      <c r="W264" s="37">
        <v>0.0429</v>
      </c>
      <c r="X264" s="36" t="s">
        <v>57</v>
      </c>
      <c r="Y264" s="36" t="s">
        <v>57</v>
      </c>
      <c r="Z264" s="36">
        <v>0.0</v>
      </c>
    </row>
    <row r="265" ht="15.75" customHeight="1">
      <c r="A265" s="35" t="s">
        <v>1355</v>
      </c>
      <c r="B265" s="36" t="s">
        <v>72</v>
      </c>
      <c r="C265" s="36" t="s">
        <v>1145</v>
      </c>
      <c r="D265" s="36" t="s">
        <v>1356</v>
      </c>
      <c r="E265" s="36" t="s">
        <v>1217</v>
      </c>
      <c r="F265" s="37">
        <v>0.0092</v>
      </c>
      <c r="G265" s="37">
        <v>0.0282</v>
      </c>
      <c r="H265" s="37">
        <v>0.0553</v>
      </c>
      <c r="I265" s="37">
        <v>0.1216</v>
      </c>
      <c r="J265" s="37">
        <v>0.0094</v>
      </c>
      <c r="K265" s="37">
        <v>0.0092</v>
      </c>
      <c r="L265" s="37">
        <v>0.0101</v>
      </c>
      <c r="M265" s="37">
        <v>0.0732</v>
      </c>
      <c r="N265" s="37">
        <v>0.0439</v>
      </c>
      <c r="O265" s="37">
        <v>0.0535</v>
      </c>
      <c r="P265" s="37">
        <v>0.0284</v>
      </c>
      <c r="Q265" s="36" t="s">
        <v>1357</v>
      </c>
      <c r="R265" s="36" t="s">
        <v>1358</v>
      </c>
      <c r="S265" s="36">
        <v>0.84</v>
      </c>
      <c r="T265" s="37">
        <v>0.0075</v>
      </c>
      <c r="U265" s="37">
        <v>7.0E-4</v>
      </c>
      <c r="V265" s="37">
        <v>0.0083</v>
      </c>
      <c r="W265" s="37">
        <v>0.0597</v>
      </c>
      <c r="X265" s="37">
        <v>0.0</v>
      </c>
      <c r="Y265" s="36" t="s">
        <v>57</v>
      </c>
      <c r="Z265" s="36">
        <v>1.0</v>
      </c>
    </row>
    <row r="266" ht="15.75" customHeight="1">
      <c r="A266" s="35" t="s">
        <v>1359</v>
      </c>
      <c r="B266" s="36" t="s">
        <v>149</v>
      </c>
      <c r="C266" s="36" t="s">
        <v>57</v>
      </c>
      <c r="D266" s="36" t="s">
        <v>57</v>
      </c>
      <c r="E266" s="36" t="s">
        <v>1360</v>
      </c>
      <c r="F266" s="37">
        <v>0.0</v>
      </c>
      <c r="G266" s="37">
        <v>0.0</v>
      </c>
      <c r="H266" s="37">
        <v>0.0</v>
      </c>
      <c r="I266" s="37">
        <v>0.0</v>
      </c>
      <c r="J266" s="37">
        <v>0.0</v>
      </c>
      <c r="K266" s="37">
        <v>0.0</v>
      </c>
      <c r="L266" s="37">
        <v>0.0</v>
      </c>
      <c r="M266" s="36" t="s">
        <v>57</v>
      </c>
      <c r="N266" s="37">
        <v>0.0</v>
      </c>
      <c r="O266" s="37">
        <v>0.0</v>
      </c>
      <c r="P266" s="37">
        <v>0.0</v>
      </c>
      <c r="Q266" s="36" t="s">
        <v>1361</v>
      </c>
      <c r="R266" s="36" t="s">
        <v>1362</v>
      </c>
      <c r="S266" s="36" t="s">
        <v>57</v>
      </c>
      <c r="T266" s="37">
        <v>0.0063</v>
      </c>
      <c r="U266" s="37">
        <v>-9.0E-4</v>
      </c>
      <c r="V266" s="37">
        <v>0.0054</v>
      </c>
      <c r="W266" s="37">
        <v>0.0463</v>
      </c>
      <c r="X266" s="36" t="s">
        <v>57</v>
      </c>
      <c r="Y266" s="36" t="s">
        <v>57</v>
      </c>
      <c r="Z266" s="36">
        <v>0.0</v>
      </c>
    </row>
    <row r="267" ht="15.75" customHeight="1">
      <c r="A267" s="35" t="s">
        <v>1363</v>
      </c>
      <c r="B267" s="36" t="s">
        <v>59</v>
      </c>
      <c r="C267" s="36" t="s">
        <v>1364</v>
      </c>
      <c r="D267" s="36" t="s">
        <v>316</v>
      </c>
      <c r="E267" s="36" t="s">
        <v>600</v>
      </c>
      <c r="F267" s="37">
        <v>0.0101</v>
      </c>
      <c r="G267" s="37">
        <v>0.0</v>
      </c>
      <c r="H267" s="37">
        <v>0.0</v>
      </c>
      <c r="I267" s="37">
        <v>0.0</v>
      </c>
      <c r="J267" s="37">
        <v>0.0</v>
      </c>
      <c r="K267" s="37">
        <v>0.0</v>
      </c>
      <c r="L267" s="37">
        <v>0.0</v>
      </c>
      <c r="M267" s="37">
        <v>0.0101</v>
      </c>
      <c r="N267" s="37">
        <v>0.0</v>
      </c>
      <c r="O267" s="37">
        <v>0.0101</v>
      </c>
      <c r="P267" s="37">
        <v>0.0101</v>
      </c>
      <c r="Q267" s="36" t="s">
        <v>1365</v>
      </c>
      <c r="R267" s="36" t="s">
        <v>164</v>
      </c>
      <c r="S267" s="36">
        <v>10.08</v>
      </c>
      <c r="T267" s="36" t="s">
        <v>57</v>
      </c>
      <c r="U267" s="36" t="s">
        <v>57</v>
      </c>
      <c r="V267" s="36" t="s">
        <v>57</v>
      </c>
      <c r="W267" s="36" t="s">
        <v>57</v>
      </c>
      <c r="X267" s="36" t="s">
        <v>57</v>
      </c>
      <c r="Y267" s="36" t="s">
        <v>57</v>
      </c>
      <c r="Z267" s="36">
        <v>0.0</v>
      </c>
    </row>
    <row r="268" ht="15.75" customHeight="1">
      <c r="A268" s="35" t="s">
        <v>1366</v>
      </c>
      <c r="B268" s="36" t="s">
        <v>92</v>
      </c>
      <c r="C268" s="36" t="s">
        <v>57</v>
      </c>
      <c r="D268" s="36" t="s">
        <v>57</v>
      </c>
      <c r="E268" s="36" t="s">
        <v>1367</v>
      </c>
      <c r="F268" s="37">
        <v>0.0</v>
      </c>
      <c r="G268" s="37">
        <v>0.0</v>
      </c>
      <c r="H268" s="37">
        <v>0.0</v>
      </c>
      <c r="I268" s="37">
        <v>0.0</v>
      </c>
      <c r="J268" s="37">
        <v>0.0</v>
      </c>
      <c r="K268" s="37">
        <v>0.0</v>
      </c>
      <c r="L268" s="37">
        <v>0.0</v>
      </c>
      <c r="M268" s="36" t="s">
        <v>57</v>
      </c>
      <c r="N268" s="37">
        <v>0.0</v>
      </c>
      <c r="O268" s="37">
        <v>0.0</v>
      </c>
      <c r="P268" s="37">
        <v>0.0</v>
      </c>
      <c r="Q268" s="36" t="s">
        <v>1368</v>
      </c>
      <c r="R268" s="36" t="s">
        <v>1369</v>
      </c>
      <c r="S268" s="36" t="s">
        <v>57</v>
      </c>
      <c r="T268" s="37">
        <v>0.005</v>
      </c>
      <c r="U268" s="37">
        <v>0.001</v>
      </c>
      <c r="V268" s="37">
        <v>0.006</v>
      </c>
      <c r="W268" s="37">
        <v>0.0418</v>
      </c>
      <c r="X268" s="36" t="s">
        <v>57</v>
      </c>
      <c r="Y268" s="36" t="s">
        <v>57</v>
      </c>
      <c r="Z268" s="36">
        <v>0.0</v>
      </c>
    </row>
    <row r="269" ht="15.75" customHeight="1">
      <c r="A269" s="35" t="s">
        <v>1370</v>
      </c>
      <c r="B269" s="36" t="s">
        <v>72</v>
      </c>
      <c r="C269" s="36" t="s">
        <v>1371</v>
      </c>
      <c r="D269" s="36" t="s">
        <v>1372</v>
      </c>
      <c r="E269" s="36" t="s">
        <v>333</v>
      </c>
      <c r="F269" s="37">
        <v>0.0059</v>
      </c>
      <c r="G269" s="37">
        <v>0.02</v>
      </c>
      <c r="H269" s="37">
        <v>0.0416</v>
      </c>
      <c r="I269" s="37">
        <v>0.0819</v>
      </c>
      <c r="J269" s="37">
        <v>0.0067</v>
      </c>
      <c r="K269" s="37">
        <v>0.0069</v>
      </c>
      <c r="L269" s="37">
        <v>0.0068</v>
      </c>
      <c r="M269" s="37">
        <v>0.0545</v>
      </c>
      <c r="N269" s="37">
        <v>0.1459</v>
      </c>
      <c r="O269" s="37">
        <v>0.1527</v>
      </c>
      <c r="P269" s="37">
        <v>0.1865</v>
      </c>
      <c r="Q269" s="36" t="s">
        <v>1373</v>
      </c>
      <c r="R269" s="36" t="s">
        <v>1374</v>
      </c>
      <c r="S269" s="36">
        <v>0.94</v>
      </c>
      <c r="T269" s="37">
        <v>0.0054</v>
      </c>
      <c r="U269" s="37">
        <v>2.0E-4</v>
      </c>
      <c r="V269" s="37">
        <v>0.0056</v>
      </c>
      <c r="W269" s="37">
        <v>0.0274</v>
      </c>
      <c r="X269" s="37">
        <v>0.0906</v>
      </c>
      <c r="Y269" s="37">
        <v>0.1803</v>
      </c>
      <c r="Z269" s="36">
        <v>5.0</v>
      </c>
    </row>
    <row r="270" ht="15.75" customHeight="1">
      <c r="A270" s="35" t="s">
        <v>1375</v>
      </c>
      <c r="B270" s="36" t="s">
        <v>149</v>
      </c>
      <c r="C270" s="36" t="s">
        <v>1376</v>
      </c>
      <c r="D270" s="36" t="s">
        <v>1377</v>
      </c>
      <c r="E270" s="36" t="s">
        <v>1378</v>
      </c>
      <c r="F270" s="37">
        <v>0.0126</v>
      </c>
      <c r="G270" s="37">
        <v>0.0393</v>
      </c>
      <c r="H270" s="37">
        <v>0.0754</v>
      </c>
      <c r="I270" s="37">
        <v>0.1348</v>
      </c>
      <c r="J270" s="37">
        <v>0.0131</v>
      </c>
      <c r="K270" s="37">
        <v>0.0126</v>
      </c>
      <c r="L270" s="37">
        <v>0.0112</v>
      </c>
      <c r="M270" s="37">
        <v>0.0957</v>
      </c>
      <c r="N270" s="37">
        <v>0.0461</v>
      </c>
      <c r="O270" s="37">
        <v>0.0593</v>
      </c>
      <c r="P270" s="37">
        <v>0.1284</v>
      </c>
      <c r="Q270" s="36" t="s">
        <v>1379</v>
      </c>
      <c r="R270" s="36" t="s">
        <v>1380</v>
      </c>
      <c r="S270" s="36">
        <v>1.03</v>
      </c>
      <c r="T270" s="37">
        <v>0.0131</v>
      </c>
      <c r="U270" s="37">
        <v>-0.0085</v>
      </c>
      <c r="V270" s="37">
        <v>0.0044</v>
      </c>
      <c r="W270" s="37">
        <v>0.0115</v>
      </c>
      <c r="X270" s="36" t="s">
        <v>57</v>
      </c>
      <c r="Y270" s="36" t="s">
        <v>57</v>
      </c>
      <c r="Z270" s="36">
        <v>0.0</v>
      </c>
    </row>
    <row r="271" ht="15.75" customHeight="1">
      <c r="A271" s="35" t="s">
        <v>1381</v>
      </c>
      <c r="B271" s="36" t="s">
        <v>149</v>
      </c>
      <c r="C271" s="36" t="s">
        <v>1382</v>
      </c>
      <c r="D271" s="36" t="s">
        <v>1383</v>
      </c>
      <c r="E271" s="36" t="s">
        <v>1068</v>
      </c>
      <c r="F271" s="37">
        <v>0.0194</v>
      </c>
      <c r="G271" s="37">
        <v>0.0398</v>
      </c>
      <c r="H271" s="37">
        <v>0.0633</v>
      </c>
      <c r="I271" s="37">
        <v>0.1227</v>
      </c>
      <c r="J271" s="37">
        <v>0.0133</v>
      </c>
      <c r="K271" s="37">
        <v>0.0106</v>
      </c>
      <c r="L271" s="37">
        <v>0.0102</v>
      </c>
      <c r="M271" s="37">
        <v>0.0633</v>
      </c>
      <c r="N271" s="37">
        <v>-0.0641</v>
      </c>
      <c r="O271" s="37">
        <v>-0.0459</v>
      </c>
      <c r="P271" s="37">
        <v>-0.0333</v>
      </c>
      <c r="Q271" s="36" t="s">
        <v>1384</v>
      </c>
      <c r="R271" s="36" t="s">
        <v>1385</v>
      </c>
      <c r="S271" s="36">
        <v>0.57</v>
      </c>
      <c r="T271" s="37">
        <v>0.0057</v>
      </c>
      <c r="U271" s="37">
        <v>0.0034</v>
      </c>
      <c r="V271" s="37">
        <v>0.009</v>
      </c>
      <c r="W271" s="37">
        <v>0.1173</v>
      </c>
      <c r="X271" s="36" t="s">
        <v>57</v>
      </c>
      <c r="Y271" s="36" t="s">
        <v>57</v>
      </c>
      <c r="Z271" s="36">
        <v>0.0</v>
      </c>
    </row>
    <row r="272" ht="15.75" customHeight="1">
      <c r="A272" s="35" t="s">
        <v>1386</v>
      </c>
      <c r="B272" s="36" t="s">
        <v>72</v>
      </c>
      <c r="C272" s="36" t="s">
        <v>1387</v>
      </c>
      <c r="D272" s="36" t="s">
        <v>1388</v>
      </c>
      <c r="E272" s="36" t="s">
        <v>1389</v>
      </c>
      <c r="F272" s="37">
        <v>0.0025</v>
      </c>
      <c r="G272" s="37">
        <v>0.0097</v>
      </c>
      <c r="H272" s="37">
        <v>0.0207</v>
      </c>
      <c r="I272" s="37">
        <v>0.0423</v>
      </c>
      <c r="J272" s="37">
        <v>0.0032</v>
      </c>
      <c r="K272" s="37">
        <v>0.0035</v>
      </c>
      <c r="L272" s="37">
        <v>0.0035</v>
      </c>
      <c r="M272" s="37">
        <v>0.0277</v>
      </c>
      <c r="N272" s="37">
        <v>-0.0175</v>
      </c>
      <c r="O272" s="37">
        <v>-0.0151</v>
      </c>
      <c r="P272" s="37">
        <v>0.0679</v>
      </c>
      <c r="Q272" s="36" t="s">
        <v>1390</v>
      </c>
      <c r="R272" s="36" t="s">
        <v>1391</v>
      </c>
      <c r="S272" s="36">
        <v>0.55</v>
      </c>
      <c r="T272" s="37">
        <v>0.0014</v>
      </c>
      <c r="U272" s="37">
        <v>2.0E-4</v>
      </c>
      <c r="V272" s="37">
        <v>0.0016</v>
      </c>
      <c r="W272" s="37">
        <v>0.0081</v>
      </c>
      <c r="X272" s="37">
        <v>0.499</v>
      </c>
      <c r="Y272" s="36" t="s">
        <v>57</v>
      </c>
      <c r="Z272" s="36">
        <v>1.0</v>
      </c>
    </row>
    <row r="273" ht="15.75" customHeight="1">
      <c r="A273" s="35" t="s">
        <v>1392</v>
      </c>
      <c r="B273" s="36" t="s">
        <v>149</v>
      </c>
      <c r="C273" s="36" t="s">
        <v>1393</v>
      </c>
      <c r="D273" s="36" t="s">
        <v>1394</v>
      </c>
      <c r="E273" s="36" t="s">
        <v>1020</v>
      </c>
      <c r="F273" s="37">
        <v>0.0077</v>
      </c>
      <c r="G273" s="37">
        <v>0.0267</v>
      </c>
      <c r="H273" s="37">
        <v>0.0513</v>
      </c>
      <c r="I273" s="37">
        <v>0.099</v>
      </c>
      <c r="J273" s="37">
        <v>0.0089</v>
      </c>
      <c r="K273" s="37">
        <v>0.0086</v>
      </c>
      <c r="L273" s="37">
        <v>0.0083</v>
      </c>
      <c r="M273" s="37">
        <v>0.0671</v>
      </c>
      <c r="N273" s="37">
        <v>0.0735</v>
      </c>
      <c r="O273" s="37">
        <v>0.0818</v>
      </c>
      <c r="P273" s="37">
        <v>0.1607</v>
      </c>
      <c r="Q273" s="36" t="s">
        <v>1395</v>
      </c>
      <c r="R273" s="36" t="s">
        <v>1396</v>
      </c>
      <c r="S273" s="36">
        <v>1.11</v>
      </c>
      <c r="T273" s="37">
        <v>0.0082</v>
      </c>
      <c r="U273" s="37">
        <v>9.0E-4</v>
      </c>
      <c r="V273" s="37">
        <v>0.0091</v>
      </c>
      <c r="W273" s="37">
        <v>0.1009</v>
      </c>
      <c r="X273" s="37">
        <v>0.0</v>
      </c>
      <c r="Y273" s="36" t="s">
        <v>57</v>
      </c>
      <c r="Z273" s="36">
        <v>44.0</v>
      </c>
    </row>
    <row r="274" ht="15.75" customHeight="1">
      <c r="A274" s="35" t="s">
        <v>1397</v>
      </c>
      <c r="B274" s="36" t="s">
        <v>149</v>
      </c>
      <c r="C274" s="36" t="s">
        <v>1398</v>
      </c>
      <c r="D274" s="36" t="s">
        <v>1399</v>
      </c>
      <c r="E274" s="36" t="s">
        <v>1122</v>
      </c>
      <c r="F274" s="37">
        <v>0.0156</v>
      </c>
      <c r="G274" s="37">
        <v>0.0432</v>
      </c>
      <c r="H274" s="37">
        <v>0.0925</v>
      </c>
      <c r="I274" s="37">
        <v>0.1815</v>
      </c>
      <c r="J274" s="37">
        <v>0.0144</v>
      </c>
      <c r="K274" s="37">
        <v>0.0154</v>
      </c>
      <c r="L274" s="37">
        <v>0.0151</v>
      </c>
      <c r="M274" s="37">
        <v>0.1201</v>
      </c>
      <c r="N274" s="37">
        <v>-0.0488</v>
      </c>
      <c r="O274" s="37">
        <v>-0.034</v>
      </c>
      <c r="P274" s="37">
        <v>-0.0295</v>
      </c>
      <c r="Q274" s="36" t="s">
        <v>1400</v>
      </c>
      <c r="R274" s="36" t="s">
        <v>1401</v>
      </c>
      <c r="S274" s="36">
        <v>1.02</v>
      </c>
      <c r="T274" s="37">
        <v>0.016</v>
      </c>
      <c r="U274" s="37">
        <v>0.0066</v>
      </c>
      <c r="V274" s="37">
        <v>0.0227</v>
      </c>
      <c r="W274" s="37">
        <v>0.2072</v>
      </c>
      <c r="X274" s="36" t="s">
        <v>57</v>
      </c>
      <c r="Y274" s="36" t="s">
        <v>57</v>
      </c>
      <c r="Z274" s="36">
        <v>0.0</v>
      </c>
    </row>
    <row r="275" ht="15.75" customHeight="1">
      <c r="A275" s="35" t="s">
        <v>1402</v>
      </c>
      <c r="B275" s="36" t="s">
        <v>59</v>
      </c>
      <c r="C275" s="36" t="s">
        <v>1403</v>
      </c>
      <c r="D275" s="36" t="s">
        <v>1404</v>
      </c>
      <c r="E275" s="36" t="s">
        <v>130</v>
      </c>
      <c r="F275" s="37">
        <v>0.0077</v>
      </c>
      <c r="G275" s="37">
        <v>0.0313</v>
      </c>
      <c r="H275" s="37">
        <v>0.0757</v>
      </c>
      <c r="I275" s="37">
        <v>0.1555</v>
      </c>
      <c r="J275" s="37">
        <v>0.0104</v>
      </c>
      <c r="K275" s="37">
        <v>0.0126</v>
      </c>
      <c r="L275" s="37">
        <v>0.013</v>
      </c>
      <c r="M275" s="37">
        <v>0.0995</v>
      </c>
      <c r="N275" s="37">
        <v>-0.0232</v>
      </c>
      <c r="O275" s="37">
        <v>-0.0157</v>
      </c>
      <c r="P275" s="37">
        <v>0.0251</v>
      </c>
      <c r="Q275" s="36" t="s">
        <v>1405</v>
      </c>
      <c r="R275" s="36" t="s">
        <v>1406</v>
      </c>
      <c r="S275" s="36">
        <v>0.96</v>
      </c>
      <c r="T275" s="37">
        <v>0.0074</v>
      </c>
      <c r="U275" s="37">
        <v>0.0047</v>
      </c>
      <c r="V275" s="37">
        <v>0.0122</v>
      </c>
      <c r="W275" s="37">
        <v>0.1028</v>
      </c>
      <c r="X275" s="36" t="s">
        <v>57</v>
      </c>
      <c r="Y275" s="36" t="s">
        <v>57</v>
      </c>
      <c r="Z275" s="36">
        <v>0.0</v>
      </c>
    </row>
    <row r="276" ht="15.75" customHeight="1">
      <c r="A276" s="35" t="s">
        <v>1407</v>
      </c>
      <c r="B276" s="36"/>
      <c r="C276" s="36" t="s">
        <v>105</v>
      </c>
      <c r="D276" s="36" t="s">
        <v>1408</v>
      </c>
      <c r="E276" s="36" t="s">
        <v>1409</v>
      </c>
      <c r="F276" s="37">
        <v>0.0132</v>
      </c>
      <c r="G276" s="37">
        <v>0.045</v>
      </c>
      <c r="H276" s="37">
        <v>0.0</v>
      </c>
      <c r="I276" s="37">
        <v>0.0</v>
      </c>
      <c r="J276" s="37">
        <v>0.015</v>
      </c>
      <c r="K276" s="37">
        <v>0.0</v>
      </c>
      <c r="L276" s="37">
        <v>0.0</v>
      </c>
      <c r="M276" s="37">
        <v>0.045</v>
      </c>
      <c r="N276" s="37">
        <v>-0.0288</v>
      </c>
      <c r="O276" s="37">
        <v>-0.016</v>
      </c>
      <c r="P276" s="37">
        <v>0.0038</v>
      </c>
      <c r="Q276" s="36" t="s">
        <v>1410</v>
      </c>
      <c r="R276" s="36" t="s">
        <v>602</v>
      </c>
      <c r="S276" s="36">
        <v>0.92</v>
      </c>
      <c r="T276" s="37">
        <v>0.0123</v>
      </c>
      <c r="U276" s="37">
        <v>-0.0025</v>
      </c>
      <c r="V276" s="37">
        <v>0.0098</v>
      </c>
      <c r="W276" s="37">
        <v>-0.0025</v>
      </c>
      <c r="X276" s="36" t="s">
        <v>57</v>
      </c>
      <c r="Y276" s="36" t="s">
        <v>57</v>
      </c>
      <c r="Z276" s="36">
        <v>0.0</v>
      </c>
    </row>
    <row r="277" ht="15.75" customHeight="1">
      <c r="A277" s="35" t="s">
        <v>1411</v>
      </c>
      <c r="B277" s="36" t="s">
        <v>725</v>
      </c>
      <c r="C277" s="36" t="s">
        <v>1412</v>
      </c>
      <c r="D277" s="36" t="s">
        <v>1413</v>
      </c>
      <c r="E277" s="36" t="s">
        <v>770</v>
      </c>
      <c r="F277" s="37">
        <v>0.0083</v>
      </c>
      <c r="G277" s="37">
        <v>0.0272</v>
      </c>
      <c r="H277" s="37">
        <v>0.0545</v>
      </c>
      <c r="I277" s="37">
        <v>0.1067</v>
      </c>
      <c r="J277" s="37">
        <v>0.0091</v>
      </c>
      <c r="K277" s="37">
        <v>0.0091</v>
      </c>
      <c r="L277" s="37">
        <v>0.0089</v>
      </c>
      <c r="M277" s="37">
        <v>0.0721</v>
      </c>
      <c r="N277" s="37">
        <v>0.158</v>
      </c>
      <c r="O277" s="37">
        <v>0.1675</v>
      </c>
      <c r="P277" s="37">
        <v>0.123</v>
      </c>
      <c r="Q277" s="36" t="s">
        <v>1414</v>
      </c>
      <c r="R277" s="36" t="s">
        <v>1415</v>
      </c>
      <c r="S277" s="36">
        <v>0.67</v>
      </c>
      <c r="T277" s="37">
        <v>0.0056</v>
      </c>
      <c r="U277" s="37">
        <v>0.0012</v>
      </c>
      <c r="V277" s="37">
        <v>0.0068</v>
      </c>
      <c r="W277" s="37">
        <v>0.0484</v>
      </c>
      <c r="X277" s="36" t="s">
        <v>57</v>
      </c>
      <c r="Y277" s="36" t="s">
        <v>57</v>
      </c>
      <c r="Z277" s="36">
        <v>0.0</v>
      </c>
    </row>
    <row r="278" ht="15.75" customHeight="1">
      <c r="A278" s="35" t="s">
        <v>1416</v>
      </c>
      <c r="B278" s="36" t="s">
        <v>59</v>
      </c>
      <c r="C278" s="36" t="s">
        <v>1417</v>
      </c>
      <c r="D278" s="36" t="s">
        <v>1418</v>
      </c>
      <c r="E278" s="36" t="s">
        <v>1409</v>
      </c>
      <c r="F278" s="37">
        <v>0.0121</v>
      </c>
      <c r="G278" s="37">
        <v>0.0372</v>
      </c>
      <c r="H278" s="37">
        <v>0.0778</v>
      </c>
      <c r="I278" s="37">
        <v>0.1699</v>
      </c>
      <c r="J278" s="37">
        <v>0.0124</v>
      </c>
      <c r="K278" s="37">
        <v>0.013</v>
      </c>
      <c r="L278" s="37">
        <v>0.0142</v>
      </c>
      <c r="M278" s="37">
        <v>0.1089</v>
      </c>
      <c r="N278" s="37">
        <v>-0.001</v>
      </c>
      <c r="O278" s="37">
        <v>0.0111</v>
      </c>
      <c r="P278" s="37">
        <v>0.0742</v>
      </c>
      <c r="Q278" s="36" t="s">
        <v>1419</v>
      </c>
      <c r="R278" s="36" t="s">
        <v>108</v>
      </c>
      <c r="S278" s="36">
        <v>1.06</v>
      </c>
      <c r="T278" s="37">
        <v>0.0129</v>
      </c>
      <c r="U278" s="37">
        <v>0.0027</v>
      </c>
      <c r="V278" s="37">
        <v>0.0156</v>
      </c>
      <c r="W278" s="37">
        <v>0.0988</v>
      </c>
      <c r="X278" s="36" t="s">
        <v>57</v>
      </c>
      <c r="Y278" s="36" t="s">
        <v>57</v>
      </c>
      <c r="Z278" s="36">
        <v>0.0</v>
      </c>
    </row>
    <row r="279" ht="15.75" customHeight="1">
      <c r="A279" s="35" t="s">
        <v>1420</v>
      </c>
      <c r="B279" s="36" t="s">
        <v>59</v>
      </c>
      <c r="C279" s="36" t="s">
        <v>259</v>
      </c>
      <c r="D279" s="36" t="s">
        <v>1421</v>
      </c>
      <c r="E279" s="36" t="s">
        <v>1068</v>
      </c>
      <c r="F279" s="37">
        <v>0.0167</v>
      </c>
      <c r="G279" s="37">
        <v>0.0491</v>
      </c>
      <c r="H279" s="37">
        <v>0.0904</v>
      </c>
      <c r="I279" s="37">
        <v>0.0</v>
      </c>
      <c r="J279" s="37">
        <v>0.0164</v>
      </c>
      <c r="K279" s="37">
        <v>0.0151</v>
      </c>
      <c r="L279" s="37">
        <v>0.0</v>
      </c>
      <c r="M279" s="37">
        <v>0.1161</v>
      </c>
      <c r="N279" s="37">
        <v>-0.0184</v>
      </c>
      <c r="O279" s="37">
        <v>-0.0019</v>
      </c>
      <c r="P279" s="37">
        <v>0.0756</v>
      </c>
      <c r="Q279" s="36" t="s">
        <v>1422</v>
      </c>
      <c r="R279" s="36" t="s">
        <v>1423</v>
      </c>
      <c r="S279" s="36">
        <v>1.05</v>
      </c>
      <c r="T279" s="37">
        <v>0.0178</v>
      </c>
      <c r="U279" s="37">
        <v>0.0051</v>
      </c>
      <c r="V279" s="37">
        <v>0.023</v>
      </c>
      <c r="W279" s="37">
        <v>0.0541</v>
      </c>
      <c r="X279" s="36" t="s">
        <v>57</v>
      </c>
      <c r="Y279" s="36" t="s">
        <v>57</v>
      </c>
      <c r="Z279" s="36">
        <v>0.0</v>
      </c>
    </row>
    <row r="280" ht="15.75" customHeight="1">
      <c r="A280" s="35" t="s">
        <v>1424</v>
      </c>
      <c r="B280" s="36" t="s">
        <v>149</v>
      </c>
      <c r="C280" s="36" t="s">
        <v>1374</v>
      </c>
      <c r="D280" s="36" t="s">
        <v>1425</v>
      </c>
      <c r="E280" s="36" t="s">
        <v>436</v>
      </c>
      <c r="F280" s="37">
        <v>0.011</v>
      </c>
      <c r="G280" s="37">
        <v>0.0361</v>
      </c>
      <c r="H280" s="37">
        <v>0.0826</v>
      </c>
      <c r="I280" s="37">
        <v>0.1645</v>
      </c>
      <c r="J280" s="37">
        <v>0.012</v>
      </c>
      <c r="K280" s="37">
        <v>0.0138</v>
      </c>
      <c r="L280" s="37">
        <v>0.0137</v>
      </c>
      <c r="M280" s="37">
        <v>0.1071</v>
      </c>
      <c r="N280" s="37">
        <v>-0.0228</v>
      </c>
      <c r="O280" s="37">
        <v>-0.012</v>
      </c>
      <c r="P280" s="37">
        <v>0.0026</v>
      </c>
      <c r="Q280" s="36" t="s">
        <v>1426</v>
      </c>
      <c r="R280" s="36" t="s">
        <v>1427</v>
      </c>
      <c r="S280" s="36">
        <v>0.98</v>
      </c>
      <c r="T280" s="37">
        <v>0.0109</v>
      </c>
      <c r="U280" s="37">
        <v>0.002</v>
      </c>
      <c r="V280" s="37">
        <v>0.0129</v>
      </c>
      <c r="W280" s="37">
        <v>0.0743</v>
      </c>
      <c r="X280" s="36" t="s">
        <v>57</v>
      </c>
      <c r="Y280" s="36" t="s">
        <v>57</v>
      </c>
      <c r="Z280" s="36">
        <v>0.0</v>
      </c>
    </row>
    <row r="281" ht="15.75" customHeight="1">
      <c r="A281" s="35" t="s">
        <v>1428</v>
      </c>
      <c r="B281" s="36" t="s">
        <v>59</v>
      </c>
      <c r="C281" s="36" t="s">
        <v>1297</v>
      </c>
      <c r="D281" s="36" t="s">
        <v>1429</v>
      </c>
      <c r="E281" s="36" t="s">
        <v>188</v>
      </c>
      <c r="F281" s="37">
        <v>0.013</v>
      </c>
      <c r="G281" s="37">
        <v>0.0377</v>
      </c>
      <c r="H281" s="37">
        <v>0.0746</v>
      </c>
      <c r="I281" s="37">
        <v>0.1283</v>
      </c>
      <c r="J281" s="37">
        <v>0.0126</v>
      </c>
      <c r="K281" s="37">
        <v>0.0124</v>
      </c>
      <c r="L281" s="37">
        <v>0.0107</v>
      </c>
      <c r="M281" s="37">
        <v>0.0973</v>
      </c>
      <c r="N281" s="37">
        <v>-0.9013</v>
      </c>
      <c r="O281" s="37">
        <v>-0.9</v>
      </c>
      <c r="P281" s="37">
        <v>-0.8917</v>
      </c>
      <c r="Q281" s="36" t="s">
        <v>1430</v>
      </c>
      <c r="R281" s="36" t="s">
        <v>1431</v>
      </c>
      <c r="S281" s="36">
        <v>0.1</v>
      </c>
      <c r="T281" s="37">
        <v>0.0013</v>
      </c>
      <c r="U281" s="37">
        <v>0.0011</v>
      </c>
      <c r="V281" s="37">
        <v>0.0024</v>
      </c>
      <c r="W281" s="37">
        <v>0.0468</v>
      </c>
      <c r="X281" s="36" t="s">
        <v>57</v>
      </c>
      <c r="Y281" s="36" t="s">
        <v>57</v>
      </c>
      <c r="Z281" s="36">
        <v>0.0</v>
      </c>
    </row>
    <row r="282" ht="15.75" customHeight="1">
      <c r="A282" s="35" t="s">
        <v>1432</v>
      </c>
      <c r="B282" s="36" t="s">
        <v>59</v>
      </c>
      <c r="C282" s="36" t="s">
        <v>1433</v>
      </c>
      <c r="D282" s="36" t="s">
        <v>1434</v>
      </c>
      <c r="E282" s="36" t="s">
        <v>1435</v>
      </c>
      <c r="F282" s="37">
        <v>0.008</v>
      </c>
      <c r="G282" s="37">
        <v>0.0254</v>
      </c>
      <c r="H282" s="37">
        <v>0.0515</v>
      </c>
      <c r="I282" s="37">
        <v>0.102</v>
      </c>
      <c r="J282" s="37">
        <v>0.0085</v>
      </c>
      <c r="K282" s="37">
        <v>0.0086</v>
      </c>
      <c r="L282" s="37">
        <v>0.0085</v>
      </c>
      <c r="M282" s="37">
        <v>0.0681</v>
      </c>
      <c r="N282" s="37">
        <v>0.087</v>
      </c>
      <c r="O282" s="37">
        <v>0.0957</v>
      </c>
      <c r="P282" s="37">
        <v>0.0288</v>
      </c>
      <c r="Q282" s="36" t="s">
        <v>1436</v>
      </c>
      <c r="R282" s="36" t="s">
        <v>884</v>
      </c>
      <c r="S282" s="36">
        <v>0.82</v>
      </c>
      <c r="T282" s="37">
        <v>0.0064</v>
      </c>
      <c r="U282" s="37">
        <v>0.0813</v>
      </c>
      <c r="V282" s="37">
        <v>0.0882</v>
      </c>
      <c r="W282" s="37">
        <v>-0.6837</v>
      </c>
      <c r="X282" s="36" t="s">
        <v>57</v>
      </c>
      <c r="Y282" s="36" t="s">
        <v>57</v>
      </c>
      <c r="Z282" s="36">
        <v>0.0</v>
      </c>
    </row>
    <row r="283" ht="15.75" customHeight="1">
      <c r="A283" s="35" t="s">
        <v>1437</v>
      </c>
      <c r="B283" s="36" t="s">
        <v>85</v>
      </c>
      <c r="C283" s="36" t="s">
        <v>1438</v>
      </c>
      <c r="D283" s="36" t="s">
        <v>1439</v>
      </c>
      <c r="E283" s="36" t="s">
        <v>228</v>
      </c>
      <c r="F283" s="37">
        <v>0.0067</v>
      </c>
      <c r="G283" s="37">
        <v>0.0218</v>
      </c>
      <c r="H283" s="37">
        <v>0.0429</v>
      </c>
      <c r="I283" s="37">
        <v>0.0828</v>
      </c>
      <c r="J283" s="37">
        <v>0.0073</v>
      </c>
      <c r="K283" s="37">
        <v>0.0071</v>
      </c>
      <c r="L283" s="37">
        <v>0.0069</v>
      </c>
      <c r="M283" s="37">
        <v>0.0566</v>
      </c>
      <c r="N283" s="37">
        <v>0.1531</v>
      </c>
      <c r="O283" s="37">
        <v>0.1608</v>
      </c>
      <c r="P283" s="37">
        <v>0.1123</v>
      </c>
      <c r="Q283" s="36" t="s">
        <v>1440</v>
      </c>
      <c r="R283" s="36" t="s">
        <v>1441</v>
      </c>
      <c r="S283" s="36">
        <v>0.97</v>
      </c>
      <c r="T283" s="37">
        <v>0.0063</v>
      </c>
      <c r="U283" s="37">
        <v>0.0046</v>
      </c>
      <c r="V283" s="37">
        <v>0.0109</v>
      </c>
      <c r="W283" s="37">
        <v>0.0504</v>
      </c>
      <c r="X283" s="37">
        <v>0.0</v>
      </c>
      <c r="Y283" s="36" t="s">
        <v>57</v>
      </c>
      <c r="Z283" s="36">
        <v>16.0</v>
      </c>
    </row>
    <row r="284" ht="15.75" customHeight="1">
      <c r="A284" s="35" t="s">
        <v>1442</v>
      </c>
      <c r="B284" s="36" t="s">
        <v>72</v>
      </c>
      <c r="C284" s="36" t="s">
        <v>1443</v>
      </c>
      <c r="D284" s="36" t="s">
        <v>1444</v>
      </c>
      <c r="E284" s="36" t="s">
        <v>1083</v>
      </c>
      <c r="F284" s="37">
        <v>0.0067</v>
      </c>
      <c r="G284" s="37">
        <v>0.0221</v>
      </c>
      <c r="H284" s="37">
        <v>0.0429</v>
      </c>
      <c r="I284" s="37">
        <v>0.095</v>
      </c>
      <c r="J284" s="37">
        <v>0.0074</v>
      </c>
      <c r="K284" s="37">
        <v>0.0071</v>
      </c>
      <c r="L284" s="37">
        <v>0.0079</v>
      </c>
      <c r="M284" s="37">
        <v>0.0567</v>
      </c>
      <c r="N284" s="37">
        <v>0.1424</v>
      </c>
      <c r="O284" s="37">
        <v>0.1501</v>
      </c>
      <c r="P284" s="37">
        <v>0.0337</v>
      </c>
      <c r="Q284" s="36" t="s">
        <v>1445</v>
      </c>
      <c r="R284" s="36" t="s">
        <v>1446</v>
      </c>
      <c r="S284" s="36">
        <v>0.92</v>
      </c>
      <c r="T284" s="37">
        <v>0.0063</v>
      </c>
      <c r="U284" s="37">
        <v>0.006</v>
      </c>
      <c r="V284" s="37">
        <v>0.0123</v>
      </c>
      <c r="W284" s="37">
        <v>0.0262</v>
      </c>
      <c r="X284" s="37">
        <v>0.042</v>
      </c>
      <c r="Y284" s="36" t="s">
        <v>57</v>
      </c>
      <c r="Z284" s="36">
        <v>9.0</v>
      </c>
    </row>
    <row r="285" ht="15.75" customHeight="1">
      <c r="A285" s="35" t="s">
        <v>1447</v>
      </c>
      <c r="B285" s="36" t="s">
        <v>51</v>
      </c>
      <c r="C285" s="36" t="s">
        <v>1448</v>
      </c>
      <c r="D285" s="36" t="s">
        <v>1449</v>
      </c>
      <c r="E285" s="36" t="s">
        <v>228</v>
      </c>
      <c r="F285" s="37">
        <v>0.0064</v>
      </c>
      <c r="G285" s="37">
        <v>0.0204</v>
      </c>
      <c r="H285" s="37">
        <v>0.041</v>
      </c>
      <c r="I285" s="37">
        <v>0.0806</v>
      </c>
      <c r="J285" s="37">
        <v>0.0068</v>
      </c>
      <c r="K285" s="37">
        <v>0.0068</v>
      </c>
      <c r="L285" s="37">
        <v>0.0067</v>
      </c>
      <c r="M285" s="37">
        <v>0.0546</v>
      </c>
      <c r="N285" s="37">
        <v>0.1147</v>
      </c>
      <c r="O285" s="37">
        <v>0.1218</v>
      </c>
      <c r="P285" s="37">
        <v>0.1815</v>
      </c>
      <c r="Q285" s="36" t="s">
        <v>1450</v>
      </c>
      <c r="R285" s="36" t="s">
        <v>1451</v>
      </c>
      <c r="S285" s="36">
        <v>0.97</v>
      </c>
      <c r="T285" s="37">
        <v>0.0063</v>
      </c>
      <c r="U285" s="37">
        <v>-4.0E-4</v>
      </c>
      <c r="V285" s="37">
        <v>0.0058</v>
      </c>
      <c r="W285" s="37">
        <v>0.0364</v>
      </c>
      <c r="X285" s="37">
        <v>0.083</v>
      </c>
      <c r="Y285" s="36" t="s">
        <v>57</v>
      </c>
      <c r="Z285" s="36">
        <v>15.0</v>
      </c>
    </row>
    <row r="286" ht="15.75" customHeight="1">
      <c r="A286" s="35" t="s">
        <v>1452</v>
      </c>
      <c r="B286" s="36" t="s">
        <v>59</v>
      </c>
      <c r="C286" s="36" t="s">
        <v>1453</v>
      </c>
      <c r="D286" s="36" t="s">
        <v>1454</v>
      </c>
      <c r="E286" s="36" t="s">
        <v>882</v>
      </c>
      <c r="F286" s="37">
        <v>0.0086</v>
      </c>
      <c r="G286" s="37">
        <v>0.0289</v>
      </c>
      <c r="H286" s="37">
        <v>0.0583</v>
      </c>
      <c r="I286" s="37">
        <v>0.1114</v>
      </c>
      <c r="J286" s="37">
        <v>0.0096</v>
      </c>
      <c r="K286" s="37">
        <v>0.0097</v>
      </c>
      <c r="L286" s="37">
        <v>0.0093</v>
      </c>
      <c r="M286" s="37">
        <v>0.077</v>
      </c>
      <c r="N286" s="37">
        <v>0.2</v>
      </c>
      <c r="O286" s="37">
        <v>0.2103</v>
      </c>
      <c r="P286" s="37">
        <v>-0.8807</v>
      </c>
      <c r="Q286" s="36" t="s">
        <v>1455</v>
      </c>
      <c r="R286" s="36" t="s">
        <v>1456</v>
      </c>
      <c r="S286" s="36">
        <v>0.86</v>
      </c>
      <c r="T286" s="37">
        <v>0.0076</v>
      </c>
      <c r="U286" s="37">
        <v>0.0015</v>
      </c>
      <c r="V286" s="37">
        <v>0.0091</v>
      </c>
      <c r="W286" s="37">
        <v>-0.8959</v>
      </c>
      <c r="X286" s="37">
        <v>0.0</v>
      </c>
      <c r="Y286" s="36" t="s">
        <v>57</v>
      </c>
      <c r="Z286" s="36">
        <v>6.0</v>
      </c>
    </row>
    <row r="287" ht="15.75" customHeight="1">
      <c r="A287" s="35" t="s">
        <v>1457</v>
      </c>
      <c r="B287" s="36" t="s">
        <v>92</v>
      </c>
      <c r="C287" s="36" t="s">
        <v>57</v>
      </c>
      <c r="D287" s="36" t="s">
        <v>57</v>
      </c>
      <c r="E287" s="36" t="s">
        <v>518</v>
      </c>
      <c r="F287" s="37">
        <v>0.0</v>
      </c>
      <c r="G287" s="37">
        <v>0.0</v>
      </c>
      <c r="H287" s="37">
        <v>0.0</v>
      </c>
      <c r="I287" s="37">
        <v>0.0</v>
      </c>
      <c r="J287" s="37">
        <v>0.0</v>
      </c>
      <c r="K287" s="37">
        <v>0.0</v>
      </c>
      <c r="L287" s="37">
        <v>0.0</v>
      </c>
      <c r="M287" s="36" t="s">
        <v>57</v>
      </c>
      <c r="N287" s="37">
        <v>0.0</v>
      </c>
      <c r="O287" s="37">
        <v>0.0</v>
      </c>
      <c r="P287" s="37">
        <v>0.0</v>
      </c>
      <c r="Q287" s="36" t="s">
        <v>1458</v>
      </c>
      <c r="R287" s="36" t="s">
        <v>1459</v>
      </c>
      <c r="S287" s="36" t="s">
        <v>57</v>
      </c>
      <c r="T287" s="36" t="s">
        <v>57</v>
      </c>
      <c r="U287" s="36" t="s">
        <v>57</v>
      </c>
      <c r="V287" s="36" t="s">
        <v>57</v>
      </c>
      <c r="W287" s="36" t="s">
        <v>57</v>
      </c>
      <c r="X287" s="36" t="s">
        <v>57</v>
      </c>
      <c r="Y287" s="36" t="s">
        <v>57</v>
      </c>
      <c r="Z287" s="36">
        <v>0.0</v>
      </c>
    </row>
    <row r="288" ht="15.75" customHeight="1">
      <c r="A288" s="35" t="s">
        <v>1460</v>
      </c>
      <c r="B288" s="36" t="s">
        <v>72</v>
      </c>
      <c r="C288" s="36" t="s">
        <v>1461</v>
      </c>
      <c r="D288" s="36" t="s">
        <v>1462</v>
      </c>
      <c r="E288" s="36" t="s">
        <v>1463</v>
      </c>
      <c r="F288" s="37">
        <v>0.0056</v>
      </c>
      <c r="G288" s="37">
        <v>0.017</v>
      </c>
      <c r="H288" s="37">
        <v>0.035</v>
      </c>
      <c r="I288" s="37">
        <v>0.0667</v>
      </c>
      <c r="J288" s="37">
        <v>0.0057</v>
      </c>
      <c r="K288" s="37">
        <v>0.0058</v>
      </c>
      <c r="L288" s="37">
        <v>0.0056</v>
      </c>
      <c r="M288" s="37">
        <v>0.0461</v>
      </c>
      <c r="N288" s="37">
        <v>0.0764</v>
      </c>
      <c r="O288" s="37">
        <v>0.0824</v>
      </c>
      <c r="P288" s="37">
        <v>0.1816</v>
      </c>
      <c r="Q288" s="36" t="s">
        <v>1464</v>
      </c>
      <c r="R288" s="36" t="s">
        <v>1465</v>
      </c>
      <c r="S288" s="36">
        <v>1.05</v>
      </c>
      <c r="T288" s="37">
        <v>0.0057</v>
      </c>
      <c r="U288" s="37">
        <v>-2.0E-4</v>
      </c>
      <c r="V288" s="37">
        <v>0.0055</v>
      </c>
      <c r="W288" s="37">
        <v>0.0345</v>
      </c>
      <c r="X288" s="37">
        <v>0.0</v>
      </c>
      <c r="Y288" s="36" t="s">
        <v>57</v>
      </c>
      <c r="Z288" s="36">
        <v>1.0</v>
      </c>
    </row>
    <row r="289" ht="15.75" customHeight="1">
      <c r="A289" s="35" t="s">
        <v>1466</v>
      </c>
      <c r="B289" s="36" t="s">
        <v>59</v>
      </c>
      <c r="C289" s="36" t="s">
        <v>1467</v>
      </c>
      <c r="D289" s="36" t="s">
        <v>1468</v>
      </c>
      <c r="E289" s="36" t="s">
        <v>1469</v>
      </c>
      <c r="F289" s="37">
        <v>0.0114</v>
      </c>
      <c r="G289" s="37">
        <v>0.0378</v>
      </c>
      <c r="H289" s="37">
        <v>0.0812</v>
      </c>
      <c r="I289" s="37">
        <v>0.1364</v>
      </c>
      <c r="J289" s="37">
        <v>0.0126</v>
      </c>
      <c r="K289" s="37">
        <v>0.0135</v>
      </c>
      <c r="L289" s="37">
        <v>0.0114</v>
      </c>
      <c r="M289" s="37">
        <v>0.1044</v>
      </c>
      <c r="N289" s="37">
        <v>-0.012</v>
      </c>
      <c r="O289" s="37">
        <v>-8.0E-4</v>
      </c>
      <c r="P289" s="37">
        <v>0.1734</v>
      </c>
      <c r="Q289" s="36" t="s">
        <v>1470</v>
      </c>
      <c r="R289" s="36" t="s">
        <v>1471</v>
      </c>
      <c r="S289" s="36">
        <v>0.91</v>
      </c>
      <c r="T289" s="37">
        <v>0.0107</v>
      </c>
      <c r="U289" s="37">
        <v>-6.0E-4</v>
      </c>
      <c r="V289" s="37">
        <v>0.0101</v>
      </c>
      <c r="W289" s="37">
        <v>0.0635</v>
      </c>
      <c r="X289" s="36" t="s">
        <v>57</v>
      </c>
      <c r="Y289" s="36" t="s">
        <v>57</v>
      </c>
      <c r="Z289" s="36">
        <v>0.0</v>
      </c>
    </row>
    <row r="290" ht="15.75" customHeight="1">
      <c r="A290" s="35" t="s">
        <v>1472</v>
      </c>
      <c r="B290" s="36" t="s">
        <v>59</v>
      </c>
      <c r="C290" s="36" t="s">
        <v>1473</v>
      </c>
      <c r="D290" s="36" t="s">
        <v>1474</v>
      </c>
      <c r="E290" s="36" t="s">
        <v>370</v>
      </c>
      <c r="F290" s="37">
        <v>0.0117</v>
      </c>
      <c r="G290" s="37">
        <v>0.0356</v>
      </c>
      <c r="H290" s="37">
        <v>0.0708</v>
      </c>
      <c r="I290" s="37">
        <v>0.1394</v>
      </c>
      <c r="J290" s="37">
        <v>0.0119</v>
      </c>
      <c r="K290" s="37">
        <v>0.0118</v>
      </c>
      <c r="L290" s="37">
        <v>0.0116</v>
      </c>
      <c r="M290" s="37">
        <v>0.0945</v>
      </c>
      <c r="N290" s="37">
        <v>-0.0175</v>
      </c>
      <c r="O290" s="37">
        <v>-0.006</v>
      </c>
      <c r="P290" s="37">
        <v>-0.0165</v>
      </c>
      <c r="Q290" s="36" t="s">
        <v>1475</v>
      </c>
      <c r="R290" s="36" t="s">
        <v>1476</v>
      </c>
      <c r="S290" s="36">
        <v>1.02</v>
      </c>
      <c r="T290" s="37">
        <v>0.0117</v>
      </c>
      <c r="U290" s="37">
        <v>-0.0012</v>
      </c>
      <c r="V290" s="37">
        <v>0.0105</v>
      </c>
      <c r="W290" s="37">
        <v>0.0785</v>
      </c>
      <c r="X290" s="36" t="s">
        <v>57</v>
      </c>
      <c r="Y290" s="36" t="s">
        <v>57</v>
      </c>
      <c r="Z290" s="36">
        <v>0.0</v>
      </c>
    </row>
    <row r="291" ht="15.75" customHeight="1">
      <c r="A291" s="35" t="s">
        <v>1477</v>
      </c>
      <c r="B291" s="36" t="s">
        <v>51</v>
      </c>
      <c r="C291" s="36" t="s">
        <v>1478</v>
      </c>
      <c r="D291" s="36" t="s">
        <v>1479</v>
      </c>
      <c r="E291" s="36" t="s">
        <v>1463</v>
      </c>
      <c r="F291" s="37">
        <v>0.0074</v>
      </c>
      <c r="G291" s="37">
        <v>0.023</v>
      </c>
      <c r="H291" s="37">
        <v>0.0467</v>
      </c>
      <c r="I291" s="37">
        <v>0.0912</v>
      </c>
      <c r="J291" s="37">
        <v>0.0077</v>
      </c>
      <c r="K291" s="37">
        <v>0.0078</v>
      </c>
      <c r="L291" s="37">
        <v>0.0076</v>
      </c>
      <c r="M291" s="37">
        <v>0.0612</v>
      </c>
      <c r="N291" s="37">
        <v>0.0141</v>
      </c>
      <c r="O291" s="37">
        <v>0.0216</v>
      </c>
      <c r="P291" s="37">
        <v>0.0791</v>
      </c>
      <c r="Q291" s="36" t="s">
        <v>1480</v>
      </c>
      <c r="R291" s="36" t="s">
        <v>1481</v>
      </c>
      <c r="S291" s="36">
        <v>0.81</v>
      </c>
      <c r="T291" s="37">
        <v>0.006</v>
      </c>
      <c r="U291" s="37">
        <v>-8.0E-4</v>
      </c>
      <c r="V291" s="37">
        <v>0.0052</v>
      </c>
      <c r="W291" s="37">
        <v>0.0143</v>
      </c>
      <c r="X291" s="37">
        <v>0.1296</v>
      </c>
      <c r="Y291" s="36" t="s">
        <v>57</v>
      </c>
      <c r="Z291" s="36">
        <v>3.0</v>
      </c>
    </row>
    <row r="292" ht="15.75" customHeight="1">
      <c r="A292" s="35" t="s">
        <v>1482</v>
      </c>
      <c r="B292" s="36" t="s">
        <v>149</v>
      </c>
      <c r="C292" s="36" t="s">
        <v>1483</v>
      </c>
      <c r="D292" s="36" t="s">
        <v>1484</v>
      </c>
      <c r="E292" s="36" t="s">
        <v>1409</v>
      </c>
      <c r="F292" s="37">
        <v>0.0136</v>
      </c>
      <c r="G292" s="37">
        <v>0.0362</v>
      </c>
      <c r="H292" s="37">
        <v>0.073</v>
      </c>
      <c r="I292" s="37">
        <v>0.1522</v>
      </c>
      <c r="J292" s="37">
        <v>0.0121</v>
      </c>
      <c r="K292" s="37">
        <v>0.0122</v>
      </c>
      <c r="L292" s="37">
        <v>0.0127</v>
      </c>
      <c r="M292" s="37">
        <v>0.0968</v>
      </c>
      <c r="N292" s="37">
        <v>-0.0618</v>
      </c>
      <c r="O292" s="37">
        <v>-0.049</v>
      </c>
      <c r="P292" s="37">
        <v>-0.0063</v>
      </c>
      <c r="Q292" s="36" t="s">
        <v>1485</v>
      </c>
      <c r="R292" s="36" t="s">
        <v>1486</v>
      </c>
      <c r="S292" s="36">
        <v>0.87</v>
      </c>
      <c r="T292" s="37">
        <v>0.0114</v>
      </c>
      <c r="U292" s="37">
        <v>0.0109</v>
      </c>
      <c r="V292" s="37">
        <v>0.0224</v>
      </c>
      <c r="W292" s="37">
        <v>0.1658</v>
      </c>
      <c r="X292" s="36" t="s">
        <v>57</v>
      </c>
      <c r="Y292" s="36" t="s">
        <v>57</v>
      </c>
      <c r="Z292" s="36">
        <v>0.0</v>
      </c>
    </row>
    <row r="293" ht="15.75" customHeight="1">
      <c r="A293" s="35" t="s">
        <v>1487</v>
      </c>
      <c r="B293" s="36" t="s">
        <v>85</v>
      </c>
      <c r="C293" s="36" t="s">
        <v>1488</v>
      </c>
      <c r="D293" s="36" t="s">
        <v>1489</v>
      </c>
      <c r="E293" s="36" t="s">
        <v>283</v>
      </c>
      <c r="F293" s="37">
        <v>0.0087</v>
      </c>
      <c r="G293" s="37">
        <v>0.0272</v>
      </c>
      <c r="H293" s="37">
        <v>0.0537</v>
      </c>
      <c r="I293" s="37">
        <v>0.1033</v>
      </c>
      <c r="J293" s="37">
        <v>0.0091</v>
      </c>
      <c r="K293" s="37">
        <v>0.009</v>
      </c>
      <c r="L293" s="37">
        <v>0.0086</v>
      </c>
      <c r="M293" s="37">
        <v>0.0719</v>
      </c>
      <c r="N293" s="37">
        <v>0.0771</v>
      </c>
      <c r="O293" s="37">
        <v>0.0864</v>
      </c>
      <c r="P293" s="37">
        <v>0.1208</v>
      </c>
      <c r="Q293" s="36" t="s">
        <v>1490</v>
      </c>
      <c r="R293" s="36" t="s">
        <v>1491</v>
      </c>
      <c r="S293" s="36">
        <v>0.94</v>
      </c>
      <c r="T293" s="37">
        <v>0.0081</v>
      </c>
      <c r="U293" s="37">
        <v>4.0E-4</v>
      </c>
      <c r="V293" s="37">
        <v>0.0085</v>
      </c>
      <c r="W293" s="37">
        <v>0.0617</v>
      </c>
      <c r="X293" s="37">
        <v>0.0</v>
      </c>
      <c r="Y293" s="37">
        <v>0.0</v>
      </c>
      <c r="Z293" s="36">
        <v>1.0</v>
      </c>
    </row>
    <row r="294" ht="15.75" customHeight="1">
      <c r="A294" s="35" t="s">
        <v>1492</v>
      </c>
      <c r="B294" s="36" t="s">
        <v>92</v>
      </c>
      <c r="C294" s="36" t="s">
        <v>1493</v>
      </c>
      <c r="D294" s="36" t="s">
        <v>1494</v>
      </c>
      <c r="E294" s="36" t="s">
        <v>75</v>
      </c>
      <c r="F294" s="37">
        <v>0.0073</v>
      </c>
      <c r="G294" s="37">
        <v>0.0241</v>
      </c>
      <c r="H294" s="37">
        <v>0.0484</v>
      </c>
      <c r="I294" s="37">
        <v>0.0958</v>
      </c>
      <c r="J294" s="37">
        <v>0.008</v>
      </c>
      <c r="K294" s="37">
        <v>0.0081</v>
      </c>
      <c r="L294" s="37">
        <v>0.008</v>
      </c>
      <c r="M294" s="37">
        <v>0.0569</v>
      </c>
      <c r="N294" s="37">
        <v>0.0052</v>
      </c>
      <c r="O294" s="37">
        <v>0.0125</v>
      </c>
      <c r="P294" s="37">
        <v>0.1268</v>
      </c>
      <c r="Q294" s="36" t="s">
        <v>1495</v>
      </c>
      <c r="R294" s="36" t="s">
        <v>971</v>
      </c>
      <c r="S294" s="36">
        <v>0.98</v>
      </c>
      <c r="T294" s="37">
        <v>0.0074</v>
      </c>
      <c r="U294" s="37">
        <v>2.0E-4</v>
      </c>
      <c r="V294" s="37">
        <v>0.0076</v>
      </c>
      <c r="W294" s="37">
        <v>0.0153</v>
      </c>
      <c r="X294" s="37">
        <v>0.0</v>
      </c>
      <c r="Y294" s="36" t="s">
        <v>57</v>
      </c>
      <c r="Z294" s="36">
        <v>6.0</v>
      </c>
    </row>
    <row r="295" ht="15.75" customHeight="1">
      <c r="A295" s="35" t="s">
        <v>1496</v>
      </c>
      <c r="B295" s="36" t="s">
        <v>149</v>
      </c>
      <c r="C295" s="36" t="s">
        <v>1497</v>
      </c>
      <c r="D295" s="36" t="s">
        <v>1498</v>
      </c>
      <c r="E295" s="36" t="s">
        <v>1499</v>
      </c>
      <c r="F295" s="36" t="s">
        <v>57</v>
      </c>
      <c r="G295" s="36" t="s">
        <v>57</v>
      </c>
      <c r="H295" s="36" t="s">
        <v>57</v>
      </c>
      <c r="I295" s="36" t="s">
        <v>57</v>
      </c>
      <c r="J295" s="36" t="s">
        <v>57</v>
      </c>
      <c r="K295" s="36" t="s">
        <v>57</v>
      </c>
      <c r="L295" s="36" t="s">
        <v>57</v>
      </c>
      <c r="M295" s="36" t="s">
        <v>57</v>
      </c>
      <c r="N295" s="36" t="s">
        <v>57</v>
      </c>
      <c r="O295" s="36" t="s">
        <v>57</v>
      </c>
      <c r="P295" s="36" t="s">
        <v>57</v>
      </c>
      <c r="Q295" s="36" t="s">
        <v>1500</v>
      </c>
      <c r="R295" s="36" t="s">
        <v>1501</v>
      </c>
      <c r="S295" s="36">
        <v>1.05</v>
      </c>
      <c r="T295" s="36" t="s">
        <v>57</v>
      </c>
      <c r="U295" s="36" t="s">
        <v>57</v>
      </c>
      <c r="V295" s="36" t="s">
        <v>57</v>
      </c>
      <c r="W295" s="36" t="s">
        <v>57</v>
      </c>
      <c r="X295" s="36" t="s">
        <v>57</v>
      </c>
      <c r="Y295" s="36" t="s">
        <v>57</v>
      </c>
      <c r="Z295" s="36">
        <v>0.0</v>
      </c>
    </row>
    <row r="296" ht="15.75" customHeight="1">
      <c r="A296" s="35" t="s">
        <v>1502</v>
      </c>
      <c r="B296" s="36" t="s">
        <v>51</v>
      </c>
      <c r="C296" s="36" t="s">
        <v>1503</v>
      </c>
      <c r="D296" s="36" t="s">
        <v>1504</v>
      </c>
      <c r="E296" s="36" t="s">
        <v>342</v>
      </c>
      <c r="F296" s="37">
        <v>0.0066</v>
      </c>
      <c r="G296" s="37">
        <v>0.0188</v>
      </c>
      <c r="H296" s="37">
        <v>0.0311</v>
      </c>
      <c r="I296" s="37">
        <v>0.0549</v>
      </c>
      <c r="J296" s="37">
        <v>0.0063</v>
      </c>
      <c r="K296" s="37">
        <v>0.0052</v>
      </c>
      <c r="L296" s="37">
        <v>0.0046</v>
      </c>
      <c r="M296" s="37">
        <v>0.0388</v>
      </c>
      <c r="N296" s="37">
        <v>0.1172</v>
      </c>
      <c r="O296" s="37">
        <v>0.1245</v>
      </c>
      <c r="P296" s="37">
        <v>0.1012</v>
      </c>
      <c r="Q296" s="36" t="s">
        <v>1505</v>
      </c>
      <c r="R296" s="36" t="s">
        <v>1506</v>
      </c>
      <c r="S296" s="36">
        <v>0.75</v>
      </c>
      <c r="T296" s="37">
        <v>0.0049</v>
      </c>
      <c r="U296" s="37">
        <v>3.0E-4</v>
      </c>
      <c r="V296" s="37">
        <v>0.0052</v>
      </c>
      <c r="W296" s="37">
        <v>0.0298</v>
      </c>
      <c r="X296" s="37">
        <v>0.11</v>
      </c>
      <c r="Y296" s="36" t="s">
        <v>57</v>
      </c>
      <c r="Z296" s="36">
        <v>1.0</v>
      </c>
    </row>
    <row r="297" ht="15.75" customHeight="1">
      <c r="A297" s="35" t="s">
        <v>1507</v>
      </c>
      <c r="B297" s="36" t="s">
        <v>92</v>
      </c>
      <c r="C297" s="36" t="s">
        <v>1508</v>
      </c>
      <c r="D297" s="36" t="s">
        <v>1509</v>
      </c>
      <c r="E297" s="36" t="s">
        <v>1510</v>
      </c>
      <c r="F297" s="37">
        <v>0.0076</v>
      </c>
      <c r="G297" s="37">
        <v>0.0257</v>
      </c>
      <c r="H297" s="37">
        <v>0.0467</v>
      </c>
      <c r="I297" s="37">
        <v>0.0685</v>
      </c>
      <c r="J297" s="37">
        <v>0.0086</v>
      </c>
      <c r="K297" s="37">
        <v>0.0078</v>
      </c>
      <c r="L297" s="37">
        <v>0.0057</v>
      </c>
      <c r="M297" s="37">
        <v>0.0076</v>
      </c>
      <c r="N297" s="37">
        <v>0.0</v>
      </c>
      <c r="O297" s="37">
        <v>0.0076</v>
      </c>
      <c r="P297" s="37">
        <v>0.0076</v>
      </c>
      <c r="Q297" s="36" t="s">
        <v>1511</v>
      </c>
      <c r="R297" s="36" t="s">
        <v>1512</v>
      </c>
      <c r="S297" s="36">
        <v>0.44</v>
      </c>
      <c r="T297" s="36" t="s">
        <v>57</v>
      </c>
      <c r="U297" s="36" t="s">
        <v>57</v>
      </c>
      <c r="V297" s="36" t="s">
        <v>57</v>
      </c>
      <c r="W297" s="36" t="s">
        <v>57</v>
      </c>
      <c r="X297" s="36" t="s">
        <v>57</v>
      </c>
      <c r="Y297" s="36" t="s">
        <v>57</v>
      </c>
      <c r="Z297" s="36">
        <v>0.0</v>
      </c>
    </row>
    <row r="298" ht="15.75" customHeight="1">
      <c r="A298" s="35" t="s">
        <v>1513</v>
      </c>
      <c r="B298" s="36" t="s">
        <v>59</v>
      </c>
      <c r="C298" s="36" t="s">
        <v>1514</v>
      </c>
      <c r="D298" s="36" t="s">
        <v>1515</v>
      </c>
      <c r="E298" s="36" t="s">
        <v>1299</v>
      </c>
      <c r="F298" s="37">
        <v>0.0137</v>
      </c>
      <c r="G298" s="37">
        <v>0.04</v>
      </c>
      <c r="H298" s="37">
        <v>0.0811</v>
      </c>
      <c r="I298" s="37">
        <v>0.0</v>
      </c>
      <c r="J298" s="37">
        <v>0.0133</v>
      </c>
      <c r="K298" s="37">
        <v>0.0135</v>
      </c>
      <c r="L298" s="37">
        <v>0.0</v>
      </c>
      <c r="M298" s="37">
        <v>0.117</v>
      </c>
      <c r="N298" s="37">
        <v>-0.0699</v>
      </c>
      <c r="O298" s="37">
        <v>-0.0572</v>
      </c>
      <c r="P298" s="37">
        <v>0.1919</v>
      </c>
      <c r="Q298" s="36" t="s">
        <v>1516</v>
      </c>
      <c r="R298" s="36" t="s">
        <v>1517</v>
      </c>
      <c r="S298" s="36">
        <v>1.08</v>
      </c>
      <c r="T298" s="37">
        <v>0.0147</v>
      </c>
      <c r="U298" s="37">
        <v>4.0E-4</v>
      </c>
      <c r="V298" s="37">
        <v>0.0152</v>
      </c>
      <c r="W298" s="37">
        <v>0.1099</v>
      </c>
      <c r="X298" s="36" t="s">
        <v>57</v>
      </c>
      <c r="Y298" s="36" t="s">
        <v>57</v>
      </c>
      <c r="Z298" s="36">
        <v>0.0</v>
      </c>
    </row>
    <row r="299" ht="15.75" customHeight="1">
      <c r="A299" s="35" t="s">
        <v>1518</v>
      </c>
      <c r="B299" s="36" t="s">
        <v>149</v>
      </c>
      <c r="C299" s="36" t="s">
        <v>1519</v>
      </c>
      <c r="D299" s="36" t="s">
        <v>1520</v>
      </c>
      <c r="E299" s="36" t="s">
        <v>788</v>
      </c>
      <c r="F299" s="37">
        <v>0.0101</v>
      </c>
      <c r="G299" s="37">
        <v>0.0321</v>
      </c>
      <c r="H299" s="37">
        <v>0.069</v>
      </c>
      <c r="I299" s="37">
        <v>0.1325</v>
      </c>
      <c r="J299" s="37">
        <v>0.0107</v>
      </c>
      <c r="K299" s="37">
        <v>0.0115</v>
      </c>
      <c r="L299" s="37">
        <v>0.011</v>
      </c>
      <c r="M299" s="37">
        <v>0.0918</v>
      </c>
      <c r="N299" s="37">
        <v>0.0202</v>
      </c>
      <c r="O299" s="37">
        <v>0.0305</v>
      </c>
      <c r="P299" s="37">
        <v>0.0657</v>
      </c>
      <c r="Q299" s="36" t="s">
        <v>1521</v>
      </c>
      <c r="R299" s="36" t="s">
        <v>1522</v>
      </c>
      <c r="S299" s="36">
        <v>0.89</v>
      </c>
      <c r="T299" s="37">
        <v>0.0098</v>
      </c>
      <c r="U299" s="37">
        <v>0.0105</v>
      </c>
      <c r="V299" s="37">
        <v>0.0204</v>
      </c>
      <c r="W299" s="37">
        <v>0.128</v>
      </c>
      <c r="X299" s="36" t="s">
        <v>57</v>
      </c>
      <c r="Y299" s="36" t="s">
        <v>57</v>
      </c>
      <c r="Z299" s="36">
        <v>0.0</v>
      </c>
    </row>
    <row r="300" ht="15.75" customHeight="1">
      <c r="A300" s="35" t="s">
        <v>1523</v>
      </c>
      <c r="B300" s="36" t="s">
        <v>72</v>
      </c>
      <c r="C300" s="36" t="s">
        <v>1524</v>
      </c>
      <c r="D300" s="36" t="s">
        <v>1525</v>
      </c>
      <c r="E300" s="36" t="s">
        <v>1409</v>
      </c>
      <c r="F300" s="37">
        <v>0.0083</v>
      </c>
      <c r="G300" s="37">
        <v>0.0277</v>
      </c>
      <c r="H300" s="37">
        <v>0.0595</v>
      </c>
      <c r="I300" s="37">
        <v>0.1088</v>
      </c>
      <c r="J300" s="37">
        <v>0.0092</v>
      </c>
      <c r="K300" s="37">
        <v>0.0099</v>
      </c>
      <c r="L300" s="37">
        <v>0.0091</v>
      </c>
      <c r="M300" s="37">
        <v>0.0765</v>
      </c>
      <c r="N300" s="37">
        <v>0.0691</v>
      </c>
      <c r="O300" s="37">
        <v>0.0779</v>
      </c>
      <c r="P300" s="37">
        <v>-0.1798</v>
      </c>
      <c r="Q300" s="36" t="s">
        <v>1526</v>
      </c>
      <c r="R300" s="36" t="s">
        <v>1527</v>
      </c>
      <c r="S300" s="36">
        <v>0.34</v>
      </c>
      <c r="T300" s="37">
        <v>0.0023</v>
      </c>
      <c r="U300" s="37">
        <v>-0.0047</v>
      </c>
      <c r="V300" s="37">
        <v>-0.0025</v>
      </c>
      <c r="W300" s="37">
        <v>-0.0155</v>
      </c>
      <c r="X300" s="37">
        <v>1.0</v>
      </c>
      <c r="Y300" s="36" t="s">
        <v>57</v>
      </c>
      <c r="Z300" s="36">
        <v>1.0</v>
      </c>
    </row>
    <row r="301" ht="15.75" customHeight="1">
      <c r="A301" s="35" t="s">
        <v>1528</v>
      </c>
      <c r="B301" s="36" t="s">
        <v>780</v>
      </c>
      <c r="C301" s="36" t="s">
        <v>1529</v>
      </c>
      <c r="D301" s="36" t="s">
        <v>1530</v>
      </c>
      <c r="E301" s="36" t="s">
        <v>700</v>
      </c>
      <c r="F301" s="37">
        <v>0.0059</v>
      </c>
      <c r="G301" s="37">
        <v>0.0151</v>
      </c>
      <c r="H301" s="37">
        <v>0.023</v>
      </c>
      <c r="I301" s="37">
        <v>0.0457</v>
      </c>
      <c r="J301" s="37">
        <v>0.005</v>
      </c>
      <c r="K301" s="37">
        <v>0.0038</v>
      </c>
      <c r="L301" s="37">
        <v>0.0038</v>
      </c>
      <c r="M301" s="37">
        <v>0.019</v>
      </c>
      <c r="N301" s="37">
        <v>0.0</v>
      </c>
      <c r="O301" s="37">
        <v>0.0059</v>
      </c>
      <c r="P301" s="37">
        <v>0.1432</v>
      </c>
      <c r="Q301" s="36" t="s">
        <v>1531</v>
      </c>
      <c r="R301" s="36" t="s">
        <v>1532</v>
      </c>
      <c r="S301" s="36">
        <v>1.2</v>
      </c>
      <c r="T301" s="37">
        <v>0.0057</v>
      </c>
      <c r="U301" s="37">
        <v>1.0E-4</v>
      </c>
      <c r="V301" s="37">
        <v>0.0058</v>
      </c>
      <c r="W301" s="37">
        <v>0.0157</v>
      </c>
      <c r="X301" s="37">
        <v>0.649</v>
      </c>
      <c r="Y301" s="36" t="s">
        <v>57</v>
      </c>
      <c r="Z301" s="36">
        <v>5.0</v>
      </c>
    </row>
    <row r="302" ht="15.75" customHeight="1">
      <c r="A302" s="35" t="s">
        <v>1533</v>
      </c>
      <c r="B302" s="36" t="s">
        <v>149</v>
      </c>
      <c r="C302" s="36" t="s">
        <v>1534</v>
      </c>
      <c r="D302" s="36" t="s">
        <v>1535</v>
      </c>
      <c r="E302" s="36" t="s">
        <v>364</v>
      </c>
      <c r="F302" s="37">
        <v>0.0076</v>
      </c>
      <c r="G302" s="37">
        <v>0.0246</v>
      </c>
      <c r="H302" s="37">
        <v>0.0476</v>
      </c>
      <c r="I302" s="37">
        <v>0.0901</v>
      </c>
      <c r="J302" s="37">
        <v>0.0082</v>
      </c>
      <c r="K302" s="37">
        <v>0.0079</v>
      </c>
      <c r="L302" s="37">
        <v>0.0075</v>
      </c>
      <c r="M302" s="37">
        <v>0.0623</v>
      </c>
      <c r="N302" s="37">
        <v>0.1365</v>
      </c>
      <c r="O302" s="37">
        <v>0.1451</v>
      </c>
      <c r="P302" s="37">
        <v>0.0131</v>
      </c>
      <c r="Q302" s="36" t="s">
        <v>1536</v>
      </c>
      <c r="R302" s="36" t="s">
        <v>1537</v>
      </c>
      <c r="S302" s="36">
        <v>0.77</v>
      </c>
      <c r="T302" s="37">
        <v>0.0058</v>
      </c>
      <c r="U302" s="37">
        <v>-0.0192</v>
      </c>
      <c r="V302" s="37">
        <v>-0.0135</v>
      </c>
      <c r="W302" s="37">
        <v>0.0235</v>
      </c>
      <c r="X302" s="37">
        <v>0.173</v>
      </c>
      <c r="Y302" s="37">
        <v>0.12</v>
      </c>
      <c r="Z302" s="36">
        <v>5.0</v>
      </c>
    </row>
    <row r="303" ht="15.75" customHeight="1">
      <c r="A303" s="35" t="s">
        <v>1538</v>
      </c>
      <c r="B303" s="36" t="s">
        <v>85</v>
      </c>
      <c r="C303" s="36" t="s">
        <v>1539</v>
      </c>
      <c r="D303" s="36" t="s">
        <v>1540</v>
      </c>
      <c r="E303" s="36" t="s">
        <v>228</v>
      </c>
      <c r="F303" s="37">
        <v>0.0067</v>
      </c>
      <c r="G303" s="37">
        <v>0.0216</v>
      </c>
      <c r="H303" s="37">
        <v>0.0422</v>
      </c>
      <c r="I303" s="37">
        <v>0.0817</v>
      </c>
      <c r="J303" s="37">
        <v>0.0072</v>
      </c>
      <c r="K303" s="37">
        <v>0.007</v>
      </c>
      <c r="L303" s="37">
        <v>0.0068</v>
      </c>
      <c r="M303" s="37">
        <v>0.0559</v>
      </c>
      <c r="N303" s="37">
        <v>0.1163</v>
      </c>
      <c r="O303" s="37">
        <v>0.1237</v>
      </c>
      <c r="P303" s="37">
        <v>0.162</v>
      </c>
      <c r="Q303" s="36" t="s">
        <v>1541</v>
      </c>
      <c r="R303" s="36" t="s">
        <v>1542</v>
      </c>
      <c r="S303" s="36">
        <v>0.96</v>
      </c>
      <c r="T303" s="37">
        <v>0.0063</v>
      </c>
      <c r="U303" s="37">
        <v>0.0018</v>
      </c>
      <c r="V303" s="37">
        <v>0.0081</v>
      </c>
      <c r="W303" s="37">
        <v>0.0877</v>
      </c>
      <c r="X303" s="37">
        <v>0.088</v>
      </c>
      <c r="Y303" s="37">
        <v>0.012</v>
      </c>
      <c r="Z303" s="36">
        <v>13.0</v>
      </c>
    </row>
    <row r="304" ht="15.75" customHeight="1">
      <c r="A304" s="35" t="s">
        <v>1543</v>
      </c>
      <c r="B304" s="36" t="s">
        <v>51</v>
      </c>
      <c r="C304" s="36" t="s">
        <v>975</v>
      </c>
      <c r="D304" s="36" t="s">
        <v>1544</v>
      </c>
      <c r="E304" s="36" t="s">
        <v>75</v>
      </c>
      <c r="F304" s="37">
        <v>0.007</v>
      </c>
      <c r="G304" s="37">
        <v>0.0212</v>
      </c>
      <c r="H304" s="37">
        <v>0.0418</v>
      </c>
      <c r="I304" s="37">
        <v>0.0811</v>
      </c>
      <c r="J304" s="37">
        <v>0.0071</v>
      </c>
      <c r="K304" s="37">
        <v>0.007</v>
      </c>
      <c r="L304" s="37">
        <v>0.0068</v>
      </c>
      <c r="M304" s="37">
        <v>0.0553</v>
      </c>
      <c r="N304" s="37">
        <v>0.0048</v>
      </c>
      <c r="O304" s="37">
        <v>0.0119</v>
      </c>
      <c r="P304" s="37">
        <v>0.1701</v>
      </c>
      <c r="Q304" s="36" t="s">
        <v>1545</v>
      </c>
      <c r="R304" s="36" t="s">
        <v>1546</v>
      </c>
      <c r="S304" s="36">
        <v>1.01</v>
      </c>
      <c r="T304" s="37">
        <v>0.0071</v>
      </c>
      <c r="U304" s="37">
        <v>0.0293</v>
      </c>
      <c r="V304" s="37">
        <v>0.0367</v>
      </c>
      <c r="W304" s="37">
        <v>0.0491</v>
      </c>
      <c r="X304" s="37">
        <v>0.039</v>
      </c>
      <c r="Y304" s="36" t="s">
        <v>57</v>
      </c>
      <c r="Z304" s="36">
        <v>16.0</v>
      </c>
    </row>
    <row r="305" ht="15.75" customHeight="1">
      <c r="A305" s="35" t="s">
        <v>19</v>
      </c>
      <c r="B305" s="36" t="s">
        <v>149</v>
      </c>
      <c r="C305" s="36" t="s">
        <v>1547</v>
      </c>
      <c r="D305" s="36" t="s">
        <v>1548</v>
      </c>
      <c r="E305" s="36" t="s">
        <v>805</v>
      </c>
      <c r="F305" s="37">
        <v>0.006</v>
      </c>
      <c r="G305" s="37">
        <v>0.0204</v>
      </c>
      <c r="H305" s="37">
        <v>0.0443</v>
      </c>
      <c r="I305" s="37">
        <v>0.0933</v>
      </c>
      <c r="J305" s="37">
        <v>0.0068</v>
      </c>
      <c r="K305" s="37">
        <v>0.0074</v>
      </c>
      <c r="L305" s="37">
        <v>0.0078</v>
      </c>
      <c r="M305" s="37">
        <v>0.059</v>
      </c>
      <c r="N305" s="37">
        <v>0.0601</v>
      </c>
      <c r="O305" s="37">
        <v>0.0665</v>
      </c>
      <c r="P305" s="37">
        <v>-0.1712</v>
      </c>
      <c r="Q305" s="36" t="s">
        <v>1549</v>
      </c>
      <c r="R305" s="36" t="s">
        <v>1550</v>
      </c>
      <c r="S305" s="36">
        <v>0.6</v>
      </c>
      <c r="T305" s="37">
        <v>0.004</v>
      </c>
      <c r="U305" s="37">
        <v>-0.0065</v>
      </c>
      <c r="V305" s="37">
        <v>-0.0026</v>
      </c>
      <c r="W305" s="37">
        <v>-0.0332</v>
      </c>
      <c r="X305" s="37">
        <v>0.46</v>
      </c>
      <c r="Y305" s="37">
        <v>0.0</v>
      </c>
      <c r="Z305" s="36">
        <v>4.0</v>
      </c>
    </row>
    <row r="306" ht="15.75" customHeight="1">
      <c r="A306" s="35" t="s">
        <v>1551</v>
      </c>
      <c r="B306" s="36" t="s">
        <v>149</v>
      </c>
      <c r="C306" s="36" t="s">
        <v>1433</v>
      </c>
      <c r="D306" s="36" t="s">
        <v>1552</v>
      </c>
      <c r="E306" s="36" t="s">
        <v>222</v>
      </c>
      <c r="F306" s="37">
        <v>0.0095</v>
      </c>
      <c r="G306" s="37">
        <v>0.0292</v>
      </c>
      <c r="H306" s="37">
        <v>0.0577</v>
      </c>
      <c r="I306" s="37">
        <v>0.1107</v>
      </c>
      <c r="J306" s="37">
        <v>0.0097</v>
      </c>
      <c r="K306" s="37">
        <v>0.0096</v>
      </c>
      <c r="L306" s="37">
        <v>0.0092</v>
      </c>
      <c r="M306" s="37">
        <v>0.075</v>
      </c>
      <c r="N306" s="37">
        <v>0.1001</v>
      </c>
      <c r="O306" s="37">
        <v>0.1106</v>
      </c>
      <c r="P306" s="37">
        <v>-0.8928</v>
      </c>
      <c r="Q306" s="36" t="s">
        <v>1553</v>
      </c>
      <c r="R306" s="36" t="s">
        <v>1554</v>
      </c>
      <c r="S306" s="36">
        <v>0.86</v>
      </c>
      <c r="T306" s="37">
        <v>0.0084</v>
      </c>
      <c r="U306" s="37">
        <v>0.0523</v>
      </c>
      <c r="V306" s="37">
        <v>0.0611</v>
      </c>
      <c r="W306" s="37">
        <v>-0.8917</v>
      </c>
      <c r="X306" s="36" t="s">
        <v>57</v>
      </c>
      <c r="Y306" s="36" t="s">
        <v>57</v>
      </c>
      <c r="Z306" s="36">
        <v>0.0</v>
      </c>
    </row>
    <row r="307" ht="15.75" customHeight="1">
      <c r="A307" s="35" t="s">
        <v>1555</v>
      </c>
      <c r="B307" s="36" t="s">
        <v>72</v>
      </c>
      <c r="C307" s="36" t="s">
        <v>1556</v>
      </c>
      <c r="D307" s="36" t="s">
        <v>843</v>
      </c>
      <c r="E307" s="36" t="s">
        <v>81</v>
      </c>
      <c r="F307" s="37">
        <v>0.0</v>
      </c>
      <c r="G307" s="37">
        <v>0.0</v>
      </c>
      <c r="H307" s="37">
        <v>0.0</v>
      </c>
      <c r="I307" s="37">
        <v>0.0</v>
      </c>
      <c r="J307" s="37">
        <v>0.0</v>
      </c>
      <c r="K307" s="37">
        <v>0.0</v>
      </c>
      <c r="L307" s="37">
        <v>0.0</v>
      </c>
      <c r="M307" s="37">
        <v>0.0</v>
      </c>
      <c r="N307" s="37">
        <v>0.011</v>
      </c>
      <c r="O307" s="37">
        <v>0.011</v>
      </c>
      <c r="P307" s="37">
        <v>-0.3783</v>
      </c>
      <c r="Q307" s="36" t="s">
        <v>1557</v>
      </c>
      <c r="R307" s="36" t="s">
        <v>1558</v>
      </c>
      <c r="S307" s="36">
        <v>0.53</v>
      </c>
      <c r="T307" s="36" t="s">
        <v>57</v>
      </c>
      <c r="U307" s="36" t="s">
        <v>57</v>
      </c>
      <c r="V307" s="36" t="s">
        <v>57</v>
      </c>
      <c r="W307" s="36" t="s">
        <v>57</v>
      </c>
      <c r="X307" s="37">
        <v>0.0</v>
      </c>
      <c r="Y307" s="37">
        <v>1.0</v>
      </c>
      <c r="Z307" s="36">
        <v>1.0</v>
      </c>
    </row>
    <row r="308" ht="15.75" customHeight="1">
      <c r="A308" s="35" t="s">
        <v>1559</v>
      </c>
      <c r="B308" s="36" t="s">
        <v>725</v>
      </c>
      <c r="C308" s="36" t="s">
        <v>57</v>
      </c>
      <c r="D308" s="36" t="s">
        <v>57</v>
      </c>
      <c r="E308" s="36" t="s">
        <v>776</v>
      </c>
      <c r="F308" s="37">
        <v>0.0</v>
      </c>
      <c r="G308" s="37">
        <v>0.0</v>
      </c>
      <c r="H308" s="37">
        <v>0.0</v>
      </c>
      <c r="I308" s="37">
        <v>0.0</v>
      </c>
      <c r="J308" s="37">
        <v>0.0</v>
      </c>
      <c r="K308" s="37">
        <v>0.0</v>
      </c>
      <c r="L308" s="37">
        <v>0.0</v>
      </c>
      <c r="M308" s="36" t="s">
        <v>57</v>
      </c>
      <c r="N308" s="37">
        <v>0.0</v>
      </c>
      <c r="O308" s="37">
        <v>0.0</v>
      </c>
      <c r="P308" s="37">
        <v>0.0</v>
      </c>
      <c r="Q308" s="36" t="s">
        <v>1560</v>
      </c>
      <c r="R308" s="36" t="s">
        <v>1561</v>
      </c>
      <c r="S308" s="36" t="s">
        <v>57</v>
      </c>
      <c r="T308" s="37">
        <v>0.006</v>
      </c>
      <c r="U308" s="37">
        <v>-1.0E-4</v>
      </c>
      <c r="V308" s="37">
        <v>0.0059</v>
      </c>
      <c r="W308" s="37">
        <v>0.0632</v>
      </c>
      <c r="X308" s="36" t="s">
        <v>57</v>
      </c>
      <c r="Y308" s="36" t="s">
        <v>57</v>
      </c>
      <c r="Z308" s="36">
        <v>0.0</v>
      </c>
    </row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A3"/>
    <hyperlink r:id="rId2" ref="A4"/>
    <hyperlink r:id="rId3" ref="A5"/>
    <hyperlink r:id="rId4" ref="A6"/>
    <hyperlink r:id="rId5" ref="A7"/>
    <hyperlink r:id="rId6" ref="A8"/>
    <hyperlink r:id="rId7" ref="A9"/>
    <hyperlink r:id="rId8" ref="A10"/>
    <hyperlink r:id="rId9" ref="A11"/>
    <hyperlink r:id="rId10" ref="A12"/>
    <hyperlink r:id="rId11" ref="A13"/>
    <hyperlink r:id="rId12" ref="A14"/>
    <hyperlink r:id="rId13" ref="A15"/>
    <hyperlink r:id="rId14" ref="A16"/>
    <hyperlink r:id="rId15" ref="A17"/>
    <hyperlink r:id="rId16" ref="A18"/>
    <hyperlink r:id="rId17" ref="A19"/>
    <hyperlink r:id="rId18" ref="A20"/>
    <hyperlink r:id="rId19" ref="A21"/>
    <hyperlink r:id="rId20" ref="A22"/>
    <hyperlink r:id="rId21" ref="A23"/>
    <hyperlink r:id="rId22" ref="A24"/>
    <hyperlink r:id="rId23" ref="A25"/>
    <hyperlink r:id="rId24" ref="A26"/>
    <hyperlink r:id="rId25" ref="A27"/>
    <hyperlink r:id="rId26" ref="A28"/>
    <hyperlink r:id="rId27" ref="A29"/>
    <hyperlink r:id="rId28" ref="A30"/>
    <hyperlink r:id="rId29" ref="A31"/>
    <hyperlink r:id="rId30" ref="A32"/>
    <hyperlink r:id="rId31" ref="A33"/>
    <hyperlink r:id="rId32" ref="A34"/>
    <hyperlink r:id="rId33" ref="A35"/>
    <hyperlink r:id="rId34" ref="A36"/>
    <hyperlink r:id="rId35" ref="A37"/>
    <hyperlink r:id="rId36" ref="A38"/>
    <hyperlink r:id="rId37" ref="A39"/>
    <hyperlink r:id="rId38" ref="A40"/>
    <hyperlink r:id="rId39" ref="A41"/>
    <hyperlink r:id="rId40" ref="A42"/>
    <hyperlink r:id="rId41" ref="A43"/>
    <hyperlink r:id="rId42" ref="A44"/>
    <hyperlink r:id="rId43" ref="A45"/>
    <hyperlink r:id="rId44" ref="A46"/>
    <hyperlink r:id="rId45" ref="A47"/>
    <hyperlink r:id="rId46" ref="A48"/>
    <hyperlink r:id="rId47" ref="A49"/>
    <hyperlink r:id="rId48" ref="A50"/>
    <hyperlink r:id="rId49" ref="A51"/>
    <hyperlink r:id="rId50" ref="A52"/>
    <hyperlink r:id="rId51" ref="A53"/>
    <hyperlink r:id="rId52" ref="A54"/>
    <hyperlink r:id="rId53" ref="A55"/>
    <hyperlink r:id="rId54" ref="A56"/>
    <hyperlink r:id="rId55" ref="A57"/>
    <hyperlink r:id="rId56" ref="A58"/>
    <hyperlink r:id="rId57" ref="A59"/>
    <hyperlink r:id="rId58" ref="A60"/>
    <hyperlink r:id="rId59" ref="A61"/>
    <hyperlink r:id="rId60" ref="A62"/>
    <hyperlink r:id="rId61" ref="A63"/>
    <hyperlink r:id="rId62" ref="A64"/>
    <hyperlink r:id="rId63" ref="A65"/>
    <hyperlink r:id="rId64" ref="A66"/>
    <hyperlink r:id="rId65" ref="A67"/>
    <hyperlink r:id="rId66" ref="A68"/>
    <hyperlink r:id="rId67" ref="A69"/>
    <hyperlink r:id="rId68" ref="A70"/>
    <hyperlink r:id="rId69" ref="A71"/>
    <hyperlink r:id="rId70" ref="A72"/>
    <hyperlink r:id="rId71" ref="A73"/>
    <hyperlink r:id="rId72" ref="A74"/>
    <hyperlink r:id="rId73" ref="A75"/>
    <hyperlink r:id="rId74" ref="A76"/>
    <hyperlink r:id="rId75" ref="A77"/>
    <hyperlink r:id="rId76" ref="A78"/>
    <hyperlink r:id="rId77" ref="A79"/>
    <hyperlink r:id="rId78" ref="A80"/>
    <hyperlink r:id="rId79" ref="A81"/>
    <hyperlink r:id="rId80" ref="A82"/>
    <hyperlink r:id="rId81" ref="A83"/>
    <hyperlink r:id="rId82" ref="A84"/>
    <hyperlink r:id="rId83" ref="A85"/>
    <hyperlink r:id="rId84" ref="A86"/>
    <hyperlink r:id="rId85" ref="A87"/>
    <hyperlink r:id="rId86" ref="A88"/>
    <hyperlink r:id="rId87" ref="A89"/>
    <hyperlink r:id="rId88" ref="A90"/>
    <hyperlink r:id="rId89" ref="A91"/>
    <hyperlink r:id="rId90" ref="A92"/>
    <hyperlink r:id="rId91" ref="A93"/>
    <hyperlink r:id="rId92" ref="A94"/>
    <hyperlink r:id="rId93" ref="A95"/>
    <hyperlink r:id="rId94" ref="A96"/>
    <hyperlink r:id="rId95" ref="A97"/>
    <hyperlink r:id="rId96" ref="A98"/>
    <hyperlink r:id="rId97" ref="A99"/>
    <hyperlink r:id="rId98" ref="A100"/>
    <hyperlink r:id="rId99" ref="A101"/>
    <hyperlink r:id="rId100" ref="A102"/>
    <hyperlink r:id="rId101" ref="A103"/>
    <hyperlink r:id="rId102" ref="A104"/>
    <hyperlink r:id="rId103" ref="A105"/>
    <hyperlink r:id="rId104" ref="A106"/>
    <hyperlink r:id="rId105" ref="A107"/>
    <hyperlink r:id="rId106" ref="A108"/>
    <hyperlink r:id="rId107" ref="A109"/>
    <hyperlink r:id="rId108" ref="A110"/>
    <hyperlink r:id="rId109" ref="A111"/>
    <hyperlink r:id="rId110" ref="A112"/>
    <hyperlink r:id="rId111" ref="A113"/>
    <hyperlink r:id="rId112" ref="A114"/>
    <hyperlink r:id="rId113" ref="A115"/>
    <hyperlink r:id="rId114" ref="A116"/>
    <hyperlink r:id="rId115" ref="A117"/>
    <hyperlink r:id="rId116" ref="A118"/>
    <hyperlink r:id="rId117" ref="A119"/>
    <hyperlink r:id="rId118" ref="A120"/>
    <hyperlink r:id="rId119" ref="A121"/>
    <hyperlink r:id="rId120" ref="A122"/>
    <hyperlink r:id="rId121" ref="A123"/>
    <hyperlink r:id="rId122" ref="A124"/>
    <hyperlink r:id="rId123" ref="A125"/>
    <hyperlink r:id="rId124" ref="A126"/>
    <hyperlink r:id="rId125" ref="A127"/>
    <hyperlink r:id="rId126" ref="A128"/>
    <hyperlink r:id="rId127" ref="A129"/>
    <hyperlink r:id="rId128" ref="A130"/>
    <hyperlink r:id="rId129" ref="A131"/>
    <hyperlink r:id="rId130" ref="A132"/>
    <hyperlink r:id="rId131" ref="A133"/>
    <hyperlink r:id="rId132" ref="A134"/>
    <hyperlink r:id="rId133" ref="A135"/>
    <hyperlink r:id="rId134" ref="A136"/>
    <hyperlink r:id="rId135" ref="A137"/>
    <hyperlink r:id="rId136" ref="A138"/>
    <hyperlink r:id="rId137" ref="A139"/>
    <hyperlink r:id="rId138" ref="A140"/>
    <hyperlink r:id="rId139" ref="A141"/>
    <hyperlink r:id="rId140" ref="A142"/>
    <hyperlink r:id="rId141" ref="A143"/>
    <hyperlink r:id="rId142" ref="A144"/>
    <hyperlink r:id="rId143" ref="A145"/>
    <hyperlink r:id="rId144" ref="A146"/>
    <hyperlink r:id="rId145" ref="A147"/>
    <hyperlink r:id="rId146" ref="A148"/>
    <hyperlink r:id="rId147" ref="A149"/>
    <hyperlink r:id="rId148" ref="A150"/>
    <hyperlink r:id="rId149" ref="A151"/>
    <hyperlink r:id="rId150" ref="A152"/>
    <hyperlink r:id="rId151" ref="A153"/>
    <hyperlink r:id="rId152" ref="A154"/>
    <hyperlink r:id="rId153" ref="A155"/>
    <hyperlink r:id="rId154" ref="A156"/>
    <hyperlink r:id="rId155" ref="A157"/>
    <hyperlink r:id="rId156" ref="A158"/>
    <hyperlink r:id="rId157" ref="A159"/>
    <hyperlink r:id="rId158" ref="A160"/>
    <hyperlink r:id="rId159" ref="A161"/>
    <hyperlink r:id="rId160" ref="A162"/>
    <hyperlink r:id="rId161" ref="A163"/>
    <hyperlink r:id="rId162" ref="A164"/>
    <hyperlink r:id="rId163" ref="A165"/>
    <hyperlink r:id="rId164" ref="A166"/>
    <hyperlink r:id="rId165" ref="A167"/>
    <hyperlink r:id="rId166" ref="A168"/>
    <hyperlink r:id="rId167" ref="A169"/>
    <hyperlink r:id="rId168" ref="A170"/>
    <hyperlink r:id="rId169" ref="A171"/>
    <hyperlink r:id="rId170" ref="A172"/>
    <hyperlink r:id="rId171" ref="A173"/>
    <hyperlink r:id="rId172" ref="A174"/>
    <hyperlink r:id="rId173" ref="A175"/>
    <hyperlink r:id="rId174" ref="A176"/>
    <hyperlink r:id="rId175" ref="A177"/>
    <hyperlink r:id="rId176" ref="A178"/>
    <hyperlink r:id="rId177" ref="A179"/>
    <hyperlink r:id="rId178" ref="A180"/>
    <hyperlink r:id="rId179" ref="A181"/>
    <hyperlink r:id="rId180" ref="A182"/>
    <hyperlink r:id="rId181" ref="A183"/>
    <hyperlink r:id="rId182" ref="A184"/>
    <hyperlink r:id="rId183" ref="A185"/>
    <hyperlink r:id="rId184" ref="A186"/>
    <hyperlink r:id="rId185" ref="A187"/>
    <hyperlink r:id="rId186" ref="A188"/>
    <hyperlink r:id="rId187" ref="A189"/>
    <hyperlink r:id="rId188" ref="A190"/>
    <hyperlink r:id="rId189" ref="A191"/>
    <hyperlink r:id="rId190" ref="A192"/>
    <hyperlink r:id="rId191" ref="A193"/>
    <hyperlink r:id="rId192" ref="A194"/>
    <hyperlink r:id="rId193" ref="A195"/>
    <hyperlink r:id="rId194" ref="A196"/>
    <hyperlink r:id="rId195" ref="A197"/>
    <hyperlink r:id="rId196" ref="A198"/>
    <hyperlink r:id="rId197" ref="A199"/>
    <hyperlink r:id="rId198" ref="A200"/>
    <hyperlink r:id="rId199" ref="A201"/>
    <hyperlink r:id="rId200" ref="A202"/>
    <hyperlink r:id="rId201" ref="A203"/>
    <hyperlink r:id="rId202" ref="A204"/>
    <hyperlink r:id="rId203" ref="A205"/>
    <hyperlink r:id="rId204" ref="A206"/>
    <hyperlink r:id="rId205" ref="A207"/>
    <hyperlink r:id="rId206" ref="A208"/>
    <hyperlink r:id="rId207" ref="A209"/>
    <hyperlink r:id="rId208" ref="A210"/>
    <hyperlink r:id="rId209" ref="A211"/>
    <hyperlink r:id="rId210" ref="A212"/>
    <hyperlink r:id="rId211" ref="A213"/>
    <hyperlink r:id="rId212" ref="A214"/>
    <hyperlink r:id="rId213" ref="A215"/>
    <hyperlink r:id="rId214" ref="A216"/>
    <hyperlink r:id="rId215" ref="A217"/>
    <hyperlink r:id="rId216" ref="A218"/>
    <hyperlink r:id="rId217" ref="A219"/>
    <hyperlink r:id="rId218" ref="A220"/>
    <hyperlink r:id="rId219" ref="A221"/>
    <hyperlink r:id="rId220" ref="A222"/>
    <hyperlink r:id="rId221" ref="A223"/>
    <hyperlink r:id="rId222" ref="A224"/>
    <hyperlink r:id="rId223" ref="A225"/>
    <hyperlink r:id="rId224" ref="A226"/>
    <hyperlink r:id="rId225" ref="A227"/>
    <hyperlink r:id="rId226" ref="A228"/>
    <hyperlink r:id="rId227" ref="A229"/>
    <hyperlink r:id="rId228" ref="A230"/>
    <hyperlink r:id="rId229" ref="A231"/>
    <hyperlink r:id="rId230" ref="A232"/>
    <hyperlink r:id="rId231" ref="A233"/>
    <hyperlink r:id="rId232" ref="A234"/>
    <hyperlink r:id="rId233" ref="A235"/>
    <hyperlink r:id="rId234" ref="A236"/>
    <hyperlink r:id="rId235" ref="A237"/>
    <hyperlink r:id="rId236" ref="A238"/>
    <hyperlink r:id="rId237" ref="A239"/>
    <hyperlink r:id="rId238" ref="A240"/>
    <hyperlink r:id="rId239" ref="A241"/>
    <hyperlink r:id="rId240" ref="A242"/>
    <hyperlink r:id="rId241" ref="A243"/>
    <hyperlink r:id="rId242" ref="A244"/>
    <hyperlink r:id="rId243" ref="A245"/>
    <hyperlink r:id="rId244" ref="A246"/>
    <hyperlink r:id="rId245" ref="A247"/>
    <hyperlink r:id="rId246" ref="A248"/>
    <hyperlink r:id="rId247" ref="A249"/>
    <hyperlink r:id="rId248" ref="A250"/>
    <hyperlink r:id="rId249" ref="A251"/>
    <hyperlink r:id="rId250" ref="A252"/>
    <hyperlink r:id="rId251" ref="A253"/>
    <hyperlink r:id="rId252" ref="A254"/>
    <hyperlink r:id="rId253" ref="A255"/>
    <hyperlink r:id="rId254" ref="A256"/>
    <hyperlink r:id="rId255" ref="A257"/>
    <hyperlink r:id="rId256" ref="A258"/>
    <hyperlink r:id="rId257" ref="A259"/>
    <hyperlink r:id="rId258" ref="A260"/>
    <hyperlink r:id="rId259" ref="A261"/>
    <hyperlink r:id="rId260" ref="A262"/>
    <hyperlink r:id="rId261" ref="A263"/>
    <hyperlink r:id="rId262" ref="A264"/>
    <hyperlink r:id="rId263" ref="A265"/>
    <hyperlink r:id="rId264" ref="A266"/>
    <hyperlink r:id="rId265" ref="A267"/>
    <hyperlink r:id="rId266" ref="A268"/>
    <hyperlink r:id="rId267" ref="A269"/>
    <hyperlink r:id="rId268" ref="A270"/>
    <hyperlink r:id="rId269" ref="A271"/>
    <hyperlink r:id="rId270" ref="A272"/>
    <hyperlink r:id="rId271" ref="A273"/>
    <hyperlink r:id="rId272" ref="A274"/>
    <hyperlink r:id="rId273" ref="A275"/>
    <hyperlink r:id="rId274" ref="A276"/>
    <hyperlink r:id="rId275" ref="A277"/>
    <hyperlink r:id="rId276" ref="A278"/>
    <hyperlink r:id="rId277" ref="A279"/>
    <hyperlink r:id="rId278" ref="A280"/>
    <hyperlink r:id="rId279" ref="A281"/>
    <hyperlink r:id="rId280" ref="A282"/>
    <hyperlink r:id="rId281" ref="A283"/>
    <hyperlink r:id="rId282" ref="A284"/>
    <hyperlink r:id="rId283" ref="A285"/>
    <hyperlink r:id="rId284" ref="A286"/>
    <hyperlink r:id="rId285" ref="A287"/>
    <hyperlink r:id="rId286" ref="A288"/>
    <hyperlink r:id="rId287" ref="A289"/>
    <hyperlink r:id="rId288" ref="A290"/>
    <hyperlink r:id="rId289" ref="A291"/>
    <hyperlink r:id="rId290" ref="A292"/>
    <hyperlink r:id="rId291" ref="A293"/>
    <hyperlink r:id="rId292" ref="A294"/>
    <hyperlink r:id="rId293" ref="A295"/>
    <hyperlink r:id="rId294" ref="A296"/>
    <hyperlink r:id="rId295" ref="A297"/>
    <hyperlink r:id="rId296" ref="A298"/>
    <hyperlink r:id="rId297" ref="A299"/>
    <hyperlink r:id="rId298" ref="A300"/>
    <hyperlink r:id="rId299" ref="A301"/>
    <hyperlink r:id="rId300" ref="A302"/>
    <hyperlink r:id="rId301" ref="A303"/>
    <hyperlink r:id="rId302" ref="A304"/>
    <hyperlink r:id="rId303" ref="A305"/>
    <hyperlink r:id="rId304" ref="A306"/>
    <hyperlink r:id="rId305" ref="A307"/>
    <hyperlink r:id="rId306" ref="A308"/>
  </hyperlinks>
  <drawing r:id="rId307"/>
</worksheet>
</file>