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8455" windowHeight="1251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38" i="1"/>
  <c r="J30" s="1"/>
  <c r="J31" s="1"/>
  <c r="G30"/>
  <c r="G31" s="1"/>
  <c r="C30"/>
  <c r="C31" s="1"/>
  <c r="B10"/>
  <c r="C9"/>
  <c r="D9" s="1"/>
  <c r="E9" s="1"/>
  <c r="F9" s="1"/>
  <c r="G9" s="1"/>
  <c r="H9" s="1"/>
  <c r="I9" s="1"/>
  <c r="J9" s="1"/>
  <c r="K9" s="1"/>
  <c r="L9" s="1"/>
  <c r="M9" s="1"/>
  <c r="C8"/>
  <c r="D8" s="1"/>
  <c r="C7"/>
  <c r="C6"/>
  <c r="C11" s="1"/>
  <c r="K30" l="1"/>
  <c r="K31" s="1"/>
  <c r="I30"/>
  <c r="I31" s="1"/>
  <c r="E30"/>
  <c r="E31" s="1"/>
  <c r="M30"/>
  <c r="M31" s="1"/>
  <c r="D10"/>
  <c r="C12"/>
  <c r="C13" s="1"/>
  <c r="C10"/>
  <c r="D6"/>
  <c r="D11" s="1"/>
  <c r="D7"/>
  <c r="E8"/>
  <c r="D30"/>
  <c r="D31" s="1"/>
  <c r="H30"/>
  <c r="H31" s="1"/>
  <c r="L30"/>
  <c r="L31" s="1"/>
  <c r="F30"/>
  <c r="F31" s="1"/>
  <c r="E7" l="1"/>
  <c r="E10"/>
  <c r="F8"/>
  <c r="D12"/>
  <c r="D13" s="1"/>
  <c r="E6"/>
  <c r="E11" s="1"/>
  <c r="G8" l="1"/>
  <c r="F10"/>
  <c r="F6"/>
  <c r="F11" s="1"/>
  <c r="F7"/>
  <c r="E12"/>
  <c r="E13" s="1"/>
  <c r="F12" l="1"/>
  <c r="F13" s="1"/>
  <c r="G6"/>
  <c r="G11" s="1"/>
  <c r="G7"/>
  <c r="H8"/>
  <c r="G10"/>
  <c r="H10" l="1"/>
  <c r="I8"/>
  <c r="H6"/>
  <c r="H11" s="1"/>
  <c r="G12"/>
  <c r="G13" s="1"/>
  <c r="H7"/>
  <c r="H12" l="1"/>
  <c r="H13" s="1"/>
  <c r="I6"/>
  <c r="I11" s="1"/>
  <c r="I7"/>
  <c r="I10"/>
  <c r="J8"/>
  <c r="K8" l="1"/>
  <c r="J10"/>
  <c r="J6"/>
  <c r="J11" s="1"/>
  <c r="J7"/>
  <c r="I12"/>
  <c r="I13" s="1"/>
  <c r="K10" l="1"/>
  <c r="L8"/>
  <c r="K7"/>
  <c r="K6"/>
  <c r="K11" s="1"/>
  <c r="J12"/>
  <c r="J13" s="1"/>
  <c r="L6" l="1"/>
  <c r="L11" s="1"/>
  <c r="L10"/>
  <c r="M8"/>
  <c r="M10" s="1"/>
  <c r="K12"/>
  <c r="K13" s="1"/>
  <c r="L7"/>
  <c r="L12" l="1"/>
  <c r="L13" s="1"/>
  <c r="M6"/>
  <c r="M11" s="1"/>
  <c r="M7"/>
  <c r="M12" l="1"/>
  <c r="M13" s="1"/>
  <c r="B16" s="1"/>
  <c r="B18" s="1"/>
  <c r="B20" s="1"/>
  <c r="B23" l="1"/>
</calcChain>
</file>

<file path=xl/sharedStrings.xml><?xml version="1.0" encoding="utf-8"?>
<sst xmlns="http://schemas.openxmlformats.org/spreadsheetml/2006/main" count="43" uniqueCount="43">
  <si>
    <t>Inputs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</si>
  <si>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</si>
  <si>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</si>
  <si>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</si>
  <si>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</si>
  <si>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</si>
  <si>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</si>
  <si>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</si>
  <si>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</si>
  <si>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</si>
  <si>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</si>
  <si>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</si>
  <si>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Perpetuidade</t>
  </si>
  <si>
    <t>Receita Líquida</t>
  </si>
  <si>
    <t>Lucro Operacional após impostos (Ebit 1-T)</t>
  </si>
  <si>
    <t>Investimentos Fisicos</t>
  </si>
  <si>
    <t>Depreciação</t>
  </si>
  <si>
    <t>Investimento Líquido</t>
  </si>
  <si>
    <t>Fluxo de Caixa para a Firma (FCFF)</t>
  </si>
  <si>
    <t>Fluxo de caixa descontado (FCFF)</t>
  </si>
  <si>
    <t>Valor justo da Firma</t>
  </si>
  <si>
    <t>Dívida</t>
  </si>
  <si>
    <t>Valor de Mercado Justo</t>
  </si>
  <si>
    <t>Quantidade de ações</t>
  </si>
  <si>
    <t>Valor justo da ação</t>
  </si>
  <si>
    <t>Valor atual da ação</t>
  </si>
  <si>
    <t>Potencial upside/downside</t>
  </si>
  <si>
    <t>Margem Operacional após impostos</t>
  </si>
  <si>
    <t>Dados para a projeção</t>
  </si>
  <si>
    <t>Crescimento da Receita (%ao ano)</t>
  </si>
  <si>
    <t>Crescimento do Lucro (% ao ano)</t>
  </si>
  <si>
    <t>Taxa de desconto para o acionista</t>
  </si>
  <si>
    <t>desconto auxiliar</t>
  </si>
  <si>
    <t>Investimentos</t>
  </si>
  <si>
    <t>depreciação</t>
  </si>
  <si>
    <t>Livre de risco</t>
  </si>
  <si>
    <t>taxa de risco</t>
  </si>
  <si>
    <t>Beta</t>
  </si>
  <si>
    <t>Taxa de desconto</t>
  </si>
  <si>
    <t>Custo do capital de Terceiros</t>
  </si>
  <si>
    <t>Estrutura de Capital</t>
  </si>
  <si>
    <t>Wiz</t>
  </si>
  <si>
    <t>Var. Capital de Giro (4% da Variação da Receita)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</si>
</sst>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-&quot;R$&quot;\ * #,##0.0000_-;\-&quot;R$&quot;\ * #,##0.0000_-;_-&quot;R$&quot;\ * &quot;-&quot;??_-;_-@_-"/>
    <numFmt numFmtId="165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4" fontId="2" fillId="2" borderId="0" xfId="0" applyNumberFormat="1" applyFont="1" applyFill="1"/>
    <xf numFmtId="44" fontId="2" fillId="2" borderId="0" xfId="1" applyFont="1" applyFill="1"/>
    <xf numFmtId="0" fontId="2" fillId="3" borderId="0" xfId="0" applyFont="1" applyFill="1"/>
    <xf numFmtId="10" fontId="2" fillId="3" borderId="0" xfId="2" applyNumberFormat="1" applyFont="1" applyFill="1"/>
    <xf numFmtId="9" fontId="0" fillId="0" borderId="0" xfId="0" applyNumberFormat="1"/>
    <xf numFmtId="165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0" fontId="3" fillId="0" borderId="0" xfId="0" applyFont="1" applyFill="1"/>
    <xf numFmtId="44" fontId="3" fillId="0" borderId="0" xfId="0" applyNumberFormat="1" applyFont="1" applyFill="1"/>
    <xf numFmtId="44" fontId="2" fillId="0" borderId="0" xfId="1" applyFont="1" applyFill="1"/>
    <xf numFmtId="0" fontId="0" fillId="0" borderId="0" xfId="0" applyFill="1"/>
    <xf numFmtId="10" fontId="2" fillId="0" borderId="0" xfId="2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M42"/>
  <sheetViews>
    <sheetView tabSelected="1" workbookViewId="0">
      <selection activeCell="C29" sqref="C29"/>
    </sheetView>
  </sheetViews>
  <sheetFormatPr defaultRowHeight="15"/>
  <cols>
    <col min="1" max="1" width="44.7109375" bestFit="1" customWidth="1"/>
    <col min="2" max="13" width="19.5703125" bestFit="1" customWidth="1"/>
  </cols>
  <sheetData>
    <row r="3" spans="1:13">
      <c r="A3" t="s">
        <v>41</v>
      </c>
    </row>
    <row r="5" spans="1:1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</row>
    <row r="6" spans="1:13">
      <c r="A6" t="s">
        <v>13</v>
      </c>
      <c r="B6" s="1">
        <v>540300</v>
      </c>
      <c r="C6" s="1">
        <f>B6*(1+C28)</f>
        <v>621345</v>
      </c>
      <c r="D6" s="1">
        <f t="shared" ref="D6:M7" si="0">C6*(1+D28)</f>
        <v>714546.75</v>
      </c>
      <c r="E6" s="1">
        <f t="shared" si="0"/>
        <v>821728.76249999995</v>
      </c>
      <c r="F6" s="1">
        <f t="shared" si="0"/>
        <v>944988.07687499991</v>
      </c>
      <c r="G6" s="1">
        <f t="shared" si="0"/>
        <v>1039486.8845624999</v>
      </c>
      <c r="H6" s="1">
        <f t="shared" si="0"/>
        <v>1143435.5730187499</v>
      </c>
      <c r="I6" s="1">
        <f t="shared" si="0"/>
        <v>1257779.1303206251</v>
      </c>
      <c r="J6" s="1">
        <f t="shared" si="0"/>
        <v>1383557.0433526877</v>
      </c>
      <c r="K6" s="1">
        <f t="shared" si="0"/>
        <v>1521912.7476879566</v>
      </c>
      <c r="L6" s="1">
        <f t="shared" si="0"/>
        <v>1620837.0762876736</v>
      </c>
      <c r="M6" s="1">
        <f t="shared" si="0"/>
        <v>1685670.5593391806</v>
      </c>
    </row>
    <row r="7" spans="1:13">
      <c r="A7" t="s">
        <v>14</v>
      </c>
      <c r="B7" s="1">
        <v>150900</v>
      </c>
      <c r="C7" s="1">
        <f>B7*(1+C29)</f>
        <v>165990</v>
      </c>
      <c r="D7" s="1">
        <f t="shared" si="0"/>
        <v>182589.00000000003</v>
      </c>
      <c r="E7" s="1">
        <f t="shared" si="0"/>
        <v>200847.90000000005</v>
      </c>
      <c r="F7" s="1">
        <f t="shared" si="0"/>
        <v>220932.69000000009</v>
      </c>
      <c r="G7" s="1">
        <f t="shared" si="0"/>
        <v>110466.34500000004</v>
      </c>
      <c r="H7" s="1">
        <f t="shared" si="0"/>
        <v>121512.97950000006</v>
      </c>
      <c r="I7" s="1">
        <f t="shared" si="0"/>
        <v>133664.27745000008</v>
      </c>
      <c r="J7" s="1">
        <f t="shared" si="0"/>
        <v>147030.7051950001</v>
      </c>
      <c r="K7" s="1">
        <f t="shared" si="0"/>
        <v>161733.77571450014</v>
      </c>
      <c r="L7" s="1">
        <f t="shared" si="0"/>
        <v>172246.47113594264</v>
      </c>
      <c r="M7" s="1">
        <f t="shared" si="0"/>
        <v>179136.32998138035</v>
      </c>
    </row>
    <row r="8" spans="1:13" ht="18.75">
      <c r="A8" s="2" t="s">
        <v>15</v>
      </c>
      <c r="B8" s="3">
        <v>117300</v>
      </c>
      <c r="C8" s="3">
        <f>B8*(1+C32)</f>
        <v>126684.00000000001</v>
      </c>
      <c r="D8" s="3">
        <f t="shared" ref="D8:M9" si="1">C8*(1+D32)</f>
        <v>136818.72000000003</v>
      </c>
      <c r="E8" s="3">
        <f t="shared" si="1"/>
        <v>147764.21760000003</v>
      </c>
      <c r="F8" s="3">
        <f t="shared" si="1"/>
        <v>29552.843519999999</v>
      </c>
      <c r="G8" s="3">
        <f t="shared" si="1"/>
        <v>32508.127872000001</v>
      </c>
      <c r="H8" s="3">
        <f t="shared" si="1"/>
        <v>35758.940659200001</v>
      </c>
      <c r="I8" s="3">
        <f t="shared" si="1"/>
        <v>39334.834725120003</v>
      </c>
      <c r="J8" s="3">
        <f t="shared" si="1"/>
        <v>43268.318197632005</v>
      </c>
      <c r="K8" s="3">
        <f t="shared" si="1"/>
        <v>47595.150017395208</v>
      </c>
      <c r="L8" s="3">
        <f t="shared" si="1"/>
        <v>52354.665019134736</v>
      </c>
      <c r="M8" s="3">
        <f t="shared" si="1"/>
        <v>55757.718245378492</v>
      </c>
    </row>
    <row r="9" spans="1:13" ht="18.75">
      <c r="A9" s="2" t="s">
        <v>16</v>
      </c>
      <c r="B9" s="3">
        <v>21200</v>
      </c>
      <c r="C9" s="3">
        <f>B9*(1+C33)</f>
        <v>22896</v>
      </c>
      <c r="D9" s="3">
        <f t="shared" si="1"/>
        <v>24727.68</v>
      </c>
      <c r="E9" s="3">
        <f t="shared" si="1"/>
        <v>26705.894400000001</v>
      </c>
      <c r="F9" s="3">
        <f t="shared" si="1"/>
        <v>28842.365952000004</v>
      </c>
      <c r="G9" s="3">
        <f t="shared" si="1"/>
        <v>31149.755228160007</v>
      </c>
      <c r="H9" s="3">
        <f t="shared" si="1"/>
        <v>33641.73564641281</v>
      </c>
      <c r="I9" s="3">
        <f t="shared" si="1"/>
        <v>36333.074498125839</v>
      </c>
      <c r="J9" s="3">
        <f t="shared" si="1"/>
        <v>39239.720457975913</v>
      </c>
      <c r="K9" s="3">
        <f t="shared" si="1"/>
        <v>42378.898094613985</v>
      </c>
      <c r="L9" s="3">
        <f t="shared" si="1"/>
        <v>45769.209942183108</v>
      </c>
      <c r="M9" s="3">
        <f t="shared" si="1"/>
        <v>48744.208588425005</v>
      </c>
    </row>
    <row r="10" spans="1:13" ht="18.75">
      <c r="A10" s="2" t="s">
        <v>17</v>
      </c>
      <c r="B10" s="3">
        <f>B8-B9</f>
        <v>96100</v>
      </c>
      <c r="C10" s="3">
        <f t="shared" ref="C10:M10" si="2">C8-C9</f>
        <v>103788.00000000001</v>
      </c>
      <c r="D10" s="3">
        <f t="shared" si="2"/>
        <v>112091.04000000004</v>
      </c>
      <c r="E10" s="3">
        <f t="shared" si="2"/>
        <v>121058.32320000003</v>
      </c>
      <c r="F10" s="3">
        <f t="shared" si="2"/>
        <v>710.47756799999479</v>
      </c>
      <c r="G10" s="3">
        <f t="shared" si="2"/>
        <v>1358.3726438399935</v>
      </c>
      <c r="H10" s="3">
        <f t="shared" si="2"/>
        <v>2117.2050127871917</v>
      </c>
      <c r="I10" s="3">
        <f t="shared" si="2"/>
        <v>3001.7602269941635</v>
      </c>
      <c r="J10" s="3">
        <f t="shared" si="2"/>
        <v>4028.597739656092</v>
      </c>
      <c r="K10" s="3">
        <f t="shared" si="2"/>
        <v>5216.2519227812227</v>
      </c>
      <c r="L10" s="3">
        <f t="shared" si="2"/>
        <v>6585.4550769516281</v>
      </c>
      <c r="M10" s="3">
        <f t="shared" si="2"/>
        <v>7013.5096569534871</v>
      </c>
    </row>
    <row r="11" spans="1:13">
      <c r="A11" t="s">
        <v>42</v>
      </c>
      <c r="C11" s="1">
        <f>(C6-B6)*0.04</f>
        <v>3241.8</v>
      </c>
      <c r="D11" s="1">
        <f t="shared" ref="D11:L11" si="3">(D6-C6)*0.04</f>
        <v>3728.07</v>
      </c>
      <c r="E11" s="1">
        <f t="shared" si="3"/>
        <v>4287.280499999998</v>
      </c>
      <c r="F11" s="1">
        <f t="shared" si="3"/>
        <v>4930.3725749999985</v>
      </c>
      <c r="G11" s="1">
        <f t="shared" si="3"/>
        <v>3779.9523075000011</v>
      </c>
      <c r="H11" s="1">
        <f t="shared" si="3"/>
        <v>4157.9475382500004</v>
      </c>
      <c r="I11" s="1">
        <f t="shared" si="3"/>
        <v>4573.7422920750087</v>
      </c>
      <c r="J11" s="1">
        <f t="shared" si="3"/>
        <v>5031.1165212825035</v>
      </c>
      <c r="K11" s="1">
        <f t="shared" si="3"/>
        <v>5534.2281734107528</v>
      </c>
      <c r="L11" s="1">
        <f t="shared" si="3"/>
        <v>3956.97314398868</v>
      </c>
      <c r="M11" s="1">
        <f>(M6-L6)*0.04</f>
        <v>2593.3393220602816</v>
      </c>
    </row>
    <row r="12" spans="1:13">
      <c r="A12" t="s">
        <v>18</v>
      </c>
      <c r="C12" s="4">
        <f>C7-C10-C11</f>
        <v>58960.199999999983</v>
      </c>
      <c r="D12" s="4">
        <f t="shared" ref="D12:M12" si="4">D7-D10-D11</f>
        <v>66769.889999999985</v>
      </c>
      <c r="E12" s="4">
        <f t="shared" si="4"/>
        <v>75502.296300000031</v>
      </c>
      <c r="F12" s="4">
        <f t="shared" si="4"/>
        <v>215291.8398570001</v>
      </c>
      <c r="G12" s="4">
        <f t="shared" si="4"/>
        <v>105328.02004866005</v>
      </c>
      <c r="H12" s="4">
        <f t="shared" si="4"/>
        <v>115237.82694896287</v>
      </c>
      <c r="I12" s="4">
        <f t="shared" si="4"/>
        <v>126088.7749309309</v>
      </c>
      <c r="J12" s="4">
        <f t="shared" si="4"/>
        <v>137970.9909340615</v>
      </c>
      <c r="K12" s="4">
        <f t="shared" si="4"/>
        <v>150983.29561830816</v>
      </c>
      <c r="L12" s="4">
        <f t="shared" si="4"/>
        <v>161704.04291500236</v>
      </c>
      <c r="M12" s="4">
        <f t="shared" si="4"/>
        <v>169529.48100236658</v>
      </c>
    </row>
    <row r="13" spans="1:13">
      <c r="A13" t="s">
        <v>19</v>
      </c>
      <c r="C13" s="5">
        <f>C12/PRODUCT($C$31:C31)-1</f>
        <v>52878.103139013438</v>
      </c>
      <c r="D13" s="5">
        <f>D12/PRODUCT($C$31:D31)-1</f>
        <v>53706.003961471164</v>
      </c>
      <c r="E13" s="5">
        <f>E12/PRODUCT($C$31:E31)-1</f>
        <v>54466.263726347497</v>
      </c>
      <c r="F13" s="5">
        <f>F12/PRODUCT($C$31:F31)-1</f>
        <v>139291.61756725842</v>
      </c>
      <c r="G13" s="5">
        <f>G12/PRODUCT($C$31:G31)-1</f>
        <v>61117.063238847317</v>
      </c>
      <c r="H13" s="5">
        <f>H12/PRODUCT($C$31:H31)-1</f>
        <v>59970.630405134441</v>
      </c>
      <c r="I13" s="5">
        <f>I12/PRODUCT($C$31:I31)-1</f>
        <v>58849.797641625337</v>
      </c>
      <c r="J13" s="5">
        <f>J12/PRODUCT($C$31:J31)-1</f>
        <v>57753.901088860825</v>
      </c>
      <c r="K13" s="5">
        <f>K12/PRODUCT($C$31:K31)-1</f>
        <v>56682.295846241119</v>
      </c>
      <c r="L13" s="5">
        <f>L12/PRODUCT($C$31:L31)-1</f>
        <v>54445.780485046314</v>
      </c>
      <c r="M13" s="5">
        <f>(M12/PRODUCT($C$31:M31)-1)/(M30-M29)</f>
        <v>682577.46245092968</v>
      </c>
    </row>
    <row r="16" spans="1:13">
      <c r="A16" t="s">
        <v>20</v>
      </c>
      <c r="B16" s="4">
        <f>SUM(C13:M13)</f>
        <v>1331738.9195507756</v>
      </c>
    </row>
    <row r="17" spans="1:13">
      <c r="A17" t="s">
        <v>21</v>
      </c>
      <c r="B17">
        <v>352400</v>
      </c>
    </row>
    <row r="18" spans="1:13">
      <c r="A18" t="s">
        <v>22</v>
      </c>
      <c r="B18" s="4">
        <f>B16-B17</f>
        <v>979338.91955077555</v>
      </c>
    </row>
    <row r="19" spans="1:13" ht="21">
      <c r="A19" t="s">
        <v>23</v>
      </c>
      <c r="B19">
        <v>159910</v>
      </c>
      <c r="C19" s="15"/>
    </row>
    <row r="20" spans="1:13" ht="21">
      <c r="A20" s="6" t="s">
        <v>24</v>
      </c>
      <c r="B20" s="7">
        <f>B18/B19</f>
        <v>6.1243131733523581</v>
      </c>
      <c r="C20" s="16"/>
    </row>
    <row r="21" spans="1:13" ht="18.75">
      <c r="A21" s="6" t="s">
        <v>25</v>
      </c>
      <c r="B21" s="8">
        <v>7.84</v>
      </c>
      <c r="C21" s="17"/>
    </row>
    <row r="22" spans="1:13">
      <c r="C22" s="18"/>
    </row>
    <row r="23" spans="1:13" ht="18.75">
      <c r="A23" s="9" t="s">
        <v>26</v>
      </c>
      <c r="B23" s="10">
        <f>B20/B21-1</f>
        <v>-0.21883760543975017</v>
      </c>
      <c r="C23" s="19"/>
    </row>
    <row r="26" spans="1:13">
      <c r="A26" t="s">
        <v>27</v>
      </c>
    </row>
    <row r="27" spans="1:13">
      <c r="A27" t="s">
        <v>28</v>
      </c>
    </row>
    <row r="28" spans="1:13">
      <c r="A28" t="s">
        <v>29</v>
      </c>
      <c r="C28" s="11">
        <v>0.15</v>
      </c>
      <c r="D28" s="11">
        <v>0.15</v>
      </c>
      <c r="E28" s="11">
        <v>0.15</v>
      </c>
      <c r="F28" s="12">
        <v>0.15</v>
      </c>
      <c r="G28" s="12">
        <v>0.1</v>
      </c>
      <c r="H28" s="12">
        <v>0.1</v>
      </c>
      <c r="I28" s="12">
        <v>0.1</v>
      </c>
      <c r="J28" s="12">
        <v>0.1</v>
      </c>
      <c r="K28" s="12">
        <v>0.1</v>
      </c>
      <c r="L28" s="12">
        <v>6.5000000000000002E-2</v>
      </c>
      <c r="M28" s="12">
        <v>0.04</v>
      </c>
    </row>
    <row r="29" spans="1:13">
      <c r="A29" t="s">
        <v>30</v>
      </c>
      <c r="C29" s="11">
        <v>0.1</v>
      </c>
      <c r="D29" s="11">
        <v>0.1</v>
      </c>
      <c r="E29" s="11">
        <v>0.1</v>
      </c>
      <c r="F29" s="12">
        <v>0.1</v>
      </c>
      <c r="G29" s="12">
        <v>-0.5</v>
      </c>
      <c r="H29" s="12">
        <v>0.1</v>
      </c>
      <c r="I29" s="12">
        <v>0.1</v>
      </c>
      <c r="J29" s="12">
        <v>0.1</v>
      </c>
      <c r="K29" s="12">
        <v>0.1</v>
      </c>
      <c r="L29" s="12">
        <v>6.5000000000000002E-2</v>
      </c>
      <c r="M29" s="12">
        <v>0.04</v>
      </c>
    </row>
    <row r="30" spans="1:13">
      <c r="A30" t="s">
        <v>31</v>
      </c>
      <c r="C30" s="13">
        <f>$B$38*$B$42+$B$40*(1-$B$42)</f>
        <v>0.11500000000000002</v>
      </c>
      <c r="D30" s="13">
        <f t="shared" ref="D30:M30" si="5">$B$38*$B$42+$B$40*(1-$B$42)</f>
        <v>0.11500000000000002</v>
      </c>
      <c r="E30" s="13">
        <f t="shared" si="5"/>
        <v>0.11500000000000002</v>
      </c>
      <c r="F30" s="13">
        <f t="shared" si="5"/>
        <v>0.11500000000000002</v>
      </c>
      <c r="G30" s="13">
        <f t="shared" si="5"/>
        <v>0.11500000000000002</v>
      </c>
      <c r="H30" s="13">
        <f t="shared" si="5"/>
        <v>0.11500000000000002</v>
      </c>
      <c r="I30" s="13">
        <f t="shared" si="5"/>
        <v>0.11500000000000002</v>
      </c>
      <c r="J30" s="13">
        <f t="shared" si="5"/>
        <v>0.11500000000000002</v>
      </c>
      <c r="K30" s="13">
        <f t="shared" si="5"/>
        <v>0.11500000000000002</v>
      </c>
      <c r="L30" s="13">
        <f t="shared" si="5"/>
        <v>0.11500000000000002</v>
      </c>
      <c r="M30" s="13">
        <f t="shared" si="5"/>
        <v>0.11500000000000002</v>
      </c>
    </row>
    <row r="31" spans="1:13">
      <c r="A31" t="s">
        <v>32</v>
      </c>
      <c r="C31" s="13">
        <f>1+C30</f>
        <v>1.115</v>
      </c>
      <c r="D31" s="13">
        <f t="shared" ref="D31:M31" si="6">1+D30</f>
        <v>1.115</v>
      </c>
      <c r="E31" s="13">
        <f t="shared" si="6"/>
        <v>1.115</v>
      </c>
      <c r="F31" s="13">
        <f t="shared" si="6"/>
        <v>1.115</v>
      </c>
      <c r="G31" s="13">
        <f t="shared" si="6"/>
        <v>1.115</v>
      </c>
      <c r="H31" s="13">
        <f t="shared" si="6"/>
        <v>1.115</v>
      </c>
      <c r="I31" s="13">
        <f t="shared" si="6"/>
        <v>1.115</v>
      </c>
      <c r="J31" s="13">
        <f t="shared" si="6"/>
        <v>1.115</v>
      </c>
      <c r="K31" s="13">
        <f t="shared" si="6"/>
        <v>1.115</v>
      </c>
      <c r="L31" s="13">
        <f t="shared" si="6"/>
        <v>1.115</v>
      </c>
      <c r="M31" s="13">
        <f t="shared" si="6"/>
        <v>1.115</v>
      </c>
    </row>
    <row r="32" spans="1:13">
      <c r="A32" t="s">
        <v>33</v>
      </c>
      <c r="C32" s="11">
        <v>0.08</v>
      </c>
      <c r="D32" s="11">
        <v>0.08</v>
      </c>
      <c r="E32" s="11">
        <v>0.08</v>
      </c>
      <c r="F32" s="11">
        <v>-0.8</v>
      </c>
      <c r="G32" s="11">
        <v>0.1</v>
      </c>
      <c r="H32" s="11">
        <v>0.1</v>
      </c>
      <c r="I32" s="11">
        <v>0.1</v>
      </c>
      <c r="J32" s="11">
        <v>0.1</v>
      </c>
      <c r="K32" s="11">
        <v>0.1</v>
      </c>
      <c r="L32" s="11">
        <v>0.1</v>
      </c>
      <c r="M32" s="14">
        <v>6.5000000000000002E-2</v>
      </c>
    </row>
    <row r="33" spans="1:13">
      <c r="A33" t="s">
        <v>34</v>
      </c>
      <c r="C33" s="11">
        <v>0.08</v>
      </c>
      <c r="D33" s="11">
        <v>0.08</v>
      </c>
      <c r="E33" s="11">
        <v>0.08</v>
      </c>
      <c r="F33" s="11">
        <v>0.08</v>
      </c>
      <c r="G33" s="11">
        <v>0.08</v>
      </c>
      <c r="H33" s="11">
        <v>0.08</v>
      </c>
      <c r="I33" s="11">
        <v>0.08</v>
      </c>
      <c r="J33" s="11">
        <v>0.08</v>
      </c>
      <c r="K33" s="11">
        <v>0.08</v>
      </c>
      <c r="L33" s="11">
        <v>0.08</v>
      </c>
      <c r="M33" s="14">
        <v>6.5000000000000002E-2</v>
      </c>
    </row>
    <row r="35" spans="1:13">
      <c r="A35" t="s">
        <v>35</v>
      </c>
      <c r="B35" s="14">
        <v>8.5000000000000006E-2</v>
      </c>
    </row>
    <row r="36" spans="1:13">
      <c r="A36" t="s">
        <v>36</v>
      </c>
      <c r="B36" s="14">
        <v>6.5000000000000002E-2</v>
      </c>
    </row>
    <row r="37" spans="1:13">
      <c r="A37" t="s">
        <v>37</v>
      </c>
      <c r="B37">
        <v>1</v>
      </c>
    </row>
    <row r="38" spans="1:13">
      <c r="A38" t="s">
        <v>38</v>
      </c>
      <c r="B38" s="14">
        <f>B35+B36*B37</f>
        <v>0.15000000000000002</v>
      </c>
    </row>
    <row r="40" spans="1:13">
      <c r="A40" t="s">
        <v>39</v>
      </c>
      <c r="B40" s="11">
        <v>0.08</v>
      </c>
    </row>
    <row r="42" spans="1:13">
      <c r="A42" t="s">
        <v>40</v>
      </c>
      <c r="B42" s="14">
        <v>0.5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Nigri</dc:creator>
  <cp:lastModifiedBy>Daniel Nigri</cp:lastModifiedBy>
  <dcterms:created xsi:type="dcterms:W3CDTF">2018-05-16T03:02:57Z</dcterms:created>
  <dcterms:modified xsi:type="dcterms:W3CDTF">2018-05-16T03:20:03Z</dcterms:modified>
</cp:coreProperties>
</file>