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17"/>
  <workbookPr/>
  <mc:AlternateContent xmlns:mc="http://schemas.openxmlformats.org/markup-compatibility/2006">
    <mc:Choice Requires="x15">
      <x15ac:absPath xmlns:x15ac="http://schemas.microsoft.com/office/spreadsheetml/2010/11/ac" url="H:\ALURA EM TRANSITO\Alternativas de Investimentos\Planilhas de apoio - versões finais\"/>
    </mc:Choice>
  </mc:AlternateContent>
  <xr:revisionPtr revIDLastSave="8" documentId="11_6F69871FF12636720E6781B8FFE53C6F5683D1E7" xr6:coauthVersionLast="45" xr6:coauthVersionMax="45" xr10:uidLastSave="{0CB40A63-67B8-4458-9A04-3225A1E46954}"/>
  <bookViews>
    <workbookView xWindow="0" yWindow="0" windowWidth="20370" windowHeight="6945" firstSheet="4" activeTab="4" xr2:uid="{00000000-000D-0000-FFFF-FFFF00000000}"/>
  </bookViews>
  <sheets>
    <sheet name="Fluxo de caixa" sheetId="3" r:id="rId1"/>
    <sheet name="Capital de giro" sheetId="2" r:id="rId2"/>
    <sheet name="VPL e TIR" sheetId="1" r:id="rId3"/>
    <sheet name="Impostos" sheetId="4" r:id="rId4"/>
    <sheet name="Alternativas - P desconhecidas" sheetId="5" r:id="rId5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5" l="1"/>
  <c r="I26" i="5"/>
  <c r="I25" i="5"/>
  <c r="I24" i="5"/>
  <c r="H27" i="5"/>
  <c r="H26" i="5"/>
  <c r="H25" i="5"/>
  <c r="H24" i="5"/>
  <c r="J27" i="5" l="1"/>
  <c r="K27" i="5"/>
  <c r="K26" i="5"/>
  <c r="J26" i="5"/>
  <c r="K25" i="5"/>
  <c r="J25" i="5"/>
  <c r="K24" i="5"/>
  <c r="I29" i="5"/>
  <c r="H28" i="5"/>
  <c r="K15" i="5"/>
  <c r="K14" i="5"/>
  <c r="K13" i="5"/>
  <c r="K12" i="5"/>
  <c r="I15" i="5"/>
  <c r="I14" i="5"/>
  <c r="I13" i="5"/>
  <c r="I12" i="5"/>
  <c r="H15" i="5"/>
  <c r="H14" i="5"/>
  <c r="H13" i="5"/>
  <c r="H12" i="5"/>
  <c r="K31" i="5" l="1"/>
  <c r="J24" i="5"/>
  <c r="J30" i="5" s="1"/>
  <c r="J12" i="5"/>
  <c r="J15" i="5"/>
  <c r="J13" i="5"/>
  <c r="K19" i="5"/>
  <c r="I17" i="5"/>
  <c r="H16" i="5"/>
  <c r="J14" i="5"/>
  <c r="B11" i="4"/>
  <c r="R11" i="4" l="1"/>
  <c r="P11" i="4" s="1"/>
  <c r="Q11" i="4" s="1"/>
  <c r="J18" i="5"/>
  <c r="G11" i="4"/>
  <c r="F11" i="4"/>
  <c r="H11" i="4"/>
  <c r="E11" i="4"/>
  <c r="C11" i="4"/>
  <c r="I11" i="4" l="1"/>
  <c r="F8" i="1"/>
  <c r="E678" i="3" l="1"/>
  <c r="E682" i="3" s="1"/>
  <c r="E31" i="2" s="1"/>
  <c r="E669" i="3"/>
  <c r="E681" i="3" s="1"/>
  <c r="D31" i="2" s="1"/>
  <c r="E32" i="1" s="1"/>
  <c r="E660" i="3"/>
  <c r="E680" i="3" s="1"/>
  <c r="C31" i="2" s="1"/>
  <c r="D32" i="1" s="1"/>
  <c r="E650" i="3"/>
  <c r="E654" i="3" s="1"/>
  <c r="E30" i="2" s="1"/>
  <c r="E641" i="3"/>
  <c r="E653" i="3" s="1"/>
  <c r="D30" i="2" s="1"/>
  <c r="E31" i="1" s="1"/>
  <c r="E632" i="3"/>
  <c r="E652" i="3" s="1"/>
  <c r="C30" i="2" s="1"/>
  <c r="D31" i="1" s="1"/>
  <c r="E622" i="3"/>
  <c r="E626" i="3" s="1"/>
  <c r="E29" i="2" s="1"/>
  <c r="E613" i="3"/>
  <c r="E625" i="3" s="1"/>
  <c r="D29" i="2" s="1"/>
  <c r="E30" i="1" s="1"/>
  <c r="E604" i="3"/>
  <c r="E624" i="3" s="1"/>
  <c r="C29" i="2" s="1"/>
  <c r="D30" i="1" s="1"/>
  <c r="E593" i="3"/>
  <c r="E597" i="3" s="1"/>
  <c r="E28" i="2" s="1"/>
  <c r="E584" i="3"/>
  <c r="E596" i="3" s="1"/>
  <c r="D28" i="2" s="1"/>
  <c r="E29" i="1" s="1"/>
  <c r="E575" i="3"/>
  <c r="E595" i="3" s="1"/>
  <c r="C28" i="2" s="1"/>
  <c r="E565" i="3"/>
  <c r="E569" i="3" s="1"/>
  <c r="E27" i="2" s="1"/>
  <c r="E556" i="3"/>
  <c r="E568" i="3" s="1"/>
  <c r="D27" i="2" s="1"/>
  <c r="E28" i="1" s="1"/>
  <c r="E547" i="3"/>
  <c r="E567" i="3" s="1"/>
  <c r="C27" i="2" s="1"/>
  <c r="D28" i="1" s="1"/>
  <c r="E537" i="3"/>
  <c r="E541" i="3" s="1"/>
  <c r="E26" i="2" s="1"/>
  <c r="E528" i="3"/>
  <c r="E540" i="3" s="1"/>
  <c r="D26" i="2" s="1"/>
  <c r="E27" i="1" s="1"/>
  <c r="E519" i="3"/>
  <c r="E539" i="3" s="1"/>
  <c r="C26" i="2" s="1"/>
  <c r="D27" i="1" s="1"/>
  <c r="E509" i="3"/>
  <c r="E513" i="3" s="1"/>
  <c r="E25" i="2" s="1"/>
  <c r="E500" i="3"/>
  <c r="E512" i="3" s="1"/>
  <c r="D25" i="2" s="1"/>
  <c r="E26" i="1" s="1"/>
  <c r="E491" i="3"/>
  <c r="E511" i="3" s="1"/>
  <c r="C25" i="2" s="1"/>
  <c r="D26" i="1" s="1"/>
  <c r="E481" i="3"/>
  <c r="E485" i="3" s="1"/>
  <c r="E24" i="2" s="1"/>
  <c r="E472" i="3"/>
  <c r="E484" i="3" s="1"/>
  <c r="D24" i="2" s="1"/>
  <c r="E25" i="1" s="1"/>
  <c r="E463" i="3"/>
  <c r="E483" i="3" s="1"/>
  <c r="C24" i="2" s="1"/>
  <c r="D25" i="1" s="1"/>
  <c r="E452" i="3"/>
  <c r="E456" i="3" s="1"/>
  <c r="E23" i="2" s="1"/>
  <c r="E443" i="3"/>
  <c r="E455" i="3" s="1"/>
  <c r="D23" i="2" s="1"/>
  <c r="E24" i="1" s="1"/>
  <c r="E434" i="3"/>
  <c r="E454" i="3" s="1"/>
  <c r="C23" i="2" s="1"/>
  <c r="D24" i="1" s="1"/>
  <c r="E424" i="3"/>
  <c r="E428" i="3" s="1"/>
  <c r="E22" i="2" s="1"/>
  <c r="E415" i="3"/>
  <c r="E427" i="3" s="1"/>
  <c r="D22" i="2" s="1"/>
  <c r="E23" i="1" s="1"/>
  <c r="E406" i="3"/>
  <c r="E426" i="3" s="1"/>
  <c r="C22" i="2" s="1"/>
  <c r="D23" i="1" s="1"/>
  <c r="E396" i="3"/>
  <c r="E400" i="3" s="1"/>
  <c r="E21" i="2" s="1"/>
  <c r="E387" i="3"/>
  <c r="E399" i="3" s="1"/>
  <c r="D21" i="2" s="1"/>
  <c r="E22" i="1" s="1"/>
  <c r="E378" i="3"/>
  <c r="E398" i="3" s="1"/>
  <c r="C21" i="2" s="1"/>
  <c r="D22" i="1" s="1"/>
  <c r="E368" i="3"/>
  <c r="E372" i="3" s="1"/>
  <c r="E20" i="2" s="1"/>
  <c r="E359" i="3"/>
  <c r="E371" i="3" s="1"/>
  <c r="D20" i="2" s="1"/>
  <c r="E21" i="1" s="1"/>
  <c r="E350" i="3"/>
  <c r="E370" i="3" s="1"/>
  <c r="C20" i="2" s="1"/>
  <c r="D21" i="1" s="1"/>
  <c r="E340" i="3"/>
  <c r="E344" i="3" s="1"/>
  <c r="E19" i="2" s="1"/>
  <c r="E331" i="3"/>
  <c r="E343" i="3" s="1"/>
  <c r="D19" i="2" s="1"/>
  <c r="E322" i="3"/>
  <c r="E342" i="3" s="1"/>
  <c r="C19" i="2" s="1"/>
  <c r="D20" i="1" s="1"/>
  <c r="E311" i="3"/>
  <c r="E315" i="3" s="1"/>
  <c r="E18" i="2" s="1"/>
  <c r="E302" i="3"/>
  <c r="E314" i="3" s="1"/>
  <c r="D18" i="2" s="1"/>
  <c r="E293" i="3"/>
  <c r="E313" i="3" s="1"/>
  <c r="E283" i="3"/>
  <c r="E287" i="3" s="1"/>
  <c r="E17" i="2" s="1"/>
  <c r="E274" i="3"/>
  <c r="E286" i="3" s="1"/>
  <c r="D17" i="2" s="1"/>
  <c r="E265" i="3"/>
  <c r="E285" i="3" s="1"/>
  <c r="E255" i="3"/>
  <c r="E259" i="3" s="1"/>
  <c r="E16" i="2" s="1"/>
  <c r="E246" i="3"/>
  <c r="E258" i="3" s="1"/>
  <c r="D16" i="2" s="1"/>
  <c r="E237" i="3"/>
  <c r="E257" i="3" s="1"/>
  <c r="E227" i="3"/>
  <c r="E231" i="3" s="1"/>
  <c r="E15" i="2" s="1"/>
  <c r="E218" i="3"/>
  <c r="E230" i="3" s="1"/>
  <c r="D15" i="2" s="1"/>
  <c r="E209" i="3"/>
  <c r="E229" i="3" s="1"/>
  <c r="E199" i="3"/>
  <c r="E203" i="3" s="1"/>
  <c r="E14" i="2" s="1"/>
  <c r="E190" i="3"/>
  <c r="E202" i="3" s="1"/>
  <c r="D14" i="2" s="1"/>
  <c r="E181" i="3"/>
  <c r="E201" i="3" s="1"/>
  <c r="E170" i="3"/>
  <c r="E174" i="3" s="1"/>
  <c r="E13" i="2" s="1"/>
  <c r="E161" i="3"/>
  <c r="E173" i="3" s="1"/>
  <c r="D13" i="2" s="1"/>
  <c r="E152" i="3"/>
  <c r="E172" i="3" s="1"/>
  <c r="E142" i="3"/>
  <c r="E146" i="3" s="1"/>
  <c r="E12" i="2" s="1"/>
  <c r="E133" i="3"/>
  <c r="E145" i="3" s="1"/>
  <c r="D12" i="2" s="1"/>
  <c r="E124" i="3"/>
  <c r="E144" i="3" s="1"/>
  <c r="E114" i="3"/>
  <c r="E118" i="3" s="1"/>
  <c r="E11" i="2" s="1"/>
  <c r="E105" i="3"/>
  <c r="E117" i="3" s="1"/>
  <c r="D11" i="2" s="1"/>
  <c r="E96" i="3"/>
  <c r="E116" i="3" s="1"/>
  <c r="E86" i="3"/>
  <c r="E90" i="3" s="1"/>
  <c r="E10" i="2" s="1"/>
  <c r="E77" i="3"/>
  <c r="E89" i="3" s="1"/>
  <c r="D10" i="2" s="1"/>
  <c r="E68" i="3"/>
  <c r="E88" i="3" s="1"/>
  <c r="C10" i="2" l="1"/>
  <c r="D11" i="1" s="1"/>
  <c r="F102" i="3"/>
  <c r="I10" i="2"/>
  <c r="E11" i="1"/>
  <c r="C11" i="2"/>
  <c r="D12" i="1" s="1"/>
  <c r="B15" i="4" s="1"/>
  <c r="F130" i="3"/>
  <c r="C12" i="2"/>
  <c r="D13" i="1" s="1"/>
  <c r="F158" i="3"/>
  <c r="I12" i="2"/>
  <c r="E13" i="1"/>
  <c r="C13" i="2"/>
  <c r="D14" i="1" s="1"/>
  <c r="F187" i="3"/>
  <c r="I13" i="2"/>
  <c r="E14" i="1"/>
  <c r="C14" i="2"/>
  <c r="D15" i="1" s="1"/>
  <c r="F215" i="3"/>
  <c r="I14" i="2"/>
  <c r="E15" i="1"/>
  <c r="C15" i="2"/>
  <c r="D16" i="1" s="1"/>
  <c r="F243" i="3"/>
  <c r="I15" i="2"/>
  <c r="E16" i="1"/>
  <c r="C16" i="2"/>
  <c r="D17" i="1" s="1"/>
  <c r="F271" i="3"/>
  <c r="I16" i="2"/>
  <c r="E17" i="1"/>
  <c r="C17" i="2"/>
  <c r="D18" i="1" s="1"/>
  <c r="F299" i="3"/>
  <c r="I17" i="2"/>
  <c r="E18" i="1"/>
  <c r="C18" i="2"/>
  <c r="D19" i="1" s="1"/>
  <c r="F328" i="3"/>
  <c r="I18" i="2"/>
  <c r="E19" i="1"/>
  <c r="B23" i="4"/>
  <c r="I19" i="2"/>
  <c r="E20" i="1"/>
  <c r="F20" i="1" s="1"/>
  <c r="B24" i="4"/>
  <c r="F21" i="1"/>
  <c r="F20" i="2"/>
  <c r="B25" i="4"/>
  <c r="F22" i="1"/>
  <c r="B26" i="4"/>
  <c r="F23" i="1"/>
  <c r="B27" i="4"/>
  <c r="F24" i="1"/>
  <c r="B28" i="4"/>
  <c r="F25" i="1"/>
  <c r="B29" i="4"/>
  <c r="F26" i="1"/>
  <c r="B30" i="4"/>
  <c r="F27" i="1"/>
  <c r="B31" i="4"/>
  <c r="F28" i="1"/>
  <c r="D29" i="1"/>
  <c r="F28" i="2"/>
  <c r="B33" i="4"/>
  <c r="F30" i="1"/>
  <c r="B34" i="4"/>
  <c r="F31" i="1"/>
  <c r="B35" i="4"/>
  <c r="F32" i="1"/>
  <c r="I11" i="2"/>
  <c r="E12" i="1"/>
  <c r="F12" i="1" s="1"/>
  <c r="F31" i="2"/>
  <c r="F30" i="2"/>
  <c r="F29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E58" i="3"/>
  <c r="E62" i="3" s="1"/>
  <c r="E9" i="2" s="1"/>
  <c r="E49" i="3"/>
  <c r="E61" i="3" s="1"/>
  <c r="D9" i="2" s="1"/>
  <c r="E40" i="3"/>
  <c r="E60" i="3" s="1"/>
  <c r="E29" i="3"/>
  <c r="E33" i="3" s="1"/>
  <c r="E8" i="2" s="1"/>
  <c r="E20" i="3"/>
  <c r="E32" i="3" s="1"/>
  <c r="D8" i="2" s="1"/>
  <c r="E11" i="3"/>
  <c r="E31" i="3" s="1"/>
  <c r="C8" i="2" s="1"/>
  <c r="D9" i="1" s="1"/>
  <c r="B12" i="4" l="1"/>
  <c r="I8" i="2"/>
  <c r="E9" i="1"/>
  <c r="F9" i="1" s="1"/>
  <c r="C9" i="2"/>
  <c r="D10" i="1" s="1"/>
  <c r="F74" i="3"/>
  <c r="I9" i="2"/>
  <c r="E10" i="1"/>
  <c r="H35" i="4"/>
  <c r="C35" i="4"/>
  <c r="G35" i="4"/>
  <c r="F35" i="4"/>
  <c r="E35" i="4"/>
  <c r="E34" i="4"/>
  <c r="H34" i="4"/>
  <c r="C34" i="4"/>
  <c r="G34" i="4"/>
  <c r="F34" i="4"/>
  <c r="F33" i="4"/>
  <c r="E33" i="4"/>
  <c r="H33" i="4"/>
  <c r="C33" i="4"/>
  <c r="G33" i="4"/>
  <c r="B32" i="4"/>
  <c r="F29" i="1"/>
  <c r="H31" i="4"/>
  <c r="C31" i="4"/>
  <c r="G31" i="4"/>
  <c r="F31" i="4"/>
  <c r="E31" i="4"/>
  <c r="E30" i="4"/>
  <c r="H30" i="4"/>
  <c r="C30" i="4"/>
  <c r="G30" i="4"/>
  <c r="F30" i="4"/>
  <c r="F29" i="4"/>
  <c r="E29" i="4"/>
  <c r="H29" i="4"/>
  <c r="C29" i="4"/>
  <c r="G29" i="4"/>
  <c r="G28" i="4"/>
  <c r="F28" i="4"/>
  <c r="E28" i="4"/>
  <c r="H28" i="4"/>
  <c r="C28" i="4"/>
  <c r="I28" i="4" s="1"/>
  <c r="H27" i="4"/>
  <c r="C27" i="4"/>
  <c r="G27" i="4"/>
  <c r="F27" i="4"/>
  <c r="E27" i="4"/>
  <c r="E26" i="4"/>
  <c r="H26" i="4"/>
  <c r="C26" i="4"/>
  <c r="G26" i="4"/>
  <c r="F26" i="4"/>
  <c r="F25" i="4"/>
  <c r="E25" i="4"/>
  <c r="H25" i="4"/>
  <c r="C25" i="4"/>
  <c r="G25" i="4"/>
  <c r="F24" i="4"/>
  <c r="E24" i="4"/>
  <c r="H24" i="4"/>
  <c r="C24" i="4"/>
  <c r="G24" i="4"/>
  <c r="R35" i="4"/>
  <c r="P35" i="4" s="1"/>
  <c r="Q35" i="4" s="1"/>
  <c r="C23" i="4"/>
  <c r="G23" i="4"/>
  <c r="F23" i="4"/>
  <c r="H23" i="4"/>
  <c r="E23" i="4"/>
  <c r="B22" i="4"/>
  <c r="F19" i="1"/>
  <c r="B21" i="4"/>
  <c r="F18" i="1"/>
  <c r="B20" i="4"/>
  <c r="F17" i="1"/>
  <c r="B19" i="4"/>
  <c r="F16" i="1"/>
  <c r="B18" i="4"/>
  <c r="F15" i="1"/>
  <c r="B17" i="4"/>
  <c r="F14" i="1"/>
  <c r="B16" i="4"/>
  <c r="F13" i="1"/>
  <c r="R27" i="4"/>
  <c r="P27" i="4" s="1"/>
  <c r="Q27" i="4" s="1"/>
  <c r="F15" i="4"/>
  <c r="C15" i="4"/>
  <c r="G15" i="4"/>
  <c r="E15" i="4"/>
  <c r="H15" i="4"/>
  <c r="B14" i="4"/>
  <c r="F11" i="1"/>
  <c r="F9" i="2"/>
  <c r="F8" i="2"/>
  <c r="G8" i="2" s="1"/>
  <c r="G9" i="2" l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R26" i="4"/>
  <c r="P26" i="4" s="1"/>
  <c r="Q26" i="4" s="1"/>
  <c r="E14" i="4"/>
  <c r="C14" i="4"/>
  <c r="H14" i="4"/>
  <c r="G14" i="4"/>
  <c r="F14" i="4"/>
  <c r="I15" i="4"/>
  <c r="R28" i="4"/>
  <c r="P28" i="4" s="1"/>
  <c r="Q28" i="4" s="1"/>
  <c r="E16" i="4"/>
  <c r="G16" i="4"/>
  <c r="H16" i="4"/>
  <c r="C16" i="4"/>
  <c r="F16" i="4"/>
  <c r="R29" i="4"/>
  <c r="P29" i="4" s="1"/>
  <c r="Q29" i="4" s="1"/>
  <c r="F17" i="4"/>
  <c r="E17" i="4"/>
  <c r="H17" i="4"/>
  <c r="C17" i="4"/>
  <c r="G17" i="4"/>
  <c r="R30" i="4"/>
  <c r="P30" i="4" s="1"/>
  <c r="Q30" i="4" s="1"/>
  <c r="H18" i="4"/>
  <c r="C18" i="4"/>
  <c r="G18" i="4"/>
  <c r="F18" i="4"/>
  <c r="E18" i="4"/>
  <c r="R31" i="4"/>
  <c r="P31" i="4" s="1"/>
  <c r="Q31" i="4" s="1"/>
  <c r="G19" i="4"/>
  <c r="F19" i="4"/>
  <c r="C19" i="4"/>
  <c r="E19" i="4"/>
  <c r="H19" i="4"/>
  <c r="R32" i="4"/>
  <c r="P32" i="4" s="1"/>
  <c r="Q32" i="4" s="1"/>
  <c r="G20" i="4"/>
  <c r="F20" i="4"/>
  <c r="E20" i="4"/>
  <c r="H20" i="4"/>
  <c r="C20" i="4"/>
  <c r="I20" i="4" s="1"/>
  <c r="R33" i="4"/>
  <c r="P33" i="4" s="1"/>
  <c r="Q33" i="4" s="1"/>
  <c r="E21" i="4"/>
  <c r="H21" i="4"/>
  <c r="C21" i="4"/>
  <c r="F21" i="4"/>
  <c r="G21" i="4"/>
  <c r="R34" i="4"/>
  <c r="P34" i="4" s="1"/>
  <c r="Q34" i="4" s="1"/>
  <c r="H22" i="4"/>
  <c r="C22" i="4"/>
  <c r="G22" i="4"/>
  <c r="F22" i="4"/>
  <c r="E22" i="4"/>
  <c r="I23" i="4"/>
  <c r="I24" i="4"/>
  <c r="I25" i="4"/>
  <c r="I26" i="4"/>
  <c r="I27" i="4"/>
  <c r="I29" i="4"/>
  <c r="I30" i="4"/>
  <c r="I31" i="4"/>
  <c r="G32" i="4"/>
  <c r="F32" i="4"/>
  <c r="E32" i="4"/>
  <c r="H32" i="4"/>
  <c r="C32" i="4"/>
  <c r="I32" i="4" s="1"/>
  <c r="I33" i="4"/>
  <c r="I34" i="4"/>
  <c r="I35" i="4"/>
  <c r="B13" i="4"/>
  <c r="F10" i="1"/>
  <c r="H8" i="1" s="1"/>
  <c r="R22" i="4"/>
  <c r="P22" i="4" s="1"/>
  <c r="Q22" i="4" s="1"/>
  <c r="R18" i="4"/>
  <c r="P18" i="4" s="1"/>
  <c r="Q18" i="4" s="1"/>
  <c r="R14" i="4"/>
  <c r="P14" i="4" s="1"/>
  <c r="Q14" i="4" s="1"/>
  <c r="R21" i="4"/>
  <c r="P21" i="4" s="1"/>
  <c r="Q21" i="4" s="1"/>
  <c r="R17" i="4"/>
  <c r="P17" i="4" s="1"/>
  <c r="Q17" i="4" s="1"/>
  <c r="R13" i="4"/>
  <c r="P13" i="4" s="1"/>
  <c r="Q13" i="4" s="1"/>
  <c r="R12" i="4"/>
  <c r="P12" i="4" s="1"/>
  <c r="Q12" i="4" s="1"/>
  <c r="R23" i="4"/>
  <c r="P23" i="4" s="1"/>
  <c r="Q23" i="4" s="1"/>
  <c r="R15" i="4"/>
  <c r="P15" i="4" s="1"/>
  <c r="Q15" i="4" s="1"/>
  <c r="R20" i="4"/>
  <c r="P20" i="4" s="1"/>
  <c r="Q20" i="4" s="1"/>
  <c r="R16" i="4"/>
  <c r="P16" i="4" s="1"/>
  <c r="Q16" i="4" s="1"/>
  <c r="R19" i="4"/>
  <c r="P19" i="4" s="1"/>
  <c r="Q19" i="4" s="1"/>
  <c r="R24" i="4"/>
  <c r="P24" i="4" s="1"/>
  <c r="Q24" i="4" s="1"/>
  <c r="E12" i="4"/>
  <c r="G12" i="4"/>
  <c r="H12" i="4"/>
  <c r="C12" i="4"/>
  <c r="F12" i="4"/>
  <c r="I12" i="4" l="1"/>
  <c r="R25" i="4"/>
  <c r="P25" i="4" s="1"/>
  <c r="Q25" i="4" s="1"/>
  <c r="H13" i="4"/>
  <c r="C13" i="4"/>
  <c r="E13" i="4"/>
  <c r="G13" i="4"/>
  <c r="F13" i="4"/>
  <c r="I22" i="4"/>
  <c r="I21" i="4"/>
  <c r="I19" i="4"/>
  <c r="I18" i="4"/>
  <c r="I17" i="4"/>
  <c r="I16" i="4"/>
  <c r="I14" i="4"/>
  <c r="I13" i="4" l="1"/>
</calcChain>
</file>

<file path=xl/sharedStrings.xml><?xml version="1.0" encoding="utf-8"?>
<sst xmlns="http://schemas.openxmlformats.org/spreadsheetml/2006/main" count="818" uniqueCount="248">
  <si>
    <t xml:space="preserve">Curso Viabilidade de Projetos &amp; Negócios – seleção de alternativas de investimento
</t>
  </si>
  <si>
    <t>Montagem do fluxo de caixa</t>
  </si>
  <si>
    <t>MÊS 1</t>
  </si>
  <si>
    <t>Mês</t>
  </si>
  <si>
    <t>Tipo de item de fluxo</t>
  </si>
  <si>
    <t>Descrição do item de fluxo</t>
  </si>
  <si>
    <t>Valor</t>
  </si>
  <si>
    <t>Previsão de vendas</t>
  </si>
  <si>
    <t>Vendas brutas previstas</t>
  </si>
  <si>
    <t xml:space="preserve">Total de vendas brutas previstas mês 1 = </t>
  </si>
  <si>
    <t>Abra quantas linhas necessitar, cuidando de não danificar a totalização</t>
  </si>
  <si>
    <t>Despesas variáveis</t>
  </si>
  <si>
    <t>Compra de matérias-primas</t>
  </si>
  <si>
    <t>Compra de embalagens</t>
  </si>
  <si>
    <t>Confecção de folhetos promocionais</t>
  </si>
  <si>
    <t>Entregas de amostras promocionais</t>
  </si>
  <si>
    <t xml:space="preserve">Total de despesas variáveis previstas mês 1 = </t>
  </si>
  <si>
    <t>Despesas fixas</t>
  </si>
  <si>
    <t>Hospedagem de site</t>
  </si>
  <si>
    <t>Plataforma de e-commerce</t>
  </si>
  <si>
    <t xml:space="preserve">Total de despesas fixas previstas mês 1 = </t>
  </si>
  <si>
    <t>Resumo do fluxo no mês 1</t>
  </si>
  <si>
    <t>MÊS 2</t>
  </si>
  <si>
    <t xml:space="preserve">Total de vendas brutas previstas mês 2 = </t>
  </si>
  <si>
    <t>Entregas</t>
  </si>
  <si>
    <t xml:space="preserve">Total de despesas variáveis previstas mês 2 = </t>
  </si>
  <si>
    <t xml:space="preserve">Total de despesas fixas previstas mês 2 = </t>
  </si>
  <si>
    <t>Resumo do fluxo no mês 2</t>
  </si>
  <si>
    <t>MÊS 3</t>
  </si>
  <si>
    <t xml:space="preserve">Total de vendas brutas previstas mês 3 = </t>
  </si>
  <si>
    <t>Impostos sobre faturamento</t>
  </si>
  <si>
    <t xml:space="preserve">Total de despesas variáveis previstas mês 3 = </t>
  </si>
  <si>
    <t xml:space="preserve">Total de despesas fixas previstas mês 3 = </t>
  </si>
  <si>
    <t>Resumo do fluxo no mês 3</t>
  </si>
  <si>
    <t>MÊS 4</t>
  </si>
  <si>
    <t xml:space="preserve">Total de vendas brutas previstas mês 4 = </t>
  </si>
  <si>
    <t xml:space="preserve">Total de despesas variáveis previstas mês 4 = </t>
  </si>
  <si>
    <t xml:space="preserve">Total de despesas fixas previstas mês 4 = </t>
  </si>
  <si>
    <t>Resumo do fluxo no mês 4</t>
  </si>
  <si>
    <t>MÊS 5</t>
  </si>
  <si>
    <t xml:space="preserve">Total de vendas brutas previstas mês 5 = </t>
  </si>
  <si>
    <t xml:space="preserve">Total de despesas variáveis previstas mês 5 = </t>
  </si>
  <si>
    <t xml:space="preserve">Total de despesas fixas previstas mês 5 = </t>
  </si>
  <si>
    <t>Resumo do fluxo no mês 5</t>
  </si>
  <si>
    <t>MÊS 6</t>
  </si>
  <si>
    <t xml:space="preserve">Total de vendas brutas previstas mês 6 = </t>
  </si>
  <si>
    <t xml:space="preserve">Total de despesas variáveis previstas mês 6 = </t>
  </si>
  <si>
    <t xml:space="preserve">Total de despesas fixas previstas mês 6 = </t>
  </si>
  <si>
    <t>Resumo do fluxo no mês 6</t>
  </si>
  <si>
    <t>MÊS 7</t>
  </si>
  <si>
    <t xml:space="preserve">Total de vendas brutas previstas mês 7 = </t>
  </si>
  <si>
    <t xml:space="preserve">Total de despesas variáveis previstas mês 7 = </t>
  </si>
  <si>
    <t xml:space="preserve">Total de despesas fixas previstas mês 7 = </t>
  </si>
  <si>
    <t>Resumo do fluxo no mês 7</t>
  </si>
  <si>
    <t>MÊS 8</t>
  </si>
  <si>
    <t xml:space="preserve">Total de vendas brutas previstas mês 8 = </t>
  </si>
  <si>
    <t xml:space="preserve">Total de despesas variáveis previstas mês 8 = </t>
  </si>
  <si>
    <t xml:space="preserve">Total de despesas fixas previstas mês 8 = </t>
  </si>
  <si>
    <t>Resumo do fluxo no mês 8</t>
  </si>
  <si>
    <t>MÊS 9</t>
  </si>
  <si>
    <t xml:space="preserve">Total de vendas brutas previstas mês 9 = </t>
  </si>
  <si>
    <t xml:space="preserve">Total de despesas variáveis previstas mês 9 = </t>
  </si>
  <si>
    <t xml:space="preserve">Total de despesas fixas previstas mês 9 = </t>
  </si>
  <si>
    <t>Resumo do fluxo no mês 9</t>
  </si>
  <si>
    <t>MÊS 10</t>
  </si>
  <si>
    <t xml:space="preserve">Total de vendas brutas previstas mês 10 = </t>
  </si>
  <si>
    <t xml:space="preserve">Total de despesas variáveis previstas mês 10 = </t>
  </si>
  <si>
    <t xml:space="preserve">Total de despesas fixas previstas mês 10 = </t>
  </si>
  <si>
    <t>Resumo do fluxo no mês 10</t>
  </si>
  <si>
    <t>MÊS 11</t>
  </si>
  <si>
    <t xml:space="preserve">Total de vendas brutas previstas mês 11 = </t>
  </si>
  <si>
    <t xml:space="preserve">Total de despesas variáveis previstas mês 11 = </t>
  </si>
  <si>
    <t xml:space="preserve">Total de despesas fixas previstas mês 11 = </t>
  </si>
  <si>
    <t>Resumo do fluxo no mês 11</t>
  </si>
  <si>
    <t>MÊS 12</t>
  </si>
  <si>
    <t xml:space="preserve">Total de vendas brutas previstas mês 12 = </t>
  </si>
  <si>
    <t xml:space="preserve">Total de despesas variáveis previstas mês 12 = </t>
  </si>
  <si>
    <t>Campanha de Natal</t>
  </si>
  <si>
    <t xml:space="preserve">Total de despesas fixas previstas mês 12 = </t>
  </si>
  <si>
    <t>Resumo do fluxo no mês 12</t>
  </si>
  <si>
    <t>MÊS 13</t>
  </si>
  <si>
    <t xml:space="preserve">Total de vendas brutas previstas mês 13 = </t>
  </si>
  <si>
    <t xml:space="preserve">Total de despesas variáveis previstas mês 13 = </t>
  </si>
  <si>
    <t xml:space="preserve">Total de despesas fixas previstas mês 13 = </t>
  </si>
  <si>
    <t>Resumo do fluxo no mês 13</t>
  </si>
  <si>
    <t>MÊS 14</t>
  </si>
  <si>
    <t xml:space="preserve">Total de vendas brutas previstas mês 14 = </t>
  </si>
  <si>
    <t xml:space="preserve">Total de despesas variáveis previstas mês 14 = </t>
  </si>
  <si>
    <t xml:space="preserve">Total de despesas fixas previstas mês 14 = </t>
  </si>
  <si>
    <t>Resumo do fluxo no mês 14</t>
  </si>
  <si>
    <t>MÊS 15</t>
  </si>
  <si>
    <t xml:space="preserve">Total de vendas brutas previstas mês 15 = </t>
  </si>
  <si>
    <t xml:space="preserve">Total de despesas variáveis previstas mês 15 = </t>
  </si>
  <si>
    <t xml:space="preserve">Total de despesas fixas previstas mês 15 = </t>
  </si>
  <si>
    <t>Resumo do fluxo no mês 15</t>
  </si>
  <si>
    <t>MÊS 16</t>
  </si>
  <si>
    <t xml:space="preserve">Total de vendas brutas previstas mês 16 = </t>
  </si>
  <si>
    <t xml:space="preserve">Total de despesas variáveis previstas mês 16 = </t>
  </si>
  <si>
    <t xml:space="preserve">Total de despesas fixas previstas mês 16 = </t>
  </si>
  <si>
    <t>Resumo do fluxo no mês 16</t>
  </si>
  <si>
    <t>MÊS 17</t>
  </si>
  <si>
    <t xml:space="preserve">Total de vendas brutas previstas mês 17 = </t>
  </si>
  <si>
    <t xml:space="preserve">Total de despesas variáveis previstas mês 17 = </t>
  </si>
  <si>
    <t xml:space="preserve">Total de despesas fixas previstas mês 17 = </t>
  </si>
  <si>
    <t>Resumo do fluxo no mês 17</t>
  </si>
  <si>
    <t>MÊS 18</t>
  </si>
  <si>
    <t xml:space="preserve">Total de vendas brutas previstas mês 18 = </t>
  </si>
  <si>
    <t xml:space="preserve">Total de despesas variáveis previstas mês 18 = </t>
  </si>
  <si>
    <t xml:space="preserve">Total de despesas fixas previstas mês 18 = </t>
  </si>
  <si>
    <t>Resumo do fluxo no mês 18</t>
  </si>
  <si>
    <t>MÊS 19</t>
  </si>
  <si>
    <t xml:space="preserve">Total de vendas brutas previstas mês 19 = </t>
  </si>
  <si>
    <t xml:space="preserve">Total de despesas variáveis previstas mês 19 = </t>
  </si>
  <si>
    <t xml:space="preserve">Total de despesas fixas previstas mês 19 = </t>
  </si>
  <si>
    <t>Resumo do fluxo no mês 19</t>
  </si>
  <si>
    <t>MÊS 20</t>
  </si>
  <si>
    <t xml:space="preserve">Total de vendas brutas previstas mês 20 = </t>
  </si>
  <si>
    <t xml:space="preserve">Total de despesas variáveis previstas mês 20 = </t>
  </si>
  <si>
    <t xml:space="preserve">Total de despesas fixas previstas mês 20 = </t>
  </si>
  <si>
    <t>Resumo do fluxo no mês 20</t>
  </si>
  <si>
    <t>MÊS 21</t>
  </si>
  <si>
    <t xml:space="preserve">Total de vendas brutas previstas mês 21 = </t>
  </si>
  <si>
    <t xml:space="preserve">Total de despesas variáveis previstas mês 21 = </t>
  </si>
  <si>
    <t xml:space="preserve">Total de despesas fixas previstas mês 21 = </t>
  </si>
  <si>
    <t>Resumo do fluxo no mês 21</t>
  </si>
  <si>
    <t>MÊS 22</t>
  </si>
  <si>
    <t xml:space="preserve">Total de vendas brutas previstas mês 22 = </t>
  </si>
  <si>
    <t xml:space="preserve">Total de despesas variáveis previstas mês 22 = </t>
  </si>
  <si>
    <t xml:space="preserve">Total de despesas fixas previstas mês 22 = </t>
  </si>
  <si>
    <t>Resumo do fluxo no mês 22</t>
  </si>
  <si>
    <t>MÊS 23</t>
  </si>
  <si>
    <t xml:space="preserve">Total de vendas brutas previstas mês 23 = </t>
  </si>
  <si>
    <t xml:space="preserve">Total de despesas variáveis previstas mês 23 = </t>
  </si>
  <si>
    <t xml:space="preserve">Total de despesas fixas previstas mês 23 = </t>
  </si>
  <si>
    <t>Resumo do fluxo no mês 23</t>
  </si>
  <si>
    <t>MÊS 24</t>
  </si>
  <si>
    <t xml:space="preserve">Total de vendas brutas previstas mês 24 = </t>
  </si>
  <si>
    <t xml:space="preserve">Total de despesas variáveis previstas mês 24 = </t>
  </si>
  <si>
    <t xml:space="preserve">Total de despesas fixas previstas mês 24 = </t>
  </si>
  <si>
    <t>Resumo do fluxo no mês 24</t>
  </si>
  <si>
    <t>Capital de giro necessário</t>
  </si>
  <si>
    <t>Vendas brutas</t>
  </si>
  <si>
    <t>Resultado</t>
  </si>
  <si>
    <t>Saldo acumulado</t>
  </si>
  <si>
    <t>Despesas variáveis + fixas</t>
  </si>
  <si>
    <r>
      <rPr>
        <b/>
        <sz val="11"/>
        <color theme="1"/>
        <rFont val="Calibri"/>
        <family val="2"/>
        <scheme val="minor"/>
      </rPr>
      <t xml:space="preserve">Obs.: </t>
    </r>
    <r>
      <rPr>
        <sz val="11"/>
        <color theme="1"/>
        <rFont val="Calibri"/>
        <family val="2"/>
        <scheme val="minor"/>
      </rPr>
      <t xml:space="preserve">o ponto de equilíbrio é atingido quando a curva </t>
    </r>
    <r>
      <rPr>
        <b/>
        <sz val="11"/>
        <color rgb="FF00B0F0"/>
        <rFont val="Calibri"/>
        <family val="2"/>
        <scheme val="minor"/>
      </rPr>
      <t xml:space="preserve">azul </t>
    </r>
    <r>
      <rPr>
        <sz val="11"/>
        <color theme="1"/>
        <rFont val="Calibri"/>
        <family val="2"/>
        <scheme val="minor"/>
      </rPr>
      <t xml:space="preserve">(de vendas brutas) cruza a curva </t>
    </r>
    <r>
      <rPr>
        <b/>
        <sz val="11"/>
        <color rgb="FFEE8E00"/>
        <rFont val="Calibri"/>
        <family val="2"/>
        <scheme val="minor"/>
      </rPr>
      <t>laranja</t>
    </r>
    <r>
      <rPr>
        <sz val="11"/>
        <color theme="1"/>
        <rFont val="Calibri"/>
        <family val="2"/>
        <scheme val="minor"/>
      </rPr>
      <t xml:space="preserve"> de total de depesas)</t>
    </r>
  </si>
  <si>
    <t>Fluxo de caixa consolidado completo (para apuração de VPL e TIR)</t>
  </si>
  <si>
    <t>PERÍODO</t>
  </si>
  <si>
    <t>Investimentos</t>
  </si>
  <si>
    <t>Despesas variáveis e fixas</t>
  </si>
  <si>
    <t>Recebimentos - Desembolsos</t>
  </si>
  <si>
    <t>Valor presente líquido (VPL)</t>
  </si>
  <si>
    <t>Taxa de juros por período</t>
  </si>
  <si>
    <t>0 (presente)</t>
  </si>
  <si>
    <t>Ex.: Para 5,5%, digite 5,5</t>
  </si>
  <si>
    <t>Final do 1</t>
  </si>
  <si>
    <t>Final do 2</t>
  </si>
  <si>
    <t>Para obter o VPL:</t>
  </si>
  <si>
    <t>Final do 3</t>
  </si>
  <si>
    <t>- Digite a taxa de juros por período na célula H8</t>
  </si>
  <si>
    <t>Final do 4</t>
  </si>
  <si>
    <r>
      <t xml:space="preserve">- Seu fluxo de caixa está trazido no quadro ao lado - </t>
    </r>
    <r>
      <rPr>
        <b/>
        <sz val="11"/>
        <color theme="1"/>
        <rFont val="Calibri"/>
        <family val="2"/>
        <scheme val="minor"/>
      </rPr>
      <t>complemente com os aportes de investimentos</t>
    </r>
  </si>
  <si>
    <t>Final do 5</t>
  </si>
  <si>
    <t>- O VPL será exibido na célula H8</t>
  </si>
  <si>
    <t>Final do 6</t>
  </si>
  <si>
    <t>Final do 7</t>
  </si>
  <si>
    <t>Para obter a TIR:</t>
  </si>
  <si>
    <t>Final do 8</t>
  </si>
  <si>
    <t>Final do 9</t>
  </si>
  <si>
    <t>- Vá ajustando a taxa de juros (célula J8) até o VPL (célula H8) ficar zerado ou muito próximo de zero</t>
  </si>
  <si>
    <t>Final do 10</t>
  </si>
  <si>
    <t>- Esta taxa será a TIR</t>
  </si>
  <si>
    <t>Final do 11</t>
  </si>
  <si>
    <t>Final do 12</t>
  </si>
  <si>
    <t>Final do 13</t>
  </si>
  <si>
    <t>Final do 14</t>
  </si>
  <si>
    <t>Final do 15</t>
  </si>
  <si>
    <t>Final do 16</t>
  </si>
  <si>
    <t>Final do 17</t>
  </si>
  <si>
    <t>Final do 18</t>
  </si>
  <si>
    <t>Final do 19</t>
  </si>
  <si>
    <t>Final do 20</t>
  </si>
  <si>
    <t>Final do 21</t>
  </si>
  <si>
    <t>Final do 22</t>
  </si>
  <si>
    <t>Final do 23</t>
  </si>
  <si>
    <t>Final do 24</t>
  </si>
  <si>
    <t>EMPRESA TRIBUTADA PELO LUCRO PRESUMIDO</t>
  </si>
  <si>
    <t>EMPRESA TRIBUTADA PELO SIMPLES</t>
  </si>
  <si>
    <t>(preencher os campos em laranja somente: % de impostos e valores GPS)</t>
  </si>
  <si>
    <t>(preencher os campos em laranja somente: alíquota nominal e parc. a deduzir)</t>
  </si>
  <si>
    <t>IRRF</t>
  </si>
  <si>
    <t>GPS PJ</t>
  </si>
  <si>
    <t>ISS</t>
  </si>
  <si>
    <t>PIS</t>
  </si>
  <si>
    <t>COFINS</t>
  </si>
  <si>
    <t>CSLL</t>
  </si>
  <si>
    <t>Total de impostos</t>
  </si>
  <si>
    <t>Alíquota (%):</t>
  </si>
  <si>
    <t>Parc. a deduzir:</t>
  </si>
  <si>
    <t>(*)</t>
  </si>
  <si>
    <t>Alíquota  mês (%)</t>
  </si>
  <si>
    <t>Valor do imposto</t>
  </si>
  <si>
    <t>Rec. bruta 12</t>
  </si>
  <si>
    <r>
      <rPr>
        <b/>
        <sz val="11"/>
        <color rgb="FFFF0000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GPS pago mensalmente relativo</t>
    </r>
  </si>
  <si>
    <t>ao pró-labore dos sócios.</t>
  </si>
  <si>
    <t>Seu contador deve gerar a guia para</t>
  </si>
  <si>
    <t>você pagar todo dia 20.</t>
  </si>
  <si>
    <t>Preencha esta coluna com os valores.</t>
  </si>
  <si>
    <t>Atenção!</t>
  </si>
  <si>
    <t>Os tributos, suas alíquotas e regras</t>
  </si>
  <si>
    <t>de cálculo podem mudar em função</t>
  </si>
  <si>
    <t>das regras tributárias vigentes para</t>
  </si>
  <si>
    <t>o país e o enquadramento da sua</t>
  </si>
  <si>
    <t>empresa. Converse com seu contador</t>
  </si>
  <si>
    <t>para definir / confirmar esta</t>
  </si>
  <si>
    <t>questão dos impostos.</t>
  </si>
  <si>
    <t>Parte dos tributos pode ter</t>
  </si>
  <si>
    <t>retenção na fonte e pode haver</t>
  </si>
  <si>
    <t>pagamentos trimestrais de</t>
  </si>
  <si>
    <t>diferenças. Informe-se com seu</t>
  </si>
  <si>
    <t>contador de confiança!</t>
  </si>
  <si>
    <t>SELEÇÃO DE ALTERNATIVAS - PROBABILIDADES DESCONHECIDAS</t>
  </si>
  <si>
    <r>
      <t xml:space="preserve">Caso 1 = valores de resultados </t>
    </r>
    <r>
      <rPr>
        <b/>
        <sz val="14"/>
        <color rgb="FFFF0000"/>
        <rFont val="Calibri"/>
        <family val="2"/>
        <scheme val="minor"/>
      </rPr>
      <t>são bons quando maximizados</t>
    </r>
    <r>
      <rPr>
        <b/>
        <sz val="14"/>
        <color theme="1"/>
        <rFont val="Calibri"/>
        <family val="2"/>
        <scheme val="minor"/>
      </rPr>
      <t xml:space="preserve"> (exemplo: lucro)</t>
    </r>
  </si>
  <si>
    <t>(preencher os campos em laranja somente: valores de resultados e fator de otimismo)</t>
  </si>
  <si>
    <t>Resultado 1</t>
  </si>
  <si>
    <t>Resultado 2</t>
  </si>
  <si>
    <t>Resultado 3</t>
  </si>
  <si>
    <t>Resultado 4</t>
  </si>
  <si>
    <t>Mínimo (pior)</t>
  </si>
  <si>
    <t>Máximo (melhor)</t>
  </si>
  <si>
    <t>Hurwicz</t>
  </si>
  <si>
    <t>Laplace</t>
  </si>
  <si>
    <t>Alternativa A</t>
  </si>
  <si>
    <t>Alternativa B</t>
  </si>
  <si>
    <t>Alternativa C</t>
  </si>
  <si>
    <t>Alternativa D</t>
  </si>
  <si>
    <t>MAXIMIN</t>
  </si>
  <si>
    <t>MAXIMAX</t>
  </si>
  <si>
    <t>MELHOR VALOR HURWICZ</t>
  </si>
  <si>
    <t>Fator de otimismo:</t>
  </si>
  <si>
    <t>(0,00 a 1,00)</t>
  </si>
  <si>
    <t>MELHOR VALOR LAPLACE</t>
  </si>
  <si>
    <r>
      <t xml:space="preserve">Caso 2 = valores de resultados </t>
    </r>
    <r>
      <rPr>
        <b/>
        <sz val="14"/>
        <color rgb="FFFF0000"/>
        <rFont val="Calibri"/>
        <family val="2"/>
        <scheme val="minor"/>
      </rPr>
      <t>são bons quando minimizados</t>
    </r>
    <r>
      <rPr>
        <b/>
        <sz val="14"/>
        <color theme="1"/>
        <rFont val="Calibri"/>
        <family val="2"/>
        <scheme val="minor"/>
      </rPr>
      <t xml:space="preserve"> (exemplo: custo)</t>
    </r>
  </si>
  <si>
    <t>Máximo (pior)</t>
  </si>
  <si>
    <t>Mínimo (melhor)</t>
  </si>
  <si>
    <t>Não copíe e cole valores de resultados do quadro acima (Caso 1) para este abaixo (Caso 2)</t>
  </si>
  <si>
    <t>MINIMAX</t>
  </si>
  <si>
    <t>MINIMIN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</si>
</sst>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53C41"/>
      <name val="Arial"/>
      <family val="2"/>
    </font>
    <font>
      <sz val="11"/>
      <color theme="0"/>
      <name val="Calibri"/>
      <family val="2"/>
      <scheme val="minor"/>
    </font>
    <font>
      <b/>
      <sz val="9"/>
      <color indexed="10"/>
      <name val="Helv"/>
    </font>
    <font>
      <b/>
      <sz val="9"/>
      <name val="Helv"/>
    </font>
    <font>
      <b/>
      <sz val="10"/>
      <name val="Helv"/>
    </font>
    <font>
      <sz val="1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EE8E00"/>
      <name val="Calibri"/>
      <family val="2"/>
      <scheme val="minor"/>
    </font>
    <font>
      <b/>
      <sz val="9"/>
      <color rgb="FFFF0000"/>
      <name val="Helv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4" fontId="0" fillId="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quotePrefix="1" applyProtection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left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Protection="1">
      <protection locked="0"/>
    </xf>
    <xf numFmtId="0" fontId="5" fillId="0" borderId="0" xfId="0" applyFont="1"/>
    <xf numFmtId="0" fontId="7" fillId="0" borderId="0" xfId="0" applyFont="1"/>
    <xf numFmtId="4" fontId="0" fillId="0" borderId="0" xfId="0" applyNumberFormat="1"/>
    <xf numFmtId="4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1" fillId="5" borderId="1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8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center"/>
    </xf>
    <xf numFmtId="4" fontId="0" fillId="9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0" fillId="0" borderId="0" xfId="0" applyBorder="1"/>
    <xf numFmtId="0" fontId="13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" fontId="11" fillId="0" borderId="0" xfId="0" applyNumberFormat="1" applyFont="1"/>
    <xf numFmtId="0" fontId="0" fillId="0" borderId="1" xfId="0" applyBorder="1" applyAlignment="1">
      <alignment horizontal="center" vertical="center"/>
    </xf>
    <xf numFmtId="10" fontId="18" fillId="0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0" borderId="0" xfId="0" applyFont="1"/>
    <xf numFmtId="0" fontId="1" fillId="10" borderId="17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4" fontId="0" fillId="0" borderId="1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/>
    </xf>
    <xf numFmtId="4" fontId="0" fillId="12" borderId="1" xfId="0" applyNumberFormat="1" applyFill="1" applyBorder="1" applyAlignment="1">
      <alignment horizontal="center"/>
    </xf>
    <xf numFmtId="4" fontId="0" fillId="12" borderId="2" xfId="0" applyNumberFormat="1" applyFill="1" applyBorder="1" applyAlignment="1">
      <alignment horizontal="center"/>
    </xf>
    <xf numFmtId="4" fontId="0" fillId="12" borderId="1" xfId="0" applyNumberForma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10" fontId="12" fillId="12" borderId="10" xfId="0" applyNumberFormat="1" applyFont="1" applyFill="1" applyBorder="1" applyAlignment="1">
      <alignment horizontal="center" vertical="center"/>
    </xf>
    <xf numFmtId="10" fontId="12" fillId="12" borderId="4" xfId="0" applyNumberFormat="1" applyFont="1" applyFill="1" applyBorder="1" applyAlignment="1">
      <alignment horizontal="center" vertical="center"/>
    </xf>
    <xf numFmtId="2" fontId="12" fillId="12" borderId="1" xfId="0" applyNumberFormat="1" applyFont="1" applyFill="1" applyBorder="1" applyAlignment="1">
      <alignment horizontal="center" vertical="center"/>
    </xf>
    <xf numFmtId="4" fontId="7" fillId="12" borderId="1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center"/>
    </xf>
    <xf numFmtId="0" fontId="3" fillId="7" borderId="6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11" borderId="24" xfId="0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9" fillId="0" borderId="0" xfId="0" applyFont="1" applyAlignment="1" applyProtection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center"/>
    </xf>
    <xf numFmtId="0" fontId="1" fillId="12" borderId="0" xfId="0" applyFont="1" applyFill="1" applyAlignment="1">
      <alignment horizontal="center" vertical="center"/>
    </xf>
    <xf numFmtId="0" fontId="1" fillId="9" borderId="20" xfId="0" applyFont="1" applyFill="1" applyBorder="1" applyAlignment="1">
      <alignment horizontal="center" wrapText="1"/>
    </xf>
    <xf numFmtId="0" fontId="1" fillId="9" borderId="21" xfId="0" applyFont="1" applyFill="1" applyBorder="1" applyAlignment="1">
      <alignment horizontal="center" wrapText="1"/>
    </xf>
    <xf numFmtId="0" fontId="1" fillId="9" borderId="22" xfId="0" applyFont="1" applyFill="1" applyBorder="1" applyAlignment="1">
      <alignment horizontal="center" wrapText="1"/>
    </xf>
    <xf numFmtId="0" fontId="1" fillId="9" borderId="19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 wrapText="1"/>
    </xf>
    <xf numFmtId="0" fontId="1" fillId="9" borderId="23" xfId="0" applyFont="1" applyFill="1" applyBorder="1" applyAlignment="1">
      <alignment horizontal="center" wrapText="1"/>
    </xf>
    <xf numFmtId="0" fontId="1" fillId="9" borderId="24" xfId="0" applyFont="1" applyFill="1" applyBorder="1" applyAlignment="1">
      <alignment horizontal="center" wrapText="1"/>
    </xf>
    <xf numFmtId="0" fontId="1" fillId="9" borderId="25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wrapText="1"/>
    </xf>
    <xf numFmtId="0" fontId="1" fillId="10" borderId="5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auto="1"/>
      </font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EE8E00"/>
      <color rgb="FFFF9900"/>
      <color rgb="FFD3B5E9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de ponto de equilíbrio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Vendas brutas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giro'!$C$8:$C$19</c:f>
              <c:numCache>
                <c:formatCode>#,##0.00</c:formatCode>
                <c:ptCount val="12"/>
                <c:pt idx="0">
                  <c:v>0</c:v>
                </c:pt>
                <c:pt idx="1">
                  <c:v>400</c:v>
                </c:pt>
                <c:pt idx="2">
                  <c:v>500</c:v>
                </c:pt>
                <c:pt idx="3">
                  <c:v>700</c:v>
                </c:pt>
                <c:pt idx="4">
                  <c:v>1000</c:v>
                </c:pt>
                <c:pt idx="5">
                  <c:v>1300</c:v>
                </c:pt>
                <c:pt idx="6">
                  <c:v>1500</c:v>
                </c:pt>
                <c:pt idx="7">
                  <c:v>2000</c:v>
                </c:pt>
                <c:pt idx="8">
                  <c:v>2400</c:v>
                </c:pt>
                <c:pt idx="9">
                  <c:v>3000</c:v>
                </c:pt>
                <c:pt idx="10">
                  <c:v>3400</c:v>
                </c:pt>
                <c:pt idx="11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6-431F-B189-751EDAA7A818}"/>
            </c:ext>
          </c:extLst>
        </c:ser>
        <c:ser>
          <c:idx val="1"/>
          <c:order val="1"/>
          <c:tx>
            <c:v>Despesas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giro'!$I$8:$I$19</c:f>
              <c:numCache>
                <c:formatCode>#,##0.00</c:formatCode>
                <c:ptCount val="12"/>
                <c:pt idx="0">
                  <c:v>375</c:v>
                </c:pt>
                <c:pt idx="1">
                  <c:v>465</c:v>
                </c:pt>
                <c:pt idx="2">
                  <c:v>559</c:v>
                </c:pt>
                <c:pt idx="3">
                  <c:v>735</c:v>
                </c:pt>
                <c:pt idx="4">
                  <c:v>996</c:v>
                </c:pt>
                <c:pt idx="5">
                  <c:v>1195</c:v>
                </c:pt>
                <c:pt idx="6">
                  <c:v>1393</c:v>
                </c:pt>
                <c:pt idx="7">
                  <c:v>1705</c:v>
                </c:pt>
                <c:pt idx="8">
                  <c:v>2135</c:v>
                </c:pt>
                <c:pt idx="9">
                  <c:v>2809</c:v>
                </c:pt>
                <c:pt idx="10">
                  <c:v>3195</c:v>
                </c:pt>
                <c:pt idx="11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6-431F-B189-751EDAA7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772352"/>
        <c:axId val="1451773984"/>
      </c:lineChart>
      <c:catAx>
        <c:axId val="1451772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773984"/>
        <c:crosses val="autoZero"/>
        <c:auto val="1"/>
        <c:lblAlgn val="ctr"/>
        <c:lblOffset val="100"/>
        <c:noMultiLvlLbl val="0"/>
      </c:catAx>
      <c:valAx>
        <c:axId val="1451773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77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180975</xdr:rowOff>
    </xdr:from>
    <xdr:to>
      <xdr:col>1</xdr:col>
      <xdr:colOff>1039586</xdr:colOff>
      <xdr:row>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1049111</xdr:colOff>
      <xdr:row>3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171450</xdr:rowOff>
    </xdr:from>
    <xdr:to>
      <xdr:col>17</xdr:col>
      <xdr:colOff>200025</xdr:colOff>
      <xdr:row>18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9524</xdr:rowOff>
    </xdr:from>
    <xdr:to>
      <xdr:col>1</xdr:col>
      <xdr:colOff>1096736</xdr:colOff>
      <xdr:row>3</xdr:row>
      <xdr:rowOff>114299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4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982436</xdr:colOff>
      <xdr:row>3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0</xdr:rowOff>
    </xdr:from>
    <xdr:to>
      <xdr:col>2</xdr:col>
      <xdr:colOff>820511</xdr:colOff>
      <xdr:row>3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0500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EFDA"/>
  </sheetPr>
  <dimension ref="A3:F682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20" customWidth="1"/>
    <col min="4" max="4" width="62.140625" customWidth="1"/>
    <col min="5" max="5" width="15.42578125" style="23" customWidth="1"/>
    <col min="6" max="6" width="36.42578125" customWidth="1"/>
  </cols>
  <sheetData>
    <row r="3" spans="1:6" s="49" customFormat="1" ht="18.75" customHeight="1">
      <c r="B3" s="50"/>
      <c r="C3" s="48" t="s">
        <v>0</v>
      </c>
      <c r="E3" s="51"/>
    </row>
    <row r="5" spans="1:6" ht="23.25">
      <c r="A5" s="15"/>
      <c r="B5" s="45" t="s">
        <v>1</v>
      </c>
    </row>
    <row r="6" spans="1:6" ht="12" customHeight="1" thickBot="1">
      <c r="A6" s="15"/>
      <c r="B6" s="4"/>
    </row>
    <row r="7" spans="1:6" ht="19.5" thickBot="1">
      <c r="B7" s="94" t="s">
        <v>2</v>
      </c>
      <c r="C7" s="95"/>
      <c r="D7" s="95"/>
      <c r="E7" s="96"/>
    </row>
    <row r="9" spans="1:6" ht="30">
      <c r="B9" s="25" t="s">
        <v>3</v>
      </c>
      <c r="C9" s="25" t="s">
        <v>4</v>
      </c>
      <c r="D9" s="25" t="s">
        <v>5</v>
      </c>
      <c r="E9" s="26" t="s">
        <v>6</v>
      </c>
    </row>
    <row r="10" spans="1:6">
      <c r="B10" s="25">
        <v>1</v>
      </c>
      <c r="C10" s="17" t="s">
        <v>7</v>
      </c>
      <c r="D10" s="16" t="s">
        <v>8</v>
      </c>
      <c r="E10" s="16">
        <v>0</v>
      </c>
    </row>
    <row r="11" spans="1:6">
      <c r="D11" s="18" t="s">
        <v>9</v>
      </c>
      <c r="E11" s="27">
        <f>SUM(E10)</f>
        <v>0</v>
      </c>
      <c r="F11" s="21"/>
    </row>
    <row r="13" spans="1:6" ht="32.25" customHeight="1">
      <c r="B13" s="25" t="s">
        <v>3</v>
      </c>
      <c r="C13" s="25" t="s">
        <v>4</v>
      </c>
      <c r="D13" s="25" t="s">
        <v>5</v>
      </c>
      <c r="E13" s="26" t="s">
        <v>6</v>
      </c>
      <c r="F13" s="29" t="s">
        <v>10</v>
      </c>
    </row>
    <row r="14" spans="1:6">
      <c r="B14" s="97">
        <v>1</v>
      </c>
      <c r="C14" s="100" t="s">
        <v>11</v>
      </c>
      <c r="D14" s="55" t="s">
        <v>12</v>
      </c>
      <c r="E14" s="57">
        <v>150</v>
      </c>
    </row>
    <row r="15" spans="1:6">
      <c r="B15" s="98"/>
      <c r="C15" s="101"/>
      <c r="D15" s="55" t="s">
        <v>13</v>
      </c>
      <c r="E15" s="57">
        <v>30</v>
      </c>
    </row>
    <row r="16" spans="1:6">
      <c r="B16" s="98"/>
      <c r="C16" s="101"/>
      <c r="D16" s="55" t="s">
        <v>14</v>
      </c>
      <c r="E16" s="57">
        <v>50</v>
      </c>
    </row>
    <row r="17" spans="2:6">
      <c r="B17" s="98"/>
      <c r="C17" s="101"/>
      <c r="D17" s="55" t="s">
        <v>15</v>
      </c>
      <c r="E17" s="57">
        <v>80</v>
      </c>
    </row>
    <row r="18" spans="2:6">
      <c r="B18" s="98"/>
      <c r="C18" s="101"/>
      <c r="D18" s="55"/>
      <c r="E18" s="57"/>
    </row>
    <row r="19" spans="2:6">
      <c r="B19" s="99"/>
      <c r="C19" s="102"/>
      <c r="D19" s="56"/>
      <c r="E19" s="58"/>
    </row>
    <row r="20" spans="2:6">
      <c r="D20" s="18" t="s">
        <v>16</v>
      </c>
      <c r="E20" s="27">
        <f>SUM(E14:E19)</f>
        <v>310</v>
      </c>
      <c r="F20" s="22"/>
    </row>
    <row r="22" spans="2:6" ht="31.5" customHeight="1">
      <c r="B22" s="25" t="s">
        <v>3</v>
      </c>
      <c r="C22" s="25" t="s">
        <v>4</v>
      </c>
      <c r="D22" s="25" t="s">
        <v>5</v>
      </c>
      <c r="E22" s="26" t="s">
        <v>6</v>
      </c>
      <c r="F22" s="29" t="s">
        <v>10</v>
      </c>
    </row>
    <row r="23" spans="2:6">
      <c r="B23" s="97">
        <v>1</v>
      </c>
      <c r="C23" s="100" t="s">
        <v>17</v>
      </c>
      <c r="D23" s="55" t="s">
        <v>18</v>
      </c>
      <c r="E23" s="57">
        <v>15</v>
      </c>
    </row>
    <row r="24" spans="2:6">
      <c r="B24" s="98"/>
      <c r="C24" s="101"/>
      <c r="D24" s="55" t="s">
        <v>19</v>
      </c>
      <c r="E24" s="57">
        <v>50</v>
      </c>
    </row>
    <row r="25" spans="2:6">
      <c r="B25" s="98"/>
      <c r="C25" s="101"/>
      <c r="D25" s="55"/>
      <c r="E25" s="57"/>
    </row>
    <row r="26" spans="2:6">
      <c r="B26" s="98"/>
      <c r="C26" s="101"/>
      <c r="D26" s="55"/>
      <c r="E26" s="57"/>
    </row>
    <row r="27" spans="2:6">
      <c r="B27" s="98"/>
      <c r="C27" s="101"/>
      <c r="D27" s="55"/>
      <c r="E27" s="57"/>
    </row>
    <row r="28" spans="2:6">
      <c r="B28" s="99"/>
      <c r="C28" s="102"/>
      <c r="D28" s="56"/>
      <c r="E28" s="58"/>
    </row>
    <row r="29" spans="2:6">
      <c r="D29" s="18" t="s">
        <v>20</v>
      </c>
      <c r="E29" s="27">
        <f>SUM(E23:E28)</f>
        <v>65</v>
      </c>
      <c r="F29" s="22"/>
    </row>
    <row r="31" spans="2:6" ht="13.5" customHeight="1">
      <c r="C31" s="97" t="s">
        <v>21</v>
      </c>
      <c r="D31" s="28" t="s">
        <v>8</v>
      </c>
      <c r="E31" s="24">
        <f>E11</f>
        <v>0</v>
      </c>
    </row>
    <row r="32" spans="2:6">
      <c r="C32" s="98"/>
      <c r="D32" s="28" t="s">
        <v>11</v>
      </c>
      <c r="E32" s="24">
        <f>E20</f>
        <v>310</v>
      </c>
    </row>
    <row r="33" spans="2:6">
      <c r="C33" s="99"/>
      <c r="D33" s="28" t="s">
        <v>17</v>
      </c>
      <c r="E33" s="24">
        <f>E29</f>
        <v>65</v>
      </c>
    </row>
    <row r="35" spans="2:6" ht="15.75" thickBot="1"/>
    <row r="36" spans="2:6" ht="19.5" thickBot="1">
      <c r="B36" s="106" t="s">
        <v>22</v>
      </c>
      <c r="C36" s="107"/>
      <c r="D36" s="107"/>
      <c r="E36" s="108"/>
    </row>
    <row r="38" spans="2:6" ht="30">
      <c r="B38" s="30" t="s">
        <v>3</v>
      </c>
      <c r="C38" s="30" t="s">
        <v>4</v>
      </c>
      <c r="D38" s="30" t="s">
        <v>5</v>
      </c>
      <c r="E38" s="31" t="s">
        <v>6</v>
      </c>
      <c r="F38" s="29"/>
    </row>
    <row r="39" spans="2:6">
      <c r="B39" s="30">
        <v>2</v>
      </c>
      <c r="C39" s="17" t="s">
        <v>7</v>
      </c>
      <c r="D39" s="16" t="s">
        <v>8</v>
      </c>
      <c r="E39" s="16">
        <v>400</v>
      </c>
    </row>
    <row r="40" spans="2:6">
      <c r="D40" s="18" t="s">
        <v>23</v>
      </c>
      <c r="E40" s="27">
        <f>SUM(E39)</f>
        <v>400</v>
      </c>
      <c r="F40" s="21"/>
    </row>
    <row r="42" spans="2:6" ht="30">
      <c r="B42" s="30" t="s">
        <v>3</v>
      </c>
      <c r="C42" s="30" t="s">
        <v>4</v>
      </c>
      <c r="D42" s="30" t="s">
        <v>5</v>
      </c>
      <c r="E42" s="31" t="s">
        <v>6</v>
      </c>
      <c r="F42" s="29" t="s">
        <v>10</v>
      </c>
    </row>
    <row r="43" spans="2:6">
      <c r="B43" s="103">
        <v>2</v>
      </c>
      <c r="C43" s="100" t="s">
        <v>11</v>
      </c>
      <c r="D43" s="55" t="s">
        <v>12</v>
      </c>
      <c r="E43" s="57">
        <v>200</v>
      </c>
    </row>
    <row r="44" spans="2:6">
      <c r="B44" s="104"/>
      <c r="C44" s="101"/>
      <c r="D44" s="55" t="s">
        <v>13</v>
      </c>
      <c r="E44" s="57">
        <v>40</v>
      </c>
    </row>
    <row r="45" spans="2:6">
      <c r="B45" s="104"/>
      <c r="C45" s="101"/>
      <c r="D45" s="55" t="s">
        <v>24</v>
      </c>
      <c r="E45" s="57">
        <v>160</v>
      </c>
    </row>
    <row r="46" spans="2:6">
      <c r="B46" s="104"/>
      <c r="C46" s="101"/>
      <c r="D46" s="55"/>
      <c r="E46" s="57"/>
    </row>
    <row r="47" spans="2:6">
      <c r="B47" s="104"/>
      <c r="C47" s="101"/>
      <c r="D47" s="19"/>
      <c r="E47" s="57"/>
    </row>
    <row r="48" spans="2:6">
      <c r="B48" s="105"/>
      <c r="C48" s="102"/>
      <c r="D48" s="20"/>
      <c r="E48" s="58"/>
    </row>
    <row r="49" spans="2:6">
      <c r="D49" s="18" t="s">
        <v>25</v>
      </c>
      <c r="E49" s="27">
        <f>SUM(E43:E48)</f>
        <v>400</v>
      </c>
      <c r="F49" s="22"/>
    </row>
    <row r="51" spans="2:6" ht="30">
      <c r="B51" s="30" t="s">
        <v>3</v>
      </c>
      <c r="C51" s="30" t="s">
        <v>4</v>
      </c>
      <c r="D51" s="30" t="s">
        <v>5</v>
      </c>
      <c r="E51" s="31" t="s">
        <v>6</v>
      </c>
      <c r="F51" s="29" t="s">
        <v>10</v>
      </c>
    </row>
    <row r="52" spans="2:6">
      <c r="B52" s="103">
        <v>2</v>
      </c>
      <c r="C52" s="100" t="s">
        <v>17</v>
      </c>
      <c r="D52" s="55" t="s">
        <v>18</v>
      </c>
      <c r="E52" s="57">
        <v>15</v>
      </c>
    </row>
    <row r="53" spans="2:6">
      <c r="B53" s="104"/>
      <c r="C53" s="101"/>
      <c r="D53" s="55" t="s">
        <v>19</v>
      </c>
      <c r="E53" s="57">
        <v>50</v>
      </c>
    </row>
    <row r="54" spans="2:6">
      <c r="B54" s="104"/>
      <c r="C54" s="101"/>
      <c r="D54" s="53"/>
      <c r="E54" s="57"/>
    </row>
    <row r="55" spans="2:6">
      <c r="B55" s="104"/>
      <c r="C55" s="101"/>
      <c r="D55" s="53"/>
      <c r="E55" s="57"/>
    </row>
    <row r="56" spans="2:6">
      <c r="B56" s="104"/>
      <c r="C56" s="101"/>
      <c r="D56" s="53"/>
      <c r="E56" s="57"/>
    </row>
    <row r="57" spans="2:6">
      <c r="B57" s="105"/>
      <c r="C57" s="102"/>
      <c r="D57" s="54"/>
      <c r="E57" s="58"/>
    </row>
    <row r="58" spans="2:6">
      <c r="D58" s="18" t="s">
        <v>26</v>
      </c>
      <c r="E58" s="27">
        <f>SUM(E52:E57)</f>
        <v>65</v>
      </c>
      <c r="F58" s="22"/>
    </row>
    <row r="60" spans="2:6" ht="14.25" customHeight="1">
      <c r="C60" s="103" t="s">
        <v>27</v>
      </c>
      <c r="D60" s="32" t="s">
        <v>8</v>
      </c>
      <c r="E60" s="24">
        <f>E40</f>
        <v>400</v>
      </c>
    </row>
    <row r="61" spans="2:6">
      <c r="C61" s="104"/>
      <c r="D61" s="32" t="s">
        <v>11</v>
      </c>
      <c r="E61" s="24">
        <f>E49</f>
        <v>400</v>
      </c>
    </row>
    <row r="62" spans="2:6">
      <c r="C62" s="105"/>
      <c r="D62" s="32" t="s">
        <v>17</v>
      </c>
      <c r="E62" s="24">
        <f>E58</f>
        <v>65</v>
      </c>
    </row>
    <row r="63" spans="2:6" ht="15.75" thickBot="1"/>
    <row r="64" spans="2:6" ht="19.5" thickBot="1">
      <c r="B64" s="118" t="s">
        <v>28</v>
      </c>
      <c r="C64" s="119"/>
      <c r="D64" s="119"/>
      <c r="E64" s="120"/>
    </row>
    <row r="66" spans="2:6" ht="30">
      <c r="B66" s="36" t="s">
        <v>3</v>
      </c>
      <c r="C66" s="36" t="s">
        <v>4</v>
      </c>
      <c r="D66" s="36" t="s">
        <v>5</v>
      </c>
      <c r="E66" s="37" t="s">
        <v>6</v>
      </c>
    </row>
    <row r="67" spans="2:6">
      <c r="B67" s="36">
        <v>3</v>
      </c>
      <c r="C67" s="17" t="s">
        <v>7</v>
      </c>
      <c r="D67" s="16" t="s">
        <v>8</v>
      </c>
      <c r="E67" s="16">
        <v>500</v>
      </c>
    </row>
    <row r="68" spans="2:6">
      <c r="D68" s="18" t="s">
        <v>29</v>
      </c>
      <c r="E68" s="27">
        <f>SUM(E67)</f>
        <v>500</v>
      </c>
      <c r="F68" s="21"/>
    </row>
    <row r="70" spans="2:6" ht="30">
      <c r="B70" s="36" t="s">
        <v>3</v>
      </c>
      <c r="C70" s="36" t="s">
        <v>4</v>
      </c>
      <c r="D70" s="36" t="s">
        <v>5</v>
      </c>
      <c r="E70" s="37" t="s">
        <v>6</v>
      </c>
      <c r="F70" s="29" t="s">
        <v>10</v>
      </c>
    </row>
    <row r="71" spans="2:6">
      <c r="B71" s="115">
        <v>3</v>
      </c>
      <c r="C71" s="100" t="s">
        <v>11</v>
      </c>
      <c r="D71" s="55" t="s">
        <v>12</v>
      </c>
      <c r="E71" s="57">
        <v>240</v>
      </c>
    </row>
    <row r="72" spans="2:6">
      <c r="B72" s="116"/>
      <c r="C72" s="101"/>
      <c r="D72" s="55" t="s">
        <v>13</v>
      </c>
      <c r="E72" s="57">
        <v>50</v>
      </c>
    </row>
    <row r="73" spans="2:6">
      <c r="B73" s="116"/>
      <c r="C73" s="101"/>
      <c r="D73" s="55" t="s">
        <v>24</v>
      </c>
      <c r="E73" s="57">
        <v>180</v>
      </c>
    </row>
    <row r="74" spans="2:6">
      <c r="B74" s="116"/>
      <c r="C74" s="101"/>
      <c r="D74" s="55" t="s">
        <v>30</v>
      </c>
      <c r="E74" s="57">
        <v>24</v>
      </c>
      <c r="F74" s="15">
        <f>E74/E60</f>
        <v>0.06</v>
      </c>
    </row>
    <row r="75" spans="2:6">
      <c r="B75" s="116"/>
      <c r="C75" s="101"/>
      <c r="D75" s="53"/>
      <c r="E75" s="57"/>
    </row>
    <row r="76" spans="2:6">
      <c r="B76" s="117"/>
      <c r="C76" s="102"/>
      <c r="D76" s="54"/>
      <c r="E76" s="58"/>
    </row>
    <row r="77" spans="2:6">
      <c r="D77" s="18" t="s">
        <v>31</v>
      </c>
      <c r="E77" s="27">
        <f>SUM(E71:E76)</f>
        <v>494</v>
      </c>
      <c r="F77" s="22"/>
    </row>
    <row r="79" spans="2:6" ht="30">
      <c r="B79" s="36" t="s">
        <v>3</v>
      </c>
      <c r="C79" s="36" t="s">
        <v>4</v>
      </c>
      <c r="D79" s="36" t="s">
        <v>5</v>
      </c>
      <c r="E79" s="37" t="s">
        <v>6</v>
      </c>
      <c r="F79" s="29" t="s">
        <v>10</v>
      </c>
    </row>
    <row r="80" spans="2:6">
      <c r="B80" s="115">
        <v>3</v>
      </c>
      <c r="C80" s="100" t="s">
        <v>17</v>
      </c>
      <c r="D80" s="55" t="s">
        <v>18</v>
      </c>
      <c r="E80" s="57">
        <v>15</v>
      </c>
    </row>
    <row r="81" spans="2:6">
      <c r="B81" s="116"/>
      <c r="C81" s="101"/>
      <c r="D81" s="55" t="s">
        <v>19</v>
      </c>
      <c r="E81" s="57">
        <v>50</v>
      </c>
    </row>
    <row r="82" spans="2:6">
      <c r="B82" s="116"/>
      <c r="C82" s="101"/>
      <c r="D82" s="53"/>
      <c r="E82" s="57"/>
    </row>
    <row r="83" spans="2:6">
      <c r="B83" s="116"/>
      <c r="C83" s="101"/>
      <c r="D83" s="53"/>
      <c r="E83" s="57"/>
    </row>
    <row r="84" spans="2:6">
      <c r="B84" s="116"/>
      <c r="C84" s="101"/>
      <c r="D84" s="53"/>
      <c r="E84" s="57"/>
    </row>
    <row r="85" spans="2:6">
      <c r="B85" s="117"/>
      <c r="C85" s="102"/>
      <c r="D85" s="54"/>
      <c r="E85" s="58"/>
    </row>
    <row r="86" spans="2:6">
      <c r="D86" s="18" t="s">
        <v>32</v>
      </c>
      <c r="E86" s="27">
        <f>SUM(E80:E85)</f>
        <v>65</v>
      </c>
      <c r="F86" s="22"/>
    </row>
    <row r="88" spans="2:6" ht="15" customHeight="1">
      <c r="C88" s="115" t="s">
        <v>33</v>
      </c>
      <c r="D88" s="38" t="s">
        <v>8</v>
      </c>
      <c r="E88" s="24">
        <f>E68</f>
        <v>500</v>
      </c>
    </row>
    <row r="89" spans="2:6">
      <c r="C89" s="116"/>
      <c r="D89" s="38" t="s">
        <v>11</v>
      </c>
      <c r="E89" s="24">
        <f>E77</f>
        <v>494</v>
      </c>
    </row>
    <row r="90" spans="2:6">
      <c r="C90" s="117"/>
      <c r="D90" s="38" t="s">
        <v>17</v>
      </c>
      <c r="E90" s="24">
        <f>E86</f>
        <v>65</v>
      </c>
    </row>
    <row r="91" spans="2:6" ht="15.75" thickBot="1"/>
    <row r="92" spans="2:6" ht="19.5" thickBot="1">
      <c r="B92" s="112" t="s">
        <v>34</v>
      </c>
      <c r="C92" s="113"/>
      <c r="D92" s="113"/>
      <c r="E92" s="114"/>
    </row>
    <row r="93" spans="2:6">
      <c r="B93" s="33"/>
      <c r="C93" s="34"/>
      <c r="D93" s="34"/>
      <c r="E93" s="35"/>
    </row>
    <row r="94" spans="2:6" ht="30">
      <c r="B94" s="39" t="s">
        <v>3</v>
      </c>
      <c r="C94" s="39" t="s">
        <v>4</v>
      </c>
      <c r="D94" s="39" t="s">
        <v>5</v>
      </c>
      <c r="E94" s="40" t="s">
        <v>6</v>
      </c>
    </row>
    <row r="95" spans="2:6">
      <c r="B95" s="39">
        <v>4</v>
      </c>
      <c r="C95" s="17" t="s">
        <v>7</v>
      </c>
      <c r="D95" s="16" t="s">
        <v>8</v>
      </c>
      <c r="E95" s="16">
        <v>700</v>
      </c>
    </row>
    <row r="96" spans="2:6">
      <c r="D96" s="18" t="s">
        <v>35</v>
      </c>
      <c r="E96" s="27">
        <f>SUM(E95)</f>
        <v>700</v>
      </c>
      <c r="F96" s="21"/>
    </row>
    <row r="98" spans="2:6" ht="30">
      <c r="B98" s="39" t="s">
        <v>3</v>
      </c>
      <c r="C98" s="39" t="s">
        <v>4</v>
      </c>
      <c r="D98" s="39" t="s">
        <v>5</v>
      </c>
      <c r="E98" s="40" t="s">
        <v>6</v>
      </c>
      <c r="F98" s="29" t="s">
        <v>10</v>
      </c>
    </row>
    <row r="99" spans="2:6">
      <c r="B99" s="109">
        <v>4</v>
      </c>
      <c r="C99" s="100" t="s">
        <v>11</v>
      </c>
      <c r="D99" s="55" t="s">
        <v>12</v>
      </c>
      <c r="E99" s="57">
        <v>340</v>
      </c>
    </row>
    <row r="100" spans="2:6">
      <c r="B100" s="110"/>
      <c r="C100" s="101"/>
      <c r="D100" s="55" t="s">
        <v>13</v>
      </c>
      <c r="E100" s="57">
        <v>70</v>
      </c>
    </row>
    <row r="101" spans="2:6">
      <c r="B101" s="110"/>
      <c r="C101" s="101"/>
      <c r="D101" s="55" t="s">
        <v>24</v>
      </c>
      <c r="E101" s="57">
        <v>230</v>
      </c>
    </row>
    <row r="102" spans="2:6">
      <c r="B102" s="110"/>
      <c r="C102" s="101"/>
      <c r="D102" s="55" t="s">
        <v>30</v>
      </c>
      <c r="E102" s="57">
        <v>30</v>
      </c>
      <c r="F102" s="15">
        <f>E102/E88</f>
        <v>0.06</v>
      </c>
    </row>
    <row r="103" spans="2:6">
      <c r="B103" s="110"/>
      <c r="C103" s="101"/>
      <c r="D103" s="53"/>
      <c r="E103" s="57"/>
    </row>
    <row r="104" spans="2:6">
      <c r="B104" s="111"/>
      <c r="C104" s="102"/>
      <c r="D104" s="54"/>
      <c r="E104" s="58"/>
    </row>
    <row r="105" spans="2:6">
      <c r="D105" s="18" t="s">
        <v>36</v>
      </c>
      <c r="E105" s="27">
        <f>SUM(E99:E104)</f>
        <v>670</v>
      </c>
      <c r="F105" s="22"/>
    </row>
    <row r="107" spans="2:6" ht="30">
      <c r="B107" s="39" t="s">
        <v>3</v>
      </c>
      <c r="C107" s="39" t="s">
        <v>4</v>
      </c>
      <c r="D107" s="39" t="s">
        <v>5</v>
      </c>
      <c r="E107" s="40" t="s">
        <v>6</v>
      </c>
      <c r="F107" s="29" t="s">
        <v>10</v>
      </c>
    </row>
    <row r="108" spans="2:6">
      <c r="B108" s="109">
        <v>4</v>
      </c>
      <c r="C108" s="100" t="s">
        <v>17</v>
      </c>
      <c r="D108" s="55" t="s">
        <v>18</v>
      </c>
      <c r="E108" s="57">
        <v>15</v>
      </c>
    </row>
    <row r="109" spans="2:6">
      <c r="B109" s="110"/>
      <c r="C109" s="101"/>
      <c r="D109" s="55" t="s">
        <v>19</v>
      </c>
      <c r="E109" s="57">
        <v>50</v>
      </c>
    </row>
    <row r="110" spans="2:6">
      <c r="B110" s="110"/>
      <c r="C110" s="101"/>
      <c r="D110" s="53"/>
      <c r="E110" s="57"/>
    </row>
    <row r="111" spans="2:6">
      <c r="B111" s="110"/>
      <c r="C111" s="101"/>
      <c r="D111" s="53"/>
      <c r="E111" s="57"/>
    </row>
    <row r="112" spans="2:6">
      <c r="B112" s="110"/>
      <c r="C112" s="101"/>
      <c r="D112" s="53"/>
      <c r="E112" s="57"/>
    </row>
    <row r="113" spans="2:6">
      <c r="B113" s="111"/>
      <c r="C113" s="102"/>
      <c r="D113" s="54"/>
      <c r="E113" s="58"/>
    </row>
    <row r="114" spans="2:6">
      <c r="D114" s="18" t="s">
        <v>37</v>
      </c>
      <c r="E114" s="27">
        <f>SUM(E108:E113)</f>
        <v>65</v>
      </c>
      <c r="F114" s="22"/>
    </row>
    <row r="116" spans="2:6" ht="13.5" customHeight="1">
      <c r="C116" s="109" t="s">
        <v>38</v>
      </c>
      <c r="D116" s="41" t="s">
        <v>8</v>
      </c>
      <c r="E116" s="24">
        <f>E96</f>
        <v>700</v>
      </c>
    </row>
    <row r="117" spans="2:6">
      <c r="C117" s="110"/>
      <c r="D117" s="41" t="s">
        <v>11</v>
      </c>
      <c r="E117" s="24">
        <f>E105</f>
        <v>670</v>
      </c>
    </row>
    <row r="118" spans="2:6">
      <c r="C118" s="111"/>
      <c r="D118" s="41" t="s">
        <v>17</v>
      </c>
      <c r="E118" s="24">
        <f>E114</f>
        <v>65</v>
      </c>
    </row>
    <row r="119" spans="2:6" ht="15.75" thickBot="1"/>
    <row r="120" spans="2:6" ht="19.5" thickBot="1">
      <c r="B120" s="124" t="s">
        <v>39</v>
      </c>
      <c r="C120" s="125"/>
      <c r="D120" s="125"/>
      <c r="E120" s="126"/>
    </row>
    <row r="121" spans="2:6">
      <c r="B121" s="33"/>
      <c r="C121" s="34"/>
      <c r="D121" s="34"/>
      <c r="E121" s="35"/>
    </row>
    <row r="122" spans="2:6" ht="30">
      <c r="B122" s="42" t="s">
        <v>3</v>
      </c>
      <c r="C122" s="42" t="s">
        <v>4</v>
      </c>
      <c r="D122" s="42" t="s">
        <v>5</v>
      </c>
      <c r="E122" s="43" t="s">
        <v>6</v>
      </c>
    </row>
    <row r="123" spans="2:6">
      <c r="B123" s="42">
        <v>5</v>
      </c>
      <c r="C123" s="17" t="s">
        <v>7</v>
      </c>
      <c r="D123" s="16" t="s">
        <v>8</v>
      </c>
      <c r="E123" s="16">
        <v>1000</v>
      </c>
    </row>
    <row r="124" spans="2:6">
      <c r="D124" s="18" t="s">
        <v>40</v>
      </c>
      <c r="E124" s="27">
        <f>SUM(E123)</f>
        <v>1000</v>
      </c>
      <c r="F124" s="21"/>
    </row>
    <row r="126" spans="2:6" ht="30">
      <c r="B126" s="42" t="s">
        <v>3</v>
      </c>
      <c r="C126" s="42" t="s">
        <v>4</v>
      </c>
      <c r="D126" s="42" t="s">
        <v>5</v>
      </c>
      <c r="E126" s="43" t="s">
        <v>6</v>
      </c>
      <c r="F126" s="29" t="s">
        <v>10</v>
      </c>
    </row>
    <row r="127" spans="2:6">
      <c r="B127" s="121">
        <v>5</v>
      </c>
      <c r="C127" s="100" t="s">
        <v>11</v>
      </c>
      <c r="D127" s="55" t="s">
        <v>12</v>
      </c>
      <c r="E127" s="57">
        <v>490</v>
      </c>
    </row>
    <row r="128" spans="2:6">
      <c r="B128" s="122"/>
      <c r="C128" s="101"/>
      <c r="D128" s="55" t="s">
        <v>13</v>
      </c>
      <c r="E128" s="57">
        <v>99</v>
      </c>
    </row>
    <row r="129" spans="2:6">
      <c r="B129" s="122"/>
      <c r="C129" s="101"/>
      <c r="D129" s="55" t="s">
        <v>24</v>
      </c>
      <c r="E129" s="57">
        <v>300</v>
      </c>
    </row>
    <row r="130" spans="2:6">
      <c r="B130" s="122"/>
      <c r="C130" s="101"/>
      <c r="D130" s="55" t="s">
        <v>30</v>
      </c>
      <c r="E130" s="57">
        <v>42</v>
      </c>
      <c r="F130" s="15">
        <f>E130/E116</f>
        <v>0.06</v>
      </c>
    </row>
    <row r="131" spans="2:6">
      <c r="B131" s="122"/>
      <c r="C131" s="101"/>
      <c r="D131" s="53"/>
      <c r="E131" s="57"/>
    </row>
    <row r="132" spans="2:6">
      <c r="B132" s="123"/>
      <c r="C132" s="102"/>
      <c r="D132" s="54"/>
      <c r="E132" s="58"/>
    </row>
    <row r="133" spans="2:6">
      <c r="D133" s="18" t="s">
        <v>41</v>
      </c>
      <c r="E133" s="27">
        <f>SUM(E127:E132)</f>
        <v>931</v>
      </c>
      <c r="F133" s="22"/>
    </row>
    <row r="135" spans="2:6" ht="30">
      <c r="B135" s="42" t="s">
        <v>3</v>
      </c>
      <c r="C135" s="42" t="s">
        <v>4</v>
      </c>
      <c r="D135" s="42" t="s">
        <v>5</v>
      </c>
      <c r="E135" s="43" t="s">
        <v>6</v>
      </c>
      <c r="F135" s="29" t="s">
        <v>10</v>
      </c>
    </row>
    <row r="136" spans="2:6">
      <c r="B136" s="121">
        <v>5</v>
      </c>
      <c r="C136" s="100" t="s">
        <v>17</v>
      </c>
      <c r="D136" s="55" t="s">
        <v>18</v>
      </c>
      <c r="E136" s="57">
        <v>15</v>
      </c>
    </row>
    <row r="137" spans="2:6">
      <c r="B137" s="122"/>
      <c r="C137" s="101"/>
      <c r="D137" s="55" t="s">
        <v>19</v>
      </c>
      <c r="E137" s="57">
        <v>50</v>
      </c>
    </row>
    <row r="138" spans="2:6">
      <c r="B138" s="122"/>
      <c r="C138" s="101"/>
      <c r="D138" s="53"/>
      <c r="E138" s="57"/>
    </row>
    <row r="139" spans="2:6">
      <c r="B139" s="122"/>
      <c r="C139" s="101"/>
      <c r="D139" s="53"/>
      <c r="E139" s="57"/>
    </row>
    <row r="140" spans="2:6">
      <c r="B140" s="122"/>
      <c r="C140" s="101"/>
      <c r="D140" s="53"/>
      <c r="E140" s="57"/>
    </row>
    <row r="141" spans="2:6">
      <c r="B141" s="123"/>
      <c r="C141" s="102"/>
      <c r="D141" s="54"/>
      <c r="E141" s="58"/>
    </row>
    <row r="142" spans="2:6">
      <c r="D142" s="18" t="s">
        <v>42</v>
      </c>
      <c r="E142" s="27">
        <f>SUM(E136:E141)</f>
        <v>65</v>
      </c>
      <c r="F142" s="22"/>
    </row>
    <row r="144" spans="2:6" ht="13.5" customHeight="1">
      <c r="C144" s="121" t="s">
        <v>43</v>
      </c>
      <c r="D144" s="44" t="s">
        <v>8</v>
      </c>
      <c r="E144" s="24">
        <f>E124</f>
        <v>1000</v>
      </c>
    </row>
    <row r="145" spans="2:6">
      <c r="C145" s="122"/>
      <c r="D145" s="44" t="s">
        <v>11</v>
      </c>
      <c r="E145" s="24">
        <f>E133</f>
        <v>931</v>
      </c>
    </row>
    <row r="146" spans="2:6">
      <c r="C146" s="123"/>
      <c r="D146" s="44" t="s">
        <v>17</v>
      </c>
      <c r="E146" s="24">
        <f>E142</f>
        <v>65</v>
      </c>
    </row>
    <row r="147" spans="2:6" ht="15.75" thickBot="1"/>
    <row r="148" spans="2:6" ht="19.5" thickBot="1">
      <c r="B148" s="94" t="s">
        <v>44</v>
      </c>
      <c r="C148" s="95"/>
      <c r="D148" s="95"/>
      <c r="E148" s="96"/>
    </row>
    <row r="150" spans="2:6" ht="30">
      <c r="B150" s="25" t="s">
        <v>3</v>
      </c>
      <c r="C150" s="25" t="s">
        <v>4</v>
      </c>
      <c r="D150" s="25" t="s">
        <v>5</v>
      </c>
      <c r="E150" s="26" t="s">
        <v>6</v>
      </c>
    </row>
    <row r="151" spans="2:6">
      <c r="B151" s="25">
        <v>6</v>
      </c>
      <c r="C151" s="17" t="s">
        <v>7</v>
      </c>
      <c r="D151" s="16" t="s">
        <v>8</v>
      </c>
      <c r="E151" s="16">
        <v>1300</v>
      </c>
    </row>
    <row r="152" spans="2:6">
      <c r="D152" s="18" t="s">
        <v>45</v>
      </c>
      <c r="E152" s="27">
        <f>SUM(E151)</f>
        <v>1300</v>
      </c>
      <c r="F152" s="21"/>
    </row>
    <row r="154" spans="2:6" ht="32.25" customHeight="1">
      <c r="B154" s="25" t="s">
        <v>3</v>
      </c>
      <c r="C154" s="25" t="s">
        <v>4</v>
      </c>
      <c r="D154" s="25" t="s">
        <v>5</v>
      </c>
      <c r="E154" s="26" t="s">
        <v>6</v>
      </c>
      <c r="F154" s="29" t="s">
        <v>10</v>
      </c>
    </row>
    <row r="155" spans="2:6">
      <c r="B155" s="97">
        <v>6</v>
      </c>
      <c r="C155" s="100" t="s">
        <v>11</v>
      </c>
      <c r="D155" s="55" t="s">
        <v>12</v>
      </c>
      <c r="E155" s="57">
        <v>600</v>
      </c>
    </row>
    <row r="156" spans="2:6">
      <c r="B156" s="98"/>
      <c r="C156" s="101"/>
      <c r="D156" s="55" t="s">
        <v>13</v>
      </c>
      <c r="E156" s="57">
        <v>120</v>
      </c>
    </row>
    <row r="157" spans="2:6">
      <c r="B157" s="98"/>
      <c r="C157" s="101"/>
      <c r="D157" s="55" t="s">
        <v>24</v>
      </c>
      <c r="E157" s="57">
        <v>350</v>
      </c>
    </row>
    <row r="158" spans="2:6">
      <c r="B158" s="98"/>
      <c r="C158" s="101"/>
      <c r="D158" s="55" t="s">
        <v>30</v>
      </c>
      <c r="E158" s="57">
        <v>60</v>
      </c>
      <c r="F158" s="15">
        <f>E158/E144</f>
        <v>0.06</v>
      </c>
    </row>
    <row r="159" spans="2:6">
      <c r="B159" s="98"/>
      <c r="C159" s="101"/>
      <c r="D159" s="53"/>
      <c r="E159" s="57"/>
    </row>
    <row r="160" spans="2:6">
      <c r="B160" s="99"/>
      <c r="C160" s="102"/>
      <c r="D160" s="54"/>
      <c r="E160" s="58"/>
    </row>
    <row r="161" spans="2:6">
      <c r="D161" s="18" t="s">
        <v>46</v>
      </c>
      <c r="E161" s="27">
        <f>SUM(E155:E160)</f>
        <v>1130</v>
      </c>
      <c r="F161" s="22"/>
    </row>
    <row r="163" spans="2:6" ht="31.5" customHeight="1">
      <c r="B163" s="25" t="s">
        <v>3</v>
      </c>
      <c r="C163" s="25" t="s">
        <v>4</v>
      </c>
      <c r="D163" s="25" t="s">
        <v>5</v>
      </c>
      <c r="E163" s="26" t="s">
        <v>6</v>
      </c>
      <c r="F163" s="29" t="s">
        <v>10</v>
      </c>
    </row>
    <row r="164" spans="2:6">
      <c r="B164" s="97">
        <v>6</v>
      </c>
      <c r="C164" s="100" t="s">
        <v>17</v>
      </c>
      <c r="D164" s="55" t="s">
        <v>18</v>
      </c>
      <c r="E164" s="57">
        <v>15</v>
      </c>
    </row>
    <row r="165" spans="2:6">
      <c r="B165" s="98"/>
      <c r="C165" s="101"/>
      <c r="D165" s="55" t="s">
        <v>19</v>
      </c>
      <c r="E165" s="57">
        <v>50</v>
      </c>
    </row>
    <row r="166" spans="2:6">
      <c r="B166" s="98"/>
      <c r="C166" s="101"/>
      <c r="D166" s="53"/>
      <c r="E166" s="57"/>
    </row>
    <row r="167" spans="2:6">
      <c r="B167" s="98"/>
      <c r="C167" s="101"/>
      <c r="D167" s="53"/>
      <c r="E167" s="57"/>
    </row>
    <row r="168" spans="2:6">
      <c r="B168" s="98"/>
      <c r="C168" s="101"/>
      <c r="D168" s="53"/>
      <c r="E168" s="57"/>
    </row>
    <row r="169" spans="2:6">
      <c r="B169" s="99"/>
      <c r="C169" s="102"/>
      <c r="D169" s="54"/>
      <c r="E169" s="58"/>
    </row>
    <row r="170" spans="2:6">
      <c r="D170" s="18" t="s">
        <v>47</v>
      </c>
      <c r="E170" s="27">
        <f>SUM(E164:E169)</f>
        <v>65</v>
      </c>
      <c r="F170" s="22"/>
    </row>
    <row r="172" spans="2:6" ht="13.5" customHeight="1">
      <c r="C172" s="97" t="s">
        <v>48</v>
      </c>
      <c r="D172" s="28" t="s">
        <v>8</v>
      </c>
      <c r="E172" s="24">
        <f>E152</f>
        <v>1300</v>
      </c>
    </row>
    <row r="173" spans="2:6">
      <c r="C173" s="98"/>
      <c r="D173" s="28" t="s">
        <v>11</v>
      </c>
      <c r="E173" s="24">
        <f>E161</f>
        <v>1130</v>
      </c>
    </row>
    <row r="174" spans="2:6">
      <c r="C174" s="99"/>
      <c r="D174" s="28" t="s">
        <v>17</v>
      </c>
      <c r="E174" s="24">
        <f>E170</f>
        <v>65</v>
      </c>
    </row>
    <row r="176" spans="2:6" ht="15.75" thickBot="1"/>
    <row r="177" spans="2:6" ht="19.5" thickBot="1">
      <c r="B177" s="106" t="s">
        <v>49</v>
      </c>
      <c r="C177" s="107"/>
      <c r="D177" s="107"/>
      <c r="E177" s="108"/>
    </row>
    <row r="178" spans="2:6">
      <c r="B178" s="33"/>
      <c r="C178" s="34"/>
      <c r="D178" s="34"/>
      <c r="E178" s="35"/>
    </row>
    <row r="179" spans="2:6" ht="30">
      <c r="B179" s="30" t="s">
        <v>3</v>
      </c>
      <c r="C179" s="30" t="s">
        <v>4</v>
      </c>
      <c r="D179" s="30" t="s">
        <v>5</v>
      </c>
      <c r="E179" s="31" t="s">
        <v>6</v>
      </c>
      <c r="F179" s="29"/>
    </row>
    <row r="180" spans="2:6">
      <c r="B180" s="30">
        <v>7</v>
      </c>
      <c r="C180" s="17" t="s">
        <v>7</v>
      </c>
      <c r="D180" s="16" t="s">
        <v>8</v>
      </c>
      <c r="E180" s="16">
        <v>1500</v>
      </c>
    </row>
    <row r="181" spans="2:6">
      <c r="D181" s="18" t="s">
        <v>50</v>
      </c>
      <c r="E181" s="27">
        <f>SUM(E180)</f>
        <v>1500</v>
      </c>
      <c r="F181" s="21"/>
    </row>
    <row r="183" spans="2:6" ht="30">
      <c r="B183" s="30" t="s">
        <v>3</v>
      </c>
      <c r="C183" s="30" t="s">
        <v>4</v>
      </c>
      <c r="D183" s="30" t="s">
        <v>5</v>
      </c>
      <c r="E183" s="31" t="s">
        <v>6</v>
      </c>
      <c r="F183" s="29" t="s">
        <v>10</v>
      </c>
    </row>
    <row r="184" spans="2:6">
      <c r="B184" s="103">
        <v>7</v>
      </c>
      <c r="C184" s="100" t="s">
        <v>11</v>
      </c>
      <c r="D184" s="55" t="s">
        <v>12</v>
      </c>
      <c r="E184" s="57">
        <v>700</v>
      </c>
    </row>
    <row r="185" spans="2:6">
      <c r="B185" s="104"/>
      <c r="C185" s="101"/>
      <c r="D185" s="55" t="s">
        <v>13</v>
      </c>
      <c r="E185" s="57">
        <v>150</v>
      </c>
    </row>
    <row r="186" spans="2:6">
      <c r="B186" s="104"/>
      <c r="C186" s="101"/>
      <c r="D186" s="55" t="s">
        <v>24</v>
      </c>
      <c r="E186" s="57">
        <v>400</v>
      </c>
    </row>
    <row r="187" spans="2:6">
      <c r="B187" s="104"/>
      <c r="C187" s="101"/>
      <c r="D187" s="55" t="s">
        <v>30</v>
      </c>
      <c r="E187" s="57">
        <v>78</v>
      </c>
      <c r="F187" s="15">
        <f>E187/E172</f>
        <v>0.06</v>
      </c>
    </row>
    <row r="188" spans="2:6">
      <c r="B188" s="104"/>
      <c r="C188" s="101"/>
      <c r="D188" s="53"/>
      <c r="E188" s="57"/>
    </row>
    <row r="189" spans="2:6">
      <c r="B189" s="105"/>
      <c r="C189" s="102"/>
      <c r="D189" s="54"/>
      <c r="E189" s="58"/>
    </row>
    <row r="190" spans="2:6">
      <c r="D190" s="18" t="s">
        <v>51</v>
      </c>
      <c r="E190" s="27">
        <f>SUM(E184:E189)</f>
        <v>1328</v>
      </c>
      <c r="F190" s="22"/>
    </row>
    <row r="192" spans="2:6" ht="30">
      <c r="B192" s="30" t="s">
        <v>3</v>
      </c>
      <c r="C192" s="30" t="s">
        <v>4</v>
      </c>
      <c r="D192" s="30" t="s">
        <v>5</v>
      </c>
      <c r="E192" s="31" t="s">
        <v>6</v>
      </c>
      <c r="F192" s="29" t="s">
        <v>10</v>
      </c>
    </row>
    <row r="193" spans="2:6">
      <c r="B193" s="103">
        <v>7</v>
      </c>
      <c r="C193" s="100" t="s">
        <v>17</v>
      </c>
      <c r="D193" s="55" t="s">
        <v>18</v>
      </c>
      <c r="E193" s="57">
        <v>15</v>
      </c>
    </row>
    <row r="194" spans="2:6">
      <c r="B194" s="104"/>
      <c r="C194" s="101"/>
      <c r="D194" s="55" t="s">
        <v>19</v>
      </c>
      <c r="E194" s="57">
        <v>50</v>
      </c>
    </row>
    <row r="195" spans="2:6">
      <c r="B195" s="104"/>
      <c r="C195" s="101"/>
      <c r="D195" s="53"/>
      <c r="E195" s="57"/>
    </row>
    <row r="196" spans="2:6">
      <c r="B196" s="104"/>
      <c r="C196" s="101"/>
      <c r="D196" s="53"/>
      <c r="E196" s="57"/>
    </row>
    <row r="197" spans="2:6">
      <c r="B197" s="104"/>
      <c r="C197" s="101"/>
      <c r="D197" s="53"/>
      <c r="E197" s="57"/>
    </row>
    <row r="198" spans="2:6">
      <c r="B198" s="105"/>
      <c r="C198" s="102"/>
      <c r="D198" s="54"/>
      <c r="E198" s="58"/>
    </row>
    <row r="199" spans="2:6">
      <c r="D199" s="18" t="s">
        <v>52</v>
      </c>
      <c r="E199" s="27">
        <f>SUM(E193:E198)</f>
        <v>65</v>
      </c>
      <c r="F199" s="22"/>
    </row>
    <row r="201" spans="2:6" ht="14.25" customHeight="1">
      <c r="C201" s="103" t="s">
        <v>53</v>
      </c>
      <c r="D201" s="32" t="s">
        <v>8</v>
      </c>
      <c r="E201" s="24">
        <f>E181</f>
        <v>1500</v>
      </c>
    </row>
    <row r="202" spans="2:6">
      <c r="C202" s="104"/>
      <c r="D202" s="32" t="s">
        <v>11</v>
      </c>
      <c r="E202" s="24">
        <f>E190</f>
        <v>1328</v>
      </c>
    </row>
    <row r="203" spans="2:6">
      <c r="C203" s="105"/>
      <c r="D203" s="32" t="s">
        <v>17</v>
      </c>
      <c r="E203" s="24">
        <f>E199</f>
        <v>65</v>
      </c>
    </row>
    <row r="204" spans="2:6" ht="15.75" thickBot="1"/>
    <row r="205" spans="2:6" ht="19.5" thickBot="1">
      <c r="B205" s="118" t="s">
        <v>54</v>
      </c>
      <c r="C205" s="119"/>
      <c r="D205" s="119"/>
      <c r="E205" s="120"/>
    </row>
    <row r="206" spans="2:6">
      <c r="B206" s="33"/>
      <c r="C206" s="34"/>
      <c r="D206" s="34"/>
      <c r="E206" s="35"/>
    </row>
    <row r="207" spans="2:6" ht="30">
      <c r="B207" s="36" t="s">
        <v>3</v>
      </c>
      <c r="C207" s="36" t="s">
        <v>4</v>
      </c>
      <c r="D207" s="36" t="s">
        <v>5</v>
      </c>
      <c r="E207" s="37" t="s">
        <v>6</v>
      </c>
    </row>
    <row r="208" spans="2:6">
      <c r="B208" s="36">
        <v>8</v>
      </c>
      <c r="C208" s="17" t="s">
        <v>7</v>
      </c>
      <c r="D208" s="16" t="s">
        <v>8</v>
      </c>
      <c r="E208" s="16">
        <v>2000</v>
      </c>
    </row>
    <row r="209" spans="2:6">
      <c r="D209" s="18" t="s">
        <v>55</v>
      </c>
      <c r="E209" s="27">
        <f>SUM(E208)</f>
        <v>2000</v>
      </c>
      <c r="F209" s="21"/>
    </row>
    <row r="211" spans="2:6" ht="30">
      <c r="B211" s="36" t="s">
        <v>3</v>
      </c>
      <c r="C211" s="36" t="s">
        <v>4</v>
      </c>
      <c r="D211" s="36" t="s">
        <v>5</v>
      </c>
      <c r="E211" s="37" t="s">
        <v>6</v>
      </c>
      <c r="F211" s="29" t="s">
        <v>10</v>
      </c>
    </row>
    <row r="212" spans="2:6">
      <c r="B212" s="115">
        <v>8</v>
      </c>
      <c r="C212" s="100" t="s">
        <v>11</v>
      </c>
      <c r="D212" s="55" t="s">
        <v>12</v>
      </c>
      <c r="E212" s="57">
        <v>850</v>
      </c>
    </row>
    <row r="213" spans="2:6">
      <c r="B213" s="116"/>
      <c r="C213" s="101"/>
      <c r="D213" s="55" t="s">
        <v>13</v>
      </c>
      <c r="E213" s="57">
        <v>200</v>
      </c>
    </row>
    <row r="214" spans="2:6">
      <c r="B214" s="116"/>
      <c r="C214" s="101"/>
      <c r="D214" s="55" t="s">
        <v>24</v>
      </c>
      <c r="E214" s="57">
        <v>500</v>
      </c>
    </row>
    <row r="215" spans="2:6">
      <c r="B215" s="116"/>
      <c r="C215" s="101"/>
      <c r="D215" s="55" t="s">
        <v>30</v>
      </c>
      <c r="E215" s="57">
        <v>90</v>
      </c>
      <c r="F215" s="15">
        <f>E215/E201</f>
        <v>0.06</v>
      </c>
    </row>
    <row r="216" spans="2:6">
      <c r="B216" s="116"/>
      <c r="C216" s="101"/>
      <c r="D216" s="53"/>
      <c r="E216" s="57"/>
    </row>
    <row r="217" spans="2:6">
      <c r="B217" s="117"/>
      <c r="C217" s="102"/>
      <c r="D217" s="54"/>
      <c r="E217" s="58"/>
    </row>
    <row r="218" spans="2:6">
      <c r="D218" s="18" t="s">
        <v>56</v>
      </c>
      <c r="E218" s="27">
        <f>SUM(E212:E217)</f>
        <v>1640</v>
      </c>
      <c r="F218" s="22"/>
    </row>
    <row r="220" spans="2:6" ht="30">
      <c r="B220" s="36" t="s">
        <v>3</v>
      </c>
      <c r="C220" s="36" t="s">
        <v>4</v>
      </c>
      <c r="D220" s="36" t="s">
        <v>5</v>
      </c>
      <c r="E220" s="37" t="s">
        <v>6</v>
      </c>
      <c r="F220" s="29" t="s">
        <v>10</v>
      </c>
    </row>
    <row r="221" spans="2:6">
      <c r="B221" s="115">
        <v>8</v>
      </c>
      <c r="C221" s="100" t="s">
        <v>17</v>
      </c>
      <c r="D221" s="55" t="s">
        <v>18</v>
      </c>
      <c r="E221" s="57">
        <v>15</v>
      </c>
    </row>
    <row r="222" spans="2:6">
      <c r="B222" s="116"/>
      <c r="C222" s="101"/>
      <c r="D222" s="55" t="s">
        <v>19</v>
      </c>
      <c r="E222" s="57">
        <v>50</v>
      </c>
    </row>
    <row r="223" spans="2:6">
      <c r="B223" s="116"/>
      <c r="C223" s="101"/>
      <c r="D223" s="53"/>
      <c r="E223" s="57"/>
    </row>
    <row r="224" spans="2:6">
      <c r="B224" s="116"/>
      <c r="C224" s="101"/>
      <c r="D224" s="53"/>
      <c r="E224" s="57"/>
    </row>
    <row r="225" spans="2:6">
      <c r="B225" s="116"/>
      <c r="C225" s="101"/>
      <c r="D225" s="53"/>
      <c r="E225" s="57"/>
    </row>
    <row r="226" spans="2:6">
      <c r="B226" s="117"/>
      <c r="C226" s="102"/>
      <c r="D226" s="54"/>
      <c r="E226" s="58"/>
    </row>
    <row r="227" spans="2:6">
      <c r="D227" s="18" t="s">
        <v>57</v>
      </c>
      <c r="E227" s="27">
        <f>SUM(E221:E226)</f>
        <v>65</v>
      </c>
      <c r="F227" s="22"/>
    </row>
    <row r="229" spans="2:6" ht="13.5" customHeight="1">
      <c r="C229" s="115" t="s">
        <v>58</v>
      </c>
      <c r="D229" s="38" t="s">
        <v>8</v>
      </c>
      <c r="E229" s="24">
        <f>E209</f>
        <v>2000</v>
      </c>
    </row>
    <row r="230" spans="2:6">
      <c r="C230" s="116"/>
      <c r="D230" s="38" t="s">
        <v>11</v>
      </c>
      <c r="E230" s="24">
        <f>E218</f>
        <v>1640</v>
      </c>
    </row>
    <row r="231" spans="2:6">
      <c r="C231" s="117"/>
      <c r="D231" s="38" t="s">
        <v>17</v>
      </c>
      <c r="E231" s="24">
        <f>E227</f>
        <v>65</v>
      </c>
    </row>
    <row r="232" spans="2:6" ht="15.75" thickBot="1"/>
    <row r="233" spans="2:6" ht="19.5" thickBot="1">
      <c r="B233" s="112" t="s">
        <v>59</v>
      </c>
      <c r="C233" s="113"/>
      <c r="D233" s="113"/>
      <c r="E233" s="114"/>
    </row>
    <row r="234" spans="2:6">
      <c r="B234" s="33"/>
      <c r="C234" s="34"/>
      <c r="D234" s="34"/>
      <c r="E234" s="35"/>
    </row>
    <row r="235" spans="2:6" ht="30">
      <c r="B235" s="39" t="s">
        <v>3</v>
      </c>
      <c r="C235" s="39" t="s">
        <v>4</v>
      </c>
      <c r="D235" s="39" t="s">
        <v>5</v>
      </c>
      <c r="E235" s="40" t="s">
        <v>6</v>
      </c>
    </row>
    <row r="236" spans="2:6">
      <c r="B236" s="39">
        <v>9</v>
      </c>
      <c r="C236" s="17" t="s">
        <v>7</v>
      </c>
      <c r="D236" s="16" t="s">
        <v>8</v>
      </c>
      <c r="E236" s="16">
        <v>2400</v>
      </c>
    </row>
    <row r="237" spans="2:6">
      <c r="D237" s="18" t="s">
        <v>60</v>
      </c>
      <c r="E237" s="27">
        <f>SUM(E236)</f>
        <v>2400</v>
      </c>
      <c r="F237" s="21"/>
    </row>
    <row r="239" spans="2:6" ht="30">
      <c r="B239" s="39" t="s">
        <v>3</v>
      </c>
      <c r="C239" s="39" t="s">
        <v>4</v>
      </c>
      <c r="D239" s="39" t="s">
        <v>5</v>
      </c>
      <c r="E239" s="40" t="s">
        <v>6</v>
      </c>
      <c r="F239" s="29" t="s">
        <v>10</v>
      </c>
    </row>
    <row r="240" spans="2:6">
      <c r="B240" s="109">
        <v>9</v>
      </c>
      <c r="C240" s="100" t="s">
        <v>11</v>
      </c>
      <c r="D240" s="55" t="s">
        <v>12</v>
      </c>
      <c r="E240" s="57">
        <v>1000</v>
      </c>
    </row>
    <row r="241" spans="2:6">
      <c r="B241" s="110"/>
      <c r="C241" s="101"/>
      <c r="D241" s="55" t="s">
        <v>13</v>
      </c>
      <c r="E241" s="57">
        <v>300</v>
      </c>
    </row>
    <row r="242" spans="2:6">
      <c r="B242" s="110"/>
      <c r="C242" s="101"/>
      <c r="D242" s="55" t="s">
        <v>24</v>
      </c>
      <c r="E242" s="57">
        <v>650</v>
      </c>
    </row>
    <row r="243" spans="2:6">
      <c r="B243" s="110"/>
      <c r="C243" s="101"/>
      <c r="D243" s="55" t="s">
        <v>30</v>
      </c>
      <c r="E243" s="57">
        <v>120</v>
      </c>
      <c r="F243" s="15">
        <f>E243/E229</f>
        <v>0.06</v>
      </c>
    </row>
    <row r="244" spans="2:6">
      <c r="B244" s="110"/>
      <c r="C244" s="101"/>
      <c r="D244" s="53"/>
      <c r="E244" s="57"/>
    </row>
    <row r="245" spans="2:6">
      <c r="B245" s="111"/>
      <c r="C245" s="102"/>
      <c r="D245" s="54"/>
      <c r="E245" s="58"/>
    </row>
    <row r="246" spans="2:6">
      <c r="D246" s="18" t="s">
        <v>61</v>
      </c>
      <c r="E246" s="27">
        <f>SUM(E240:E245)</f>
        <v>2070</v>
      </c>
      <c r="F246" s="22"/>
    </row>
    <row r="248" spans="2:6" ht="30">
      <c r="B248" s="39" t="s">
        <v>3</v>
      </c>
      <c r="C248" s="39" t="s">
        <v>4</v>
      </c>
      <c r="D248" s="39" t="s">
        <v>5</v>
      </c>
      <c r="E248" s="40" t="s">
        <v>6</v>
      </c>
      <c r="F248" s="29" t="s">
        <v>10</v>
      </c>
    </row>
    <row r="249" spans="2:6">
      <c r="B249" s="109">
        <v>9</v>
      </c>
      <c r="C249" s="100" t="s">
        <v>17</v>
      </c>
      <c r="D249" s="55" t="s">
        <v>18</v>
      </c>
      <c r="E249" s="57">
        <v>15</v>
      </c>
    </row>
    <row r="250" spans="2:6">
      <c r="B250" s="110"/>
      <c r="C250" s="101"/>
      <c r="D250" s="55" t="s">
        <v>19</v>
      </c>
      <c r="E250" s="57">
        <v>50</v>
      </c>
    </row>
    <row r="251" spans="2:6">
      <c r="B251" s="110"/>
      <c r="C251" s="101"/>
      <c r="D251" s="53"/>
      <c r="E251" s="57"/>
    </row>
    <row r="252" spans="2:6">
      <c r="B252" s="110"/>
      <c r="C252" s="101"/>
      <c r="D252" s="53"/>
      <c r="E252" s="57"/>
    </row>
    <row r="253" spans="2:6">
      <c r="B253" s="110"/>
      <c r="C253" s="101"/>
      <c r="D253" s="53"/>
      <c r="E253" s="57"/>
    </row>
    <row r="254" spans="2:6">
      <c r="B254" s="111"/>
      <c r="C254" s="102"/>
      <c r="D254" s="54"/>
      <c r="E254" s="58"/>
    </row>
    <row r="255" spans="2:6">
      <c r="D255" s="18" t="s">
        <v>62</v>
      </c>
      <c r="E255" s="27">
        <f>SUM(E249:E254)</f>
        <v>65</v>
      </c>
      <c r="F255" s="22"/>
    </row>
    <row r="257" spans="2:6" ht="13.5" customHeight="1">
      <c r="C257" s="109" t="s">
        <v>63</v>
      </c>
      <c r="D257" s="41" t="s">
        <v>8</v>
      </c>
      <c r="E257" s="24">
        <f>E237</f>
        <v>2400</v>
      </c>
    </row>
    <row r="258" spans="2:6">
      <c r="C258" s="110"/>
      <c r="D258" s="41" t="s">
        <v>11</v>
      </c>
      <c r="E258" s="24">
        <f>E246</f>
        <v>2070</v>
      </c>
    </row>
    <row r="259" spans="2:6">
      <c r="C259" s="111"/>
      <c r="D259" s="41" t="s">
        <v>17</v>
      </c>
      <c r="E259" s="24">
        <f>E255</f>
        <v>65</v>
      </c>
    </row>
    <row r="260" spans="2:6" ht="15.75" thickBot="1"/>
    <row r="261" spans="2:6" ht="19.5" thickBot="1">
      <c r="B261" s="124" t="s">
        <v>64</v>
      </c>
      <c r="C261" s="125"/>
      <c r="D261" s="125"/>
      <c r="E261" s="126"/>
    </row>
    <row r="262" spans="2:6">
      <c r="B262" s="33"/>
      <c r="C262" s="34"/>
      <c r="D262" s="34"/>
      <c r="E262" s="35"/>
    </row>
    <row r="263" spans="2:6" ht="30">
      <c r="B263" s="42" t="s">
        <v>3</v>
      </c>
      <c r="C263" s="42" t="s">
        <v>4</v>
      </c>
      <c r="D263" s="42" t="s">
        <v>5</v>
      </c>
      <c r="E263" s="43" t="s">
        <v>6</v>
      </c>
    </row>
    <row r="264" spans="2:6">
      <c r="B264" s="42">
        <v>10</v>
      </c>
      <c r="C264" s="17" t="s">
        <v>7</v>
      </c>
      <c r="D264" s="16" t="s">
        <v>8</v>
      </c>
      <c r="E264" s="16">
        <v>3000</v>
      </c>
    </row>
    <row r="265" spans="2:6">
      <c r="D265" s="18" t="s">
        <v>65</v>
      </c>
      <c r="E265" s="27">
        <f>SUM(E264)</f>
        <v>3000</v>
      </c>
      <c r="F265" s="21"/>
    </row>
    <row r="267" spans="2:6" ht="30">
      <c r="B267" s="42" t="s">
        <v>3</v>
      </c>
      <c r="C267" s="42" t="s">
        <v>4</v>
      </c>
      <c r="D267" s="42" t="s">
        <v>5</v>
      </c>
      <c r="E267" s="43" t="s">
        <v>6</v>
      </c>
      <c r="F267" s="29" t="s">
        <v>10</v>
      </c>
    </row>
    <row r="268" spans="2:6">
      <c r="B268" s="121">
        <v>10</v>
      </c>
      <c r="C268" s="100" t="s">
        <v>11</v>
      </c>
      <c r="D268" s="55" t="s">
        <v>12</v>
      </c>
      <c r="E268" s="57">
        <v>1400</v>
      </c>
    </row>
    <row r="269" spans="2:6">
      <c r="B269" s="122"/>
      <c r="C269" s="101"/>
      <c r="D269" s="55" t="s">
        <v>13</v>
      </c>
      <c r="E269" s="57">
        <v>400</v>
      </c>
    </row>
    <row r="270" spans="2:6">
      <c r="B270" s="122"/>
      <c r="C270" s="101"/>
      <c r="D270" s="55" t="s">
        <v>24</v>
      </c>
      <c r="E270" s="57">
        <v>800</v>
      </c>
    </row>
    <row r="271" spans="2:6">
      <c r="B271" s="122"/>
      <c r="C271" s="101"/>
      <c r="D271" s="55" t="s">
        <v>30</v>
      </c>
      <c r="E271" s="57">
        <v>144</v>
      </c>
      <c r="F271" s="15">
        <f>E271/E257</f>
        <v>0.06</v>
      </c>
    </row>
    <row r="272" spans="2:6">
      <c r="B272" s="122"/>
      <c r="C272" s="101"/>
      <c r="D272" s="53"/>
      <c r="E272" s="57"/>
    </row>
    <row r="273" spans="2:6">
      <c r="B273" s="123"/>
      <c r="C273" s="102"/>
      <c r="D273" s="54"/>
      <c r="E273" s="58"/>
    </row>
    <row r="274" spans="2:6">
      <c r="D274" s="18" t="s">
        <v>66</v>
      </c>
      <c r="E274" s="27">
        <f>SUM(E268:E273)</f>
        <v>2744</v>
      </c>
      <c r="F274" s="22"/>
    </row>
    <row r="276" spans="2:6" ht="30">
      <c r="B276" s="42" t="s">
        <v>3</v>
      </c>
      <c r="C276" s="42" t="s">
        <v>4</v>
      </c>
      <c r="D276" s="42" t="s">
        <v>5</v>
      </c>
      <c r="E276" s="43" t="s">
        <v>6</v>
      </c>
      <c r="F276" s="29" t="s">
        <v>10</v>
      </c>
    </row>
    <row r="277" spans="2:6">
      <c r="B277" s="121">
        <v>10</v>
      </c>
      <c r="C277" s="100" t="s">
        <v>17</v>
      </c>
      <c r="D277" s="55" t="s">
        <v>18</v>
      </c>
      <c r="E277" s="57">
        <v>15</v>
      </c>
    </row>
    <row r="278" spans="2:6">
      <c r="B278" s="122"/>
      <c r="C278" s="101"/>
      <c r="D278" s="55" t="s">
        <v>19</v>
      </c>
      <c r="E278" s="57">
        <v>50</v>
      </c>
    </row>
    <row r="279" spans="2:6">
      <c r="B279" s="122"/>
      <c r="C279" s="101"/>
      <c r="D279" s="53"/>
      <c r="E279" s="57"/>
    </row>
    <row r="280" spans="2:6">
      <c r="B280" s="122"/>
      <c r="C280" s="101"/>
      <c r="D280" s="53"/>
      <c r="E280" s="57"/>
    </row>
    <row r="281" spans="2:6">
      <c r="B281" s="122"/>
      <c r="C281" s="101"/>
      <c r="D281" s="53"/>
      <c r="E281" s="57"/>
    </row>
    <row r="282" spans="2:6">
      <c r="B282" s="123"/>
      <c r="C282" s="102"/>
      <c r="D282" s="54"/>
      <c r="E282" s="58"/>
    </row>
    <row r="283" spans="2:6">
      <c r="D283" s="18" t="s">
        <v>67</v>
      </c>
      <c r="E283" s="27">
        <f>SUM(E277:E282)</f>
        <v>65</v>
      </c>
      <c r="F283" s="22"/>
    </row>
    <row r="285" spans="2:6" ht="14.25" customHeight="1">
      <c r="C285" s="121" t="s">
        <v>68</v>
      </c>
      <c r="D285" s="44" t="s">
        <v>8</v>
      </c>
      <c r="E285" s="24">
        <f>E265</f>
        <v>3000</v>
      </c>
    </row>
    <row r="286" spans="2:6">
      <c r="C286" s="122"/>
      <c r="D286" s="44" t="s">
        <v>11</v>
      </c>
      <c r="E286" s="24">
        <f>E274</f>
        <v>2744</v>
      </c>
    </row>
    <row r="287" spans="2:6">
      <c r="C287" s="123"/>
      <c r="D287" s="44" t="s">
        <v>17</v>
      </c>
      <c r="E287" s="24">
        <f>E283</f>
        <v>65</v>
      </c>
    </row>
    <row r="288" spans="2:6" ht="15.75" thickBot="1"/>
    <row r="289" spans="2:6" ht="19.5" thickBot="1">
      <c r="B289" s="94" t="s">
        <v>69</v>
      </c>
      <c r="C289" s="95"/>
      <c r="D289" s="95"/>
      <c r="E289" s="96"/>
    </row>
    <row r="291" spans="2:6" ht="30">
      <c r="B291" s="25" t="s">
        <v>3</v>
      </c>
      <c r="C291" s="25" t="s">
        <v>4</v>
      </c>
      <c r="D291" s="25" t="s">
        <v>5</v>
      </c>
      <c r="E291" s="26" t="s">
        <v>6</v>
      </c>
    </row>
    <row r="292" spans="2:6">
      <c r="B292" s="25">
        <v>11</v>
      </c>
      <c r="C292" s="17" t="s">
        <v>7</v>
      </c>
      <c r="D292" s="16" t="s">
        <v>8</v>
      </c>
      <c r="E292" s="16">
        <v>3400</v>
      </c>
    </row>
    <row r="293" spans="2:6">
      <c r="D293" s="18" t="s">
        <v>70</v>
      </c>
      <c r="E293" s="27">
        <f>SUM(E292)</f>
        <v>3400</v>
      </c>
      <c r="F293" s="21"/>
    </row>
    <row r="295" spans="2:6" ht="32.25" customHeight="1">
      <c r="B295" s="25" t="s">
        <v>3</v>
      </c>
      <c r="C295" s="25" t="s">
        <v>4</v>
      </c>
      <c r="D295" s="25" t="s">
        <v>5</v>
      </c>
      <c r="E295" s="26" t="s">
        <v>6</v>
      </c>
      <c r="F295" s="29" t="s">
        <v>10</v>
      </c>
    </row>
    <row r="296" spans="2:6">
      <c r="B296" s="97">
        <v>11</v>
      </c>
      <c r="C296" s="100" t="s">
        <v>11</v>
      </c>
      <c r="D296" s="55" t="s">
        <v>12</v>
      </c>
      <c r="E296" s="57">
        <v>1520</v>
      </c>
    </row>
    <row r="297" spans="2:6">
      <c r="B297" s="98"/>
      <c r="C297" s="101"/>
      <c r="D297" s="55" t="s">
        <v>13</v>
      </c>
      <c r="E297" s="57">
        <v>430</v>
      </c>
    </row>
    <row r="298" spans="2:6">
      <c r="B298" s="98"/>
      <c r="C298" s="101"/>
      <c r="D298" s="55" t="s">
        <v>24</v>
      </c>
      <c r="E298" s="57">
        <v>1000</v>
      </c>
    </row>
    <row r="299" spans="2:6">
      <c r="B299" s="98"/>
      <c r="C299" s="101"/>
      <c r="D299" s="55" t="s">
        <v>30</v>
      </c>
      <c r="E299" s="57">
        <v>180</v>
      </c>
      <c r="F299" s="15">
        <f>E299/E285</f>
        <v>0.06</v>
      </c>
    </row>
    <row r="300" spans="2:6">
      <c r="B300" s="98"/>
      <c r="C300" s="101"/>
      <c r="D300" s="53"/>
      <c r="E300" s="57"/>
    </row>
    <row r="301" spans="2:6">
      <c r="B301" s="99"/>
      <c r="C301" s="102"/>
      <c r="D301" s="54"/>
      <c r="E301" s="54"/>
    </row>
    <row r="302" spans="2:6">
      <c r="D302" s="18" t="s">
        <v>71</v>
      </c>
      <c r="E302" s="27">
        <f>SUM(E296:E301)</f>
        <v>3130</v>
      </c>
      <c r="F302" s="22"/>
    </row>
    <row r="304" spans="2:6" ht="31.5" customHeight="1">
      <c r="B304" s="25" t="s">
        <v>3</v>
      </c>
      <c r="C304" s="25" t="s">
        <v>4</v>
      </c>
      <c r="D304" s="25" t="s">
        <v>5</v>
      </c>
      <c r="E304" s="26" t="s">
        <v>6</v>
      </c>
      <c r="F304" s="29" t="s">
        <v>10</v>
      </c>
    </row>
    <row r="305" spans="2:6">
      <c r="B305" s="97">
        <v>11</v>
      </c>
      <c r="C305" s="100" t="s">
        <v>17</v>
      </c>
      <c r="D305" s="55" t="s">
        <v>18</v>
      </c>
      <c r="E305" s="57">
        <v>15</v>
      </c>
    </row>
    <row r="306" spans="2:6">
      <c r="B306" s="98"/>
      <c r="C306" s="101"/>
      <c r="D306" s="55" t="s">
        <v>19</v>
      </c>
      <c r="E306" s="57">
        <v>50</v>
      </c>
    </row>
    <row r="307" spans="2:6">
      <c r="B307" s="98"/>
      <c r="C307" s="101"/>
      <c r="D307" s="53"/>
      <c r="E307" s="57"/>
    </row>
    <row r="308" spans="2:6">
      <c r="B308" s="98"/>
      <c r="C308" s="101"/>
      <c r="D308" s="53"/>
      <c r="E308" s="57"/>
    </row>
    <row r="309" spans="2:6">
      <c r="B309" s="98"/>
      <c r="C309" s="101"/>
      <c r="D309" s="53"/>
      <c r="E309" s="57"/>
    </row>
    <row r="310" spans="2:6">
      <c r="B310" s="99"/>
      <c r="C310" s="102"/>
      <c r="D310" s="54"/>
      <c r="E310" s="58"/>
    </row>
    <row r="311" spans="2:6">
      <c r="D311" s="18" t="s">
        <v>72</v>
      </c>
      <c r="E311" s="27">
        <f>SUM(E305:E310)</f>
        <v>65</v>
      </c>
      <c r="F311" s="22"/>
    </row>
    <row r="313" spans="2:6" ht="13.5" customHeight="1">
      <c r="C313" s="97" t="s">
        <v>73</v>
      </c>
      <c r="D313" s="28" t="s">
        <v>8</v>
      </c>
      <c r="E313" s="24">
        <f>E293</f>
        <v>3400</v>
      </c>
    </row>
    <row r="314" spans="2:6">
      <c r="C314" s="98"/>
      <c r="D314" s="28" t="s">
        <v>11</v>
      </c>
      <c r="E314" s="24">
        <f>E302</f>
        <v>3130</v>
      </c>
    </row>
    <row r="315" spans="2:6">
      <c r="C315" s="99"/>
      <c r="D315" s="28" t="s">
        <v>17</v>
      </c>
      <c r="E315" s="24">
        <f>E311</f>
        <v>65</v>
      </c>
    </row>
    <row r="317" spans="2:6" ht="15.75" thickBot="1"/>
    <row r="318" spans="2:6" ht="19.5" thickBot="1">
      <c r="B318" s="106" t="s">
        <v>74</v>
      </c>
      <c r="C318" s="107"/>
      <c r="D318" s="107"/>
      <c r="E318" s="108"/>
    </row>
    <row r="319" spans="2:6">
      <c r="B319" s="33"/>
      <c r="C319" s="34"/>
      <c r="D319" s="34"/>
      <c r="E319" s="35"/>
    </row>
    <row r="320" spans="2:6" ht="30">
      <c r="B320" s="30" t="s">
        <v>3</v>
      </c>
      <c r="C320" s="30" t="s">
        <v>4</v>
      </c>
      <c r="D320" s="30" t="s">
        <v>5</v>
      </c>
      <c r="E320" s="31" t="s">
        <v>6</v>
      </c>
      <c r="F320" s="29"/>
    </row>
    <row r="321" spans="2:6">
      <c r="B321" s="30">
        <v>12</v>
      </c>
      <c r="C321" s="17" t="s">
        <v>7</v>
      </c>
      <c r="D321" s="16" t="s">
        <v>8</v>
      </c>
      <c r="E321" s="16">
        <v>4500</v>
      </c>
    </row>
    <row r="322" spans="2:6">
      <c r="D322" s="18" t="s">
        <v>75</v>
      </c>
      <c r="E322" s="27">
        <f>SUM(E321)</f>
        <v>4500</v>
      </c>
      <c r="F322" s="21"/>
    </row>
    <row r="324" spans="2:6" ht="30">
      <c r="B324" s="30" t="s">
        <v>3</v>
      </c>
      <c r="C324" s="30" t="s">
        <v>4</v>
      </c>
      <c r="D324" s="30" t="s">
        <v>5</v>
      </c>
      <c r="E324" s="31" t="s">
        <v>6</v>
      </c>
      <c r="F324" s="29" t="s">
        <v>10</v>
      </c>
    </row>
    <row r="325" spans="2:6">
      <c r="B325" s="103">
        <v>12</v>
      </c>
      <c r="C325" s="100" t="s">
        <v>11</v>
      </c>
      <c r="D325" s="55" t="s">
        <v>12</v>
      </c>
      <c r="E325" s="57">
        <v>1700</v>
      </c>
    </row>
    <row r="326" spans="2:6">
      <c r="B326" s="104"/>
      <c r="C326" s="101"/>
      <c r="D326" s="55" t="s">
        <v>13</v>
      </c>
      <c r="E326" s="57">
        <v>540</v>
      </c>
    </row>
    <row r="327" spans="2:6">
      <c r="B327" s="104"/>
      <c r="C327" s="101"/>
      <c r="D327" s="55" t="s">
        <v>24</v>
      </c>
      <c r="E327" s="57">
        <v>1300</v>
      </c>
    </row>
    <row r="328" spans="2:6">
      <c r="B328" s="104"/>
      <c r="C328" s="101"/>
      <c r="D328" s="55" t="s">
        <v>30</v>
      </c>
      <c r="E328" s="57">
        <v>204</v>
      </c>
      <c r="F328" s="15">
        <f>E328/E313</f>
        <v>0.06</v>
      </c>
    </row>
    <row r="329" spans="2:6">
      <c r="B329" s="104"/>
      <c r="C329" s="101"/>
      <c r="D329" s="53"/>
      <c r="E329" s="57"/>
    </row>
    <row r="330" spans="2:6">
      <c r="B330" s="105"/>
      <c r="C330" s="102"/>
      <c r="D330" s="54"/>
      <c r="E330" s="58"/>
    </row>
    <row r="331" spans="2:6">
      <c r="D331" s="18" t="s">
        <v>76</v>
      </c>
      <c r="E331" s="27">
        <f>SUM(E325:E330)</f>
        <v>3744</v>
      </c>
      <c r="F331" s="22"/>
    </row>
    <row r="333" spans="2:6" ht="30">
      <c r="B333" s="30" t="s">
        <v>3</v>
      </c>
      <c r="C333" s="30" t="s">
        <v>4</v>
      </c>
      <c r="D333" s="30" t="s">
        <v>5</v>
      </c>
      <c r="E333" s="31" t="s">
        <v>6</v>
      </c>
      <c r="F333" s="29" t="s">
        <v>10</v>
      </c>
    </row>
    <row r="334" spans="2:6">
      <c r="B334" s="103">
        <v>12</v>
      </c>
      <c r="C334" s="100" t="s">
        <v>17</v>
      </c>
      <c r="D334" s="55" t="s">
        <v>18</v>
      </c>
      <c r="E334" s="57">
        <v>15</v>
      </c>
    </row>
    <row r="335" spans="2:6">
      <c r="B335" s="104"/>
      <c r="C335" s="101"/>
      <c r="D335" s="55" t="s">
        <v>19</v>
      </c>
      <c r="E335" s="57">
        <v>50</v>
      </c>
    </row>
    <row r="336" spans="2:6">
      <c r="B336" s="104"/>
      <c r="C336" s="101"/>
      <c r="D336" s="55" t="s">
        <v>77</v>
      </c>
      <c r="E336" s="57">
        <v>200</v>
      </c>
    </row>
    <row r="337" spans="2:6">
      <c r="B337" s="104"/>
      <c r="C337" s="101"/>
      <c r="D337" s="55"/>
      <c r="E337" s="57"/>
    </row>
    <row r="338" spans="2:6">
      <c r="B338" s="104"/>
      <c r="C338" s="101"/>
      <c r="D338" s="55"/>
      <c r="E338" s="57"/>
    </row>
    <row r="339" spans="2:6">
      <c r="B339" s="105"/>
      <c r="C339" s="102"/>
      <c r="D339" s="56"/>
      <c r="E339" s="58"/>
    </row>
    <row r="340" spans="2:6">
      <c r="D340" s="18" t="s">
        <v>78</v>
      </c>
      <c r="E340" s="27">
        <f>SUM(E334:E339)</f>
        <v>265</v>
      </c>
      <c r="F340" s="22"/>
    </row>
    <row r="342" spans="2:6" ht="15" customHeight="1">
      <c r="C342" s="103" t="s">
        <v>79</v>
      </c>
      <c r="D342" s="32" t="s">
        <v>8</v>
      </c>
      <c r="E342" s="24">
        <f>E322</f>
        <v>4500</v>
      </c>
    </row>
    <row r="343" spans="2:6">
      <c r="C343" s="104"/>
      <c r="D343" s="32" t="s">
        <v>11</v>
      </c>
      <c r="E343" s="24">
        <f>E331</f>
        <v>3744</v>
      </c>
    </row>
    <row r="344" spans="2:6">
      <c r="C344" s="105"/>
      <c r="D344" s="32" t="s">
        <v>17</v>
      </c>
      <c r="E344" s="24">
        <f>E340</f>
        <v>265</v>
      </c>
    </row>
    <row r="345" spans="2:6" ht="15.75" thickBot="1"/>
    <row r="346" spans="2:6" ht="19.5" thickBot="1">
      <c r="B346" s="118" t="s">
        <v>80</v>
      </c>
      <c r="C346" s="119"/>
      <c r="D346" s="119"/>
      <c r="E346" s="120"/>
    </row>
    <row r="347" spans="2:6">
      <c r="B347" s="33"/>
      <c r="C347" s="34"/>
      <c r="D347" s="34"/>
      <c r="E347" s="35"/>
    </row>
    <row r="348" spans="2:6" ht="30">
      <c r="B348" s="36" t="s">
        <v>3</v>
      </c>
      <c r="C348" s="36" t="s">
        <v>4</v>
      </c>
      <c r="D348" s="36" t="s">
        <v>5</v>
      </c>
      <c r="E348" s="37" t="s">
        <v>6</v>
      </c>
    </row>
    <row r="349" spans="2:6">
      <c r="B349" s="36">
        <v>13</v>
      </c>
      <c r="C349" s="17" t="s">
        <v>7</v>
      </c>
      <c r="D349" s="16"/>
      <c r="E349" s="16"/>
    </row>
    <row r="350" spans="2:6">
      <c r="D350" s="18" t="s">
        <v>81</v>
      </c>
      <c r="E350" s="27">
        <f>SUM(E349)</f>
        <v>0</v>
      </c>
      <c r="F350" s="21"/>
    </row>
    <row r="352" spans="2:6" ht="30">
      <c r="B352" s="36" t="s">
        <v>3</v>
      </c>
      <c r="C352" s="36" t="s">
        <v>4</v>
      </c>
      <c r="D352" s="36" t="s">
        <v>5</v>
      </c>
      <c r="E352" s="37" t="s">
        <v>6</v>
      </c>
      <c r="F352" s="29" t="s">
        <v>10</v>
      </c>
    </row>
    <row r="353" spans="2:6">
      <c r="B353" s="115">
        <v>13</v>
      </c>
      <c r="C353" s="100" t="s">
        <v>11</v>
      </c>
      <c r="D353" s="53"/>
      <c r="E353" s="57"/>
    </row>
    <row r="354" spans="2:6">
      <c r="B354" s="116"/>
      <c r="C354" s="101"/>
      <c r="D354" s="53"/>
      <c r="E354" s="57"/>
    </row>
    <row r="355" spans="2:6">
      <c r="B355" s="116"/>
      <c r="C355" s="101"/>
      <c r="D355" s="53"/>
      <c r="E355" s="57"/>
    </row>
    <row r="356" spans="2:6">
      <c r="B356" s="116"/>
      <c r="C356" s="101"/>
      <c r="D356" s="53"/>
      <c r="E356" s="57"/>
    </row>
    <row r="357" spans="2:6">
      <c r="B357" s="116"/>
      <c r="C357" s="101"/>
      <c r="D357" s="53"/>
      <c r="E357" s="57"/>
    </row>
    <row r="358" spans="2:6">
      <c r="B358" s="117"/>
      <c r="C358" s="102"/>
      <c r="D358" s="54"/>
      <c r="E358" s="58"/>
    </row>
    <row r="359" spans="2:6">
      <c r="D359" s="18" t="s">
        <v>82</v>
      </c>
      <c r="E359" s="27">
        <f>SUM(E353:E358)</f>
        <v>0</v>
      </c>
      <c r="F359" s="22"/>
    </row>
    <row r="361" spans="2:6" ht="30">
      <c r="B361" s="36" t="s">
        <v>3</v>
      </c>
      <c r="C361" s="36" t="s">
        <v>4</v>
      </c>
      <c r="D361" s="36" t="s">
        <v>5</v>
      </c>
      <c r="E361" s="37" t="s">
        <v>6</v>
      </c>
      <c r="F361" s="29" t="s">
        <v>10</v>
      </c>
    </row>
    <row r="362" spans="2:6">
      <c r="B362" s="115">
        <v>13</v>
      </c>
      <c r="C362" s="100" t="s">
        <v>17</v>
      </c>
      <c r="D362" s="53"/>
      <c r="E362" s="57"/>
    </row>
    <row r="363" spans="2:6">
      <c r="B363" s="116"/>
      <c r="C363" s="101"/>
      <c r="D363" s="53"/>
      <c r="E363" s="57"/>
    </row>
    <row r="364" spans="2:6">
      <c r="B364" s="116"/>
      <c r="C364" s="101"/>
      <c r="D364" s="53"/>
      <c r="E364" s="57"/>
    </row>
    <row r="365" spans="2:6">
      <c r="B365" s="116"/>
      <c r="C365" s="101"/>
      <c r="D365" s="53"/>
      <c r="E365" s="57"/>
    </row>
    <row r="366" spans="2:6">
      <c r="B366" s="116"/>
      <c r="C366" s="101"/>
      <c r="D366" s="53"/>
      <c r="E366" s="57"/>
    </row>
    <row r="367" spans="2:6">
      <c r="B367" s="117"/>
      <c r="C367" s="102"/>
      <c r="D367" s="54"/>
      <c r="E367" s="58"/>
    </row>
    <row r="368" spans="2:6">
      <c r="D368" s="18" t="s">
        <v>83</v>
      </c>
      <c r="E368" s="27">
        <f>SUM(E362:E367)</f>
        <v>0</v>
      </c>
      <c r="F368" s="22"/>
    </row>
    <row r="370" spans="2:6" ht="14.25" customHeight="1">
      <c r="C370" s="115" t="s">
        <v>84</v>
      </c>
      <c r="D370" s="38" t="s">
        <v>8</v>
      </c>
      <c r="E370" s="24">
        <f>E350</f>
        <v>0</v>
      </c>
    </row>
    <row r="371" spans="2:6">
      <c r="C371" s="116"/>
      <c r="D371" s="38" t="s">
        <v>11</v>
      </c>
      <c r="E371" s="24">
        <f>E359</f>
        <v>0</v>
      </c>
    </row>
    <row r="372" spans="2:6">
      <c r="C372" s="117"/>
      <c r="D372" s="38" t="s">
        <v>17</v>
      </c>
      <c r="E372" s="24">
        <f>E368</f>
        <v>0</v>
      </c>
    </row>
    <row r="373" spans="2:6" ht="15.75" thickBot="1"/>
    <row r="374" spans="2:6" ht="19.5" thickBot="1">
      <c r="B374" s="112" t="s">
        <v>85</v>
      </c>
      <c r="C374" s="113"/>
      <c r="D374" s="113"/>
      <c r="E374" s="114"/>
    </row>
    <row r="375" spans="2:6">
      <c r="B375" s="33"/>
      <c r="C375" s="34"/>
      <c r="D375" s="34"/>
      <c r="E375" s="35"/>
    </row>
    <row r="376" spans="2:6" ht="30">
      <c r="B376" s="39" t="s">
        <v>3</v>
      </c>
      <c r="C376" s="39" t="s">
        <v>4</v>
      </c>
      <c r="D376" s="39" t="s">
        <v>5</v>
      </c>
      <c r="E376" s="40" t="s">
        <v>6</v>
      </c>
    </row>
    <row r="377" spans="2:6">
      <c r="B377" s="39">
        <v>14</v>
      </c>
      <c r="C377" s="17" t="s">
        <v>7</v>
      </c>
      <c r="D377" s="16"/>
      <c r="E377" s="16"/>
    </row>
    <row r="378" spans="2:6">
      <c r="D378" s="18" t="s">
        <v>86</v>
      </c>
      <c r="E378" s="27">
        <f>SUM(E377)</f>
        <v>0</v>
      </c>
      <c r="F378" s="21"/>
    </row>
    <row r="380" spans="2:6" ht="30">
      <c r="B380" s="39" t="s">
        <v>3</v>
      </c>
      <c r="C380" s="39" t="s">
        <v>4</v>
      </c>
      <c r="D380" s="39" t="s">
        <v>5</v>
      </c>
      <c r="E380" s="40" t="s">
        <v>6</v>
      </c>
      <c r="F380" s="29" t="s">
        <v>10</v>
      </c>
    </row>
    <row r="381" spans="2:6">
      <c r="B381" s="109">
        <v>14</v>
      </c>
      <c r="C381" s="100" t="s">
        <v>11</v>
      </c>
      <c r="D381" s="53"/>
      <c r="E381" s="57"/>
    </row>
    <row r="382" spans="2:6">
      <c r="B382" s="110"/>
      <c r="C382" s="101"/>
      <c r="D382" s="53"/>
      <c r="E382" s="57"/>
    </row>
    <row r="383" spans="2:6">
      <c r="B383" s="110"/>
      <c r="C383" s="101"/>
      <c r="D383" s="53"/>
      <c r="E383" s="57"/>
    </row>
    <row r="384" spans="2:6">
      <c r="B384" s="110"/>
      <c r="C384" s="101"/>
      <c r="D384" s="53"/>
      <c r="E384" s="57"/>
    </row>
    <row r="385" spans="2:6">
      <c r="B385" s="110"/>
      <c r="C385" s="101"/>
      <c r="D385" s="53"/>
      <c r="E385" s="57"/>
    </row>
    <row r="386" spans="2:6">
      <c r="B386" s="111"/>
      <c r="C386" s="102"/>
      <c r="D386" s="54"/>
      <c r="E386" s="58"/>
    </row>
    <row r="387" spans="2:6">
      <c r="D387" s="18" t="s">
        <v>87</v>
      </c>
      <c r="E387" s="27">
        <f>SUM(E381:E386)</f>
        <v>0</v>
      </c>
      <c r="F387" s="22"/>
    </row>
    <row r="389" spans="2:6" ht="30">
      <c r="B389" s="39" t="s">
        <v>3</v>
      </c>
      <c r="C389" s="39" t="s">
        <v>4</v>
      </c>
      <c r="D389" s="39" t="s">
        <v>5</v>
      </c>
      <c r="E389" s="40" t="s">
        <v>6</v>
      </c>
      <c r="F389" s="29" t="s">
        <v>10</v>
      </c>
    </row>
    <row r="390" spans="2:6">
      <c r="B390" s="109">
        <v>14</v>
      </c>
      <c r="C390" s="100" t="s">
        <v>17</v>
      </c>
      <c r="D390" s="53"/>
      <c r="E390" s="57"/>
    </row>
    <row r="391" spans="2:6">
      <c r="B391" s="110"/>
      <c r="C391" s="101"/>
      <c r="D391" s="53"/>
      <c r="E391" s="57"/>
    </row>
    <row r="392" spans="2:6">
      <c r="B392" s="110"/>
      <c r="C392" s="101"/>
      <c r="D392" s="53"/>
      <c r="E392" s="57"/>
    </row>
    <row r="393" spans="2:6">
      <c r="B393" s="110"/>
      <c r="C393" s="101"/>
      <c r="D393" s="53"/>
      <c r="E393" s="57"/>
    </row>
    <row r="394" spans="2:6">
      <c r="B394" s="110"/>
      <c r="C394" s="101"/>
      <c r="D394" s="53"/>
      <c r="E394" s="57"/>
    </row>
    <row r="395" spans="2:6">
      <c r="B395" s="111"/>
      <c r="C395" s="102"/>
      <c r="D395" s="54"/>
      <c r="E395" s="58"/>
    </row>
    <row r="396" spans="2:6">
      <c r="D396" s="18" t="s">
        <v>88</v>
      </c>
      <c r="E396" s="27">
        <f>SUM(E390:E395)</f>
        <v>0</v>
      </c>
      <c r="F396" s="22"/>
    </row>
    <row r="398" spans="2:6" ht="15" customHeight="1">
      <c r="C398" s="109" t="s">
        <v>89</v>
      </c>
      <c r="D398" s="41" t="s">
        <v>8</v>
      </c>
      <c r="E398" s="24">
        <f>E378</f>
        <v>0</v>
      </c>
    </row>
    <row r="399" spans="2:6">
      <c r="C399" s="110"/>
      <c r="D399" s="41" t="s">
        <v>11</v>
      </c>
      <c r="E399" s="24">
        <f>E387</f>
        <v>0</v>
      </c>
    </row>
    <row r="400" spans="2:6">
      <c r="C400" s="111"/>
      <c r="D400" s="41" t="s">
        <v>17</v>
      </c>
      <c r="E400" s="24">
        <f>E396</f>
        <v>0</v>
      </c>
    </row>
    <row r="401" spans="2:6" ht="15.75" thickBot="1"/>
    <row r="402" spans="2:6" ht="19.5" thickBot="1">
      <c r="B402" s="124" t="s">
        <v>90</v>
      </c>
      <c r="C402" s="125"/>
      <c r="D402" s="125"/>
      <c r="E402" s="126"/>
    </row>
    <row r="403" spans="2:6">
      <c r="B403" s="33"/>
      <c r="C403" s="34"/>
      <c r="D403" s="34"/>
      <c r="E403" s="35"/>
    </row>
    <row r="404" spans="2:6" ht="30">
      <c r="B404" s="42" t="s">
        <v>3</v>
      </c>
      <c r="C404" s="42" t="s">
        <v>4</v>
      </c>
      <c r="D404" s="42" t="s">
        <v>5</v>
      </c>
      <c r="E404" s="43" t="s">
        <v>6</v>
      </c>
    </row>
    <row r="405" spans="2:6">
      <c r="B405" s="42">
        <v>15</v>
      </c>
      <c r="C405" s="17" t="s">
        <v>7</v>
      </c>
      <c r="D405" s="16"/>
      <c r="E405" s="16"/>
    </row>
    <row r="406" spans="2:6">
      <c r="D406" s="18" t="s">
        <v>91</v>
      </c>
      <c r="E406" s="27">
        <f>SUM(E405)</f>
        <v>0</v>
      </c>
      <c r="F406" s="21"/>
    </row>
    <row r="408" spans="2:6" ht="30">
      <c r="B408" s="42" t="s">
        <v>3</v>
      </c>
      <c r="C408" s="42" t="s">
        <v>4</v>
      </c>
      <c r="D408" s="42" t="s">
        <v>5</v>
      </c>
      <c r="E408" s="43" t="s">
        <v>6</v>
      </c>
      <c r="F408" s="29" t="s">
        <v>10</v>
      </c>
    </row>
    <row r="409" spans="2:6">
      <c r="B409" s="121">
        <v>15</v>
      </c>
      <c r="C409" s="100" t="s">
        <v>11</v>
      </c>
      <c r="D409" s="53"/>
      <c r="E409" s="57"/>
    </row>
    <row r="410" spans="2:6">
      <c r="B410" s="122"/>
      <c r="C410" s="101"/>
      <c r="D410" s="53"/>
      <c r="E410" s="57"/>
    </row>
    <row r="411" spans="2:6">
      <c r="B411" s="122"/>
      <c r="C411" s="101"/>
      <c r="D411" s="53"/>
      <c r="E411" s="57"/>
    </row>
    <row r="412" spans="2:6">
      <c r="B412" s="122"/>
      <c r="C412" s="101"/>
      <c r="D412" s="53"/>
      <c r="E412" s="57"/>
    </row>
    <row r="413" spans="2:6">
      <c r="B413" s="122"/>
      <c r="C413" s="101"/>
      <c r="D413" s="53"/>
      <c r="E413" s="57"/>
    </row>
    <row r="414" spans="2:6">
      <c r="B414" s="123"/>
      <c r="C414" s="102"/>
      <c r="D414" s="54"/>
      <c r="E414" s="58"/>
    </row>
    <row r="415" spans="2:6">
      <c r="D415" s="18" t="s">
        <v>92</v>
      </c>
      <c r="E415" s="27">
        <f>SUM(E409:E414)</f>
        <v>0</v>
      </c>
      <c r="F415" s="22"/>
    </row>
    <row r="417" spans="2:6" ht="30">
      <c r="B417" s="42" t="s">
        <v>3</v>
      </c>
      <c r="C417" s="42" t="s">
        <v>4</v>
      </c>
      <c r="D417" s="42" t="s">
        <v>5</v>
      </c>
      <c r="E417" s="43" t="s">
        <v>6</v>
      </c>
      <c r="F417" s="29" t="s">
        <v>10</v>
      </c>
    </row>
    <row r="418" spans="2:6">
      <c r="B418" s="121">
        <v>15</v>
      </c>
      <c r="C418" s="100" t="s">
        <v>17</v>
      </c>
      <c r="D418" s="53"/>
      <c r="E418" s="57"/>
    </row>
    <row r="419" spans="2:6">
      <c r="B419" s="122"/>
      <c r="C419" s="101"/>
      <c r="D419" s="53"/>
      <c r="E419" s="57"/>
    </row>
    <row r="420" spans="2:6">
      <c r="B420" s="122"/>
      <c r="C420" s="101"/>
      <c r="D420" s="53"/>
      <c r="E420" s="57"/>
    </row>
    <row r="421" spans="2:6">
      <c r="B421" s="122"/>
      <c r="C421" s="101"/>
      <c r="D421" s="53"/>
      <c r="E421" s="57"/>
    </row>
    <row r="422" spans="2:6">
      <c r="B422" s="122"/>
      <c r="C422" s="101"/>
      <c r="D422" s="53"/>
      <c r="E422" s="57"/>
    </row>
    <row r="423" spans="2:6">
      <c r="B423" s="123"/>
      <c r="C423" s="102"/>
      <c r="D423" s="54"/>
      <c r="E423" s="58"/>
    </row>
    <row r="424" spans="2:6">
      <c r="D424" s="18" t="s">
        <v>93</v>
      </c>
      <c r="E424" s="27">
        <f>SUM(E418:E423)</f>
        <v>0</v>
      </c>
      <c r="F424" s="22"/>
    </row>
    <row r="426" spans="2:6" ht="15" customHeight="1">
      <c r="C426" s="121" t="s">
        <v>94</v>
      </c>
      <c r="D426" s="44" t="s">
        <v>8</v>
      </c>
      <c r="E426" s="24">
        <f>E406</f>
        <v>0</v>
      </c>
    </row>
    <row r="427" spans="2:6">
      <c r="C427" s="122"/>
      <c r="D427" s="44" t="s">
        <v>11</v>
      </c>
      <c r="E427" s="24">
        <f>E415</f>
        <v>0</v>
      </c>
    </row>
    <row r="428" spans="2:6">
      <c r="C428" s="123"/>
      <c r="D428" s="44" t="s">
        <v>17</v>
      </c>
      <c r="E428" s="24">
        <f>E424</f>
        <v>0</v>
      </c>
    </row>
    <row r="429" spans="2:6" ht="15.75" thickBot="1"/>
    <row r="430" spans="2:6" ht="19.5" thickBot="1">
      <c r="B430" s="94" t="s">
        <v>95</v>
      </c>
      <c r="C430" s="95"/>
      <c r="D430" s="95"/>
      <c r="E430" s="96"/>
    </row>
    <row r="432" spans="2:6" ht="30">
      <c r="B432" s="25" t="s">
        <v>3</v>
      </c>
      <c r="C432" s="25" t="s">
        <v>4</v>
      </c>
      <c r="D432" s="25" t="s">
        <v>5</v>
      </c>
      <c r="E432" s="26" t="s">
        <v>6</v>
      </c>
    </row>
    <row r="433" spans="2:6">
      <c r="B433" s="25">
        <v>16</v>
      </c>
      <c r="C433" s="17" t="s">
        <v>7</v>
      </c>
      <c r="D433" s="16"/>
      <c r="E433" s="16"/>
    </row>
    <row r="434" spans="2:6">
      <c r="D434" s="18" t="s">
        <v>96</v>
      </c>
      <c r="E434" s="27">
        <f>SUM(E433)</f>
        <v>0</v>
      </c>
      <c r="F434" s="21"/>
    </row>
    <row r="436" spans="2:6" ht="32.25" customHeight="1">
      <c r="B436" s="25" t="s">
        <v>3</v>
      </c>
      <c r="C436" s="25" t="s">
        <v>4</v>
      </c>
      <c r="D436" s="25" t="s">
        <v>5</v>
      </c>
      <c r="E436" s="26" t="s">
        <v>6</v>
      </c>
      <c r="F436" s="29" t="s">
        <v>10</v>
      </c>
    </row>
    <row r="437" spans="2:6">
      <c r="B437" s="97">
        <v>16</v>
      </c>
      <c r="C437" s="100" t="s">
        <v>11</v>
      </c>
      <c r="D437" s="53"/>
      <c r="E437" s="57"/>
    </row>
    <row r="438" spans="2:6">
      <c r="B438" s="98"/>
      <c r="C438" s="101"/>
      <c r="D438" s="53"/>
      <c r="E438" s="57"/>
    </row>
    <row r="439" spans="2:6">
      <c r="B439" s="98"/>
      <c r="C439" s="101"/>
      <c r="D439" s="53"/>
      <c r="E439" s="57"/>
    </row>
    <row r="440" spans="2:6">
      <c r="B440" s="98"/>
      <c r="C440" s="101"/>
      <c r="D440" s="53"/>
      <c r="E440" s="57"/>
    </row>
    <row r="441" spans="2:6">
      <c r="B441" s="98"/>
      <c r="C441" s="101"/>
      <c r="D441" s="53"/>
      <c r="E441" s="57"/>
    </row>
    <row r="442" spans="2:6">
      <c r="B442" s="99"/>
      <c r="C442" s="102"/>
      <c r="D442" s="54"/>
      <c r="E442" s="58"/>
    </row>
    <row r="443" spans="2:6">
      <c r="D443" s="18" t="s">
        <v>97</v>
      </c>
      <c r="E443" s="27">
        <f>SUM(E437:E442)</f>
        <v>0</v>
      </c>
      <c r="F443" s="22"/>
    </row>
    <row r="445" spans="2:6" ht="31.5" customHeight="1">
      <c r="B445" s="25" t="s">
        <v>3</v>
      </c>
      <c r="C445" s="25" t="s">
        <v>4</v>
      </c>
      <c r="D445" s="25" t="s">
        <v>5</v>
      </c>
      <c r="E445" s="26" t="s">
        <v>6</v>
      </c>
      <c r="F445" s="29" t="s">
        <v>10</v>
      </c>
    </row>
    <row r="446" spans="2:6">
      <c r="B446" s="97">
        <v>16</v>
      </c>
      <c r="C446" s="100" t="s">
        <v>17</v>
      </c>
      <c r="D446" s="53"/>
      <c r="E446" s="57"/>
    </row>
    <row r="447" spans="2:6">
      <c r="B447" s="98"/>
      <c r="C447" s="101"/>
      <c r="D447" s="53"/>
      <c r="E447" s="57"/>
    </row>
    <row r="448" spans="2:6">
      <c r="B448" s="98"/>
      <c r="C448" s="101"/>
      <c r="D448" s="53"/>
      <c r="E448" s="57"/>
    </row>
    <row r="449" spans="2:6">
      <c r="B449" s="98"/>
      <c r="C449" s="101"/>
      <c r="D449" s="53"/>
      <c r="E449" s="57"/>
    </row>
    <row r="450" spans="2:6">
      <c r="B450" s="98"/>
      <c r="C450" s="101"/>
      <c r="D450" s="53"/>
      <c r="E450" s="57"/>
    </row>
    <row r="451" spans="2:6">
      <c r="B451" s="99"/>
      <c r="C451" s="102"/>
      <c r="D451" s="54"/>
      <c r="E451" s="58"/>
    </row>
    <row r="452" spans="2:6">
      <c r="D452" s="18" t="s">
        <v>98</v>
      </c>
      <c r="E452" s="27">
        <f>SUM(E446:E451)</f>
        <v>0</v>
      </c>
      <c r="F452" s="22"/>
    </row>
    <row r="454" spans="2:6" ht="15" customHeight="1">
      <c r="C454" s="97" t="s">
        <v>99</v>
      </c>
      <c r="D454" s="28" t="s">
        <v>8</v>
      </c>
      <c r="E454" s="24">
        <f>E434</f>
        <v>0</v>
      </c>
    </row>
    <row r="455" spans="2:6">
      <c r="C455" s="98"/>
      <c r="D455" s="28" t="s">
        <v>11</v>
      </c>
      <c r="E455" s="24">
        <f>E443</f>
        <v>0</v>
      </c>
    </row>
    <row r="456" spans="2:6">
      <c r="C456" s="99"/>
      <c r="D456" s="28" t="s">
        <v>17</v>
      </c>
      <c r="E456" s="24">
        <f>E452</f>
        <v>0</v>
      </c>
    </row>
    <row r="458" spans="2:6" ht="15.75" thickBot="1"/>
    <row r="459" spans="2:6" ht="19.5" thickBot="1">
      <c r="B459" s="106" t="s">
        <v>100</v>
      </c>
      <c r="C459" s="107"/>
      <c r="D459" s="107"/>
      <c r="E459" s="108"/>
    </row>
    <row r="460" spans="2:6">
      <c r="B460" s="33"/>
      <c r="C460" s="34"/>
      <c r="D460" s="34"/>
      <c r="E460" s="35"/>
    </row>
    <row r="461" spans="2:6" ht="30">
      <c r="B461" s="30" t="s">
        <v>3</v>
      </c>
      <c r="C461" s="30" t="s">
        <v>4</v>
      </c>
      <c r="D461" s="30" t="s">
        <v>5</v>
      </c>
      <c r="E461" s="31" t="s">
        <v>6</v>
      </c>
      <c r="F461" s="29"/>
    </row>
    <row r="462" spans="2:6">
      <c r="B462" s="30">
        <v>17</v>
      </c>
      <c r="C462" s="17" t="s">
        <v>7</v>
      </c>
      <c r="D462" s="16"/>
      <c r="E462" s="16"/>
    </row>
    <row r="463" spans="2:6">
      <c r="D463" s="18" t="s">
        <v>101</v>
      </c>
      <c r="E463" s="27">
        <f>SUM(E462)</f>
        <v>0</v>
      </c>
      <c r="F463" s="21"/>
    </row>
    <row r="465" spans="2:6" ht="30">
      <c r="B465" s="30" t="s">
        <v>3</v>
      </c>
      <c r="C465" s="30" t="s">
        <v>4</v>
      </c>
      <c r="D465" s="30" t="s">
        <v>5</v>
      </c>
      <c r="E465" s="31" t="s">
        <v>6</v>
      </c>
      <c r="F465" s="29" t="s">
        <v>10</v>
      </c>
    </row>
    <row r="466" spans="2:6">
      <c r="B466" s="103">
        <v>17</v>
      </c>
      <c r="C466" s="100" t="s">
        <v>11</v>
      </c>
      <c r="D466" s="53"/>
      <c r="E466" s="57"/>
    </row>
    <row r="467" spans="2:6">
      <c r="B467" s="104"/>
      <c r="C467" s="101"/>
      <c r="D467" s="53"/>
      <c r="E467" s="57"/>
    </row>
    <row r="468" spans="2:6">
      <c r="B468" s="104"/>
      <c r="C468" s="101"/>
      <c r="D468" s="53"/>
      <c r="E468" s="57"/>
    </row>
    <row r="469" spans="2:6">
      <c r="B469" s="104"/>
      <c r="C469" s="101"/>
      <c r="D469" s="53"/>
      <c r="E469" s="57"/>
    </row>
    <row r="470" spans="2:6">
      <c r="B470" s="104"/>
      <c r="C470" s="101"/>
      <c r="D470" s="53"/>
      <c r="E470" s="57"/>
    </row>
    <row r="471" spans="2:6">
      <c r="B471" s="105"/>
      <c r="C471" s="102"/>
      <c r="D471" s="54"/>
      <c r="E471" s="58"/>
    </row>
    <row r="472" spans="2:6">
      <c r="D472" s="18" t="s">
        <v>102</v>
      </c>
      <c r="E472" s="27">
        <f>SUM(E466:E471)</f>
        <v>0</v>
      </c>
      <c r="F472" s="22"/>
    </row>
    <row r="474" spans="2:6" ht="30">
      <c r="B474" s="30" t="s">
        <v>3</v>
      </c>
      <c r="C474" s="30" t="s">
        <v>4</v>
      </c>
      <c r="D474" s="30" t="s">
        <v>5</v>
      </c>
      <c r="E474" s="31" t="s">
        <v>6</v>
      </c>
      <c r="F474" s="29" t="s">
        <v>10</v>
      </c>
    </row>
    <row r="475" spans="2:6">
      <c r="B475" s="103">
        <v>17</v>
      </c>
      <c r="C475" s="100" t="s">
        <v>17</v>
      </c>
      <c r="D475" s="53"/>
      <c r="E475" s="57"/>
    </row>
    <row r="476" spans="2:6">
      <c r="B476" s="104"/>
      <c r="C476" s="101"/>
      <c r="D476" s="53"/>
      <c r="E476" s="57"/>
    </row>
    <row r="477" spans="2:6">
      <c r="B477" s="104"/>
      <c r="C477" s="101"/>
      <c r="D477" s="53"/>
      <c r="E477" s="57"/>
    </row>
    <row r="478" spans="2:6">
      <c r="B478" s="104"/>
      <c r="C478" s="101"/>
      <c r="D478" s="53"/>
      <c r="E478" s="57"/>
    </row>
    <row r="479" spans="2:6">
      <c r="B479" s="104"/>
      <c r="C479" s="101"/>
      <c r="D479" s="53"/>
      <c r="E479" s="57"/>
    </row>
    <row r="480" spans="2:6">
      <c r="B480" s="105"/>
      <c r="C480" s="102"/>
      <c r="D480" s="54"/>
      <c r="E480" s="58"/>
    </row>
    <row r="481" spans="2:6">
      <c r="D481" s="18" t="s">
        <v>103</v>
      </c>
      <c r="E481" s="27">
        <f>SUM(E475:E480)</f>
        <v>0</v>
      </c>
      <c r="F481" s="22"/>
    </row>
    <row r="483" spans="2:6" ht="15.75" customHeight="1">
      <c r="C483" s="103" t="s">
        <v>104</v>
      </c>
      <c r="D483" s="32" t="s">
        <v>8</v>
      </c>
      <c r="E483" s="24">
        <f>E463</f>
        <v>0</v>
      </c>
    </row>
    <row r="484" spans="2:6">
      <c r="C484" s="104"/>
      <c r="D484" s="32" t="s">
        <v>11</v>
      </c>
      <c r="E484" s="24">
        <f>E472</f>
        <v>0</v>
      </c>
    </row>
    <row r="485" spans="2:6">
      <c r="C485" s="105"/>
      <c r="D485" s="32" t="s">
        <v>17</v>
      </c>
      <c r="E485" s="24">
        <f>E481</f>
        <v>0</v>
      </c>
    </row>
    <row r="486" spans="2:6" ht="15.75" thickBot="1"/>
    <row r="487" spans="2:6" ht="19.5" thickBot="1">
      <c r="B487" s="118" t="s">
        <v>105</v>
      </c>
      <c r="C487" s="119"/>
      <c r="D487" s="119"/>
      <c r="E487" s="120"/>
    </row>
    <row r="488" spans="2:6">
      <c r="B488" s="33"/>
      <c r="C488" s="34"/>
      <c r="D488" s="34"/>
      <c r="E488" s="35"/>
    </row>
    <row r="489" spans="2:6" ht="30">
      <c r="B489" s="36" t="s">
        <v>3</v>
      </c>
      <c r="C489" s="36" t="s">
        <v>4</v>
      </c>
      <c r="D489" s="36" t="s">
        <v>5</v>
      </c>
      <c r="E489" s="37" t="s">
        <v>6</v>
      </c>
    </row>
    <row r="490" spans="2:6">
      <c r="B490" s="36">
        <v>18</v>
      </c>
      <c r="C490" s="17" t="s">
        <v>7</v>
      </c>
      <c r="D490" s="16"/>
      <c r="E490" s="16"/>
    </row>
    <row r="491" spans="2:6">
      <c r="D491" s="18" t="s">
        <v>106</v>
      </c>
      <c r="E491" s="27">
        <f>SUM(E490)</f>
        <v>0</v>
      </c>
      <c r="F491" s="21"/>
    </row>
    <row r="493" spans="2:6" ht="30">
      <c r="B493" s="36" t="s">
        <v>3</v>
      </c>
      <c r="C493" s="36" t="s">
        <v>4</v>
      </c>
      <c r="D493" s="36" t="s">
        <v>5</v>
      </c>
      <c r="E493" s="37" t="s">
        <v>6</v>
      </c>
      <c r="F493" s="29" t="s">
        <v>10</v>
      </c>
    </row>
    <row r="494" spans="2:6">
      <c r="B494" s="115">
        <v>18</v>
      </c>
      <c r="C494" s="100" t="s">
        <v>11</v>
      </c>
      <c r="D494" s="53"/>
      <c r="E494" s="57"/>
    </row>
    <row r="495" spans="2:6">
      <c r="B495" s="116"/>
      <c r="C495" s="101"/>
      <c r="D495" s="53"/>
      <c r="E495" s="57"/>
    </row>
    <row r="496" spans="2:6">
      <c r="B496" s="116"/>
      <c r="C496" s="101"/>
      <c r="D496" s="53"/>
      <c r="E496" s="57"/>
    </row>
    <row r="497" spans="2:6">
      <c r="B497" s="116"/>
      <c r="C497" s="101"/>
      <c r="D497" s="53"/>
      <c r="E497" s="57"/>
    </row>
    <row r="498" spans="2:6">
      <c r="B498" s="116"/>
      <c r="C498" s="101"/>
      <c r="D498" s="53"/>
      <c r="E498" s="57"/>
    </row>
    <row r="499" spans="2:6">
      <c r="B499" s="117"/>
      <c r="C499" s="102"/>
      <c r="D499" s="54"/>
      <c r="E499" s="58"/>
    </row>
    <row r="500" spans="2:6">
      <c r="D500" s="18" t="s">
        <v>107</v>
      </c>
      <c r="E500" s="27">
        <f>SUM(E494:E499)</f>
        <v>0</v>
      </c>
      <c r="F500" s="22"/>
    </row>
    <row r="502" spans="2:6" ht="30">
      <c r="B502" s="36" t="s">
        <v>3</v>
      </c>
      <c r="C502" s="36" t="s">
        <v>4</v>
      </c>
      <c r="D502" s="36" t="s">
        <v>5</v>
      </c>
      <c r="E502" s="37" t="s">
        <v>6</v>
      </c>
      <c r="F502" s="29" t="s">
        <v>10</v>
      </c>
    </row>
    <row r="503" spans="2:6">
      <c r="B503" s="115">
        <v>18</v>
      </c>
      <c r="C503" s="100" t="s">
        <v>17</v>
      </c>
      <c r="D503" s="53"/>
      <c r="E503" s="57"/>
    </row>
    <row r="504" spans="2:6">
      <c r="B504" s="116"/>
      <c r="C504" s="101"/>
      <c r="D504" s="53"/>
      <c r="E504" s="57"/>
    </row>
    <row r="505" spans="2:6">
      <c r="B505" s="116"/>
      <c r="C505" s="101"/>
      <c r="D505" s="53"/>
      <c r="E505" s="57"/>
    </row>
    <row r="506" spans="2:6">
      <c r="B506" s="116"/>
      <c r="C506" s="101"/>
      <c r="D506" s="53"/>
      <c r="E506" s="57"/>
    </row>
    <row r="507" spans="2:6">
      <c r="B507" s="116"/>
      <c r="C507" s="101"/>
      <c r="D507" s="53"/>
      <c r="E507" s="57"/>
    </row>
    <row r="508" spans="2:6">
      <c r="B508" s="117"/>
      <c r="C508" s="102"/>
      <c r="D508" s="54"/>
      <c r="E508" s="58"/>
    </row>
    <row r="509" spans="2:6">
      <c r="D509" s="18" t="s">
        <v>108</v>
      </c>
      <c r="E509" s="27">
        <f>SUM(E503:E508)</f>
        <v>0</v>
      </c>
      <c r="F509" s="22"/>
    </row>
    <row r="511" spans="2:6" ht="14.25" customHeight="1">
      <c r="C511" s="115" t="s">
        <v>109</v>
      </c>
      <c r="D511" s="38" t="s">
        <v>8</v>
      </c>
      <c r="E511" s="24">
        <f>E491</f>
        <v>0</v>
      </c>
    </row>
    <row r="512" spans="2:6">
      <c r="C512" s="116"/>
      <c r="D512" s="38" t="s">
        <v>11</v>
      </c>
      <c r="E512" s="24">
        <f>E500</f>
        <v>0</v>
      </c>
    </row>
    <row r="513" spans="2:6">
      <c r="C513" s="117"/>
      <c r="D513" s="38" t="s">
        <v>17</v>
      </c>
      <c r="E513" s="24">
        <f>E509</f>
        <v>0</v>
      </c>
    </row>
    <row r="514" spans="2:6" ht="15.75" thickBot="1"/>
    <row r="515" spans="2:6" ht="19.5" thickBot="1">
      <c r="B515" s="112" t="s">
        <v>110</v>
      </c>
      <c r="C515" s="113"/>
      <c r="D515" s="113"/>
      <c r="E515" s="114"/>
    </row>
    <row r="516" spans="2:6">
      <c r="B516" s="33"/>
      <c r="C516" s="34"/>
      <c r="D516" s="34"/>
      <c r="E516" s="35"/>
    </row>
    <row r="517" spans="2:6" ht="30">
      <c r="B517" s="39" t="s">
        <v>3</v>
      </c>
      <c r="C517" s="39" t="s">
        <v>4</v>
      </c>
      <c r="D517" s="39" t="s">
        <v>5</v>
      </c>
      <c r="E517" s="40" t="s">
        <v>6</v>
      </c>
    </row>
    <row r="518" spans="2:6">
      <c r="B518" s="39">
        <v>19</v>
      </c>
      <c r="C518" s="17" t="s">
        <v>7</v>
      </c>
      <c r="D518" s="16"/>
      <c r="E518" s="16"/>
    </row>
    <row r="519" spans="2:6">
      <c r="D519" s="18" t="s">
        <v>111</v>
      </c>
      <c r="E519" s="27">
        <f>SUM(E518)</f>
        <v>0</v>
      </c>
      <c r="F519" s="21"/>
    </row>
    <row r="521" spans="2:6" ht="30">
      <c r="B521" s="39" t="s">
        <v>3</v>
      </c>
      <c r="C521" s="39" t="s">
        <v>4</v>
      </c>
      <c r="D521" s="39" t="s">
        <v>5</v>
      </c>
      <c r="E521" s="40" t="s">
        <v>6</v>
      </c>
      <c r="F521" s="29" t="s">
        <v>10</v>
      </c>
    </row>
    <row r="522" spans="2:6">
      <c r="B522" s="109">
        <v>19</v>
      </c>
      <c r="C522" s="100" t="s">
        <v>11</v>
      </c>
      <c r="D522" s="53"/>
      <c r="E522" s="57"/>
    </row>
    <row r="523" spans="2:6">
      <c r="B523" s="110"/>
      <c r="C523" s="101"/>
      <c r="D523" s="53"/>
      <c r="E523" s="57"/>
    </row>
    <row r="524" spans="2:6">
      <c r="B524" s="110"/>
      <c r="C524" s="101"/>
      <c r="D524" s="53"/>
      <c r="E524" s="57"/>
    </row>
    <row r="525" spans="2:6">
      <c r="B525" s="110"/>
      <c r="C525" s="101"/>
      <c r="D525" s="53"/>
      <c r="E525" s="57"/>
    </row>
    <row r="526" spans="2:6">
      <c r="B526" s="110"/>
      <c r="C526" s="101"/>
      <c r="D526" s="53"/>
      <c r="E526" s="57"/>
    </row>
    <row r="527" spans="2:6">
      <c r="B527" s="111"/>
      <c r="C527" s="102"/>
      <c r="D527" s="54"/>
      <c r="E527" s="58"/>
    </row>
    <row r="528" spans="2:6">
      <c r="D528" s="18" t="s">
        <v>112</v>
      </c>
      <c r="E528" s="27">
        <f>SUM(E522:E527)</f>
        <v>0</v>
      </c>
      <c r="F528" s="22"/>
    </row>
    <row r="530" spans="2:6" ht="30">
      <c r="B530" s="39" t="s">
        <v>3</v>
      </c>
      <c r="C530" s="39" t="s">
        <v>4</v>
      </c>
      <c r="D530" s="39" t="s">
        <v>5</v>
      </c>
      <c r="E530" s="40" t="s">
        <v>6</v>
      </c>
      <c r="F530" s="29" t="s">
        <v>10</v>
      </c>
    </row>
    <row r="531" spans="2:6">
      <c r="B531" s="109">
        <v>19</v>
      </c>
      <c r="C531" s="100" t="s">
        <v>17</v>
      </c>
      <c r="D531" s="53"/>
      <c r="E531" s="57"/>
    </row>
    <row r="532" spans="2:6">
      <c r="B532" s="110"/>
      <c r="C532" s="101"/>
      <c r="D532" s="53"/>
      <c r="E532" s="57"/>
    </row>
    <row r="533" spans="2:6">
      <c r="B533" s="110"/>
      <c r="C533" s="101"/>
      <c r="D533" s="53"/>
      <c r="E533" s="57"/>
    </row>
    <row r="534" spans="2:6">
      <c r="B534" s="110"/>
      <c r="C534" s="101"/>
      <c r="D534" s="53"/>
      <c r="E534" s="57"/>
    </row>
    <row r="535" spans="2:6">
      <c r="B535" s="110"/>
      <c r="C535" s="101"/>
      <c r="D535" s="53"/>
      <c r="E535" s="57"/>
    </row>
    <row r="536" spans="2:6">
      <c r="B536" s="111"/>
      <c r="C536" s="102"/>
      <c r="D536" s="54"/>
      <c r="E536" s="58"/>
    </row>
    <row r="537" spans="2:6">
      <c r="D537" s="18" t="s">
        <v>113</v>
      </c>
      <c r="E537" s="27">
        <f>SUM(E531:E536)</f>
        <v>0</v>
      </c>
      <c r="F537" s="22"/>
    </row>
    <row r="539" spans="2:6" ht="14.25" customHeight="1">
      <c r="C539" s="109" t="s">
        <v>114</v>
      </c>
      <c r="D539" s="41" t="s">
        <v>8</v>
      </c>
      <c r="E539" s="24">
        <f>E519</f>
        <v>0</v>
      </c>
    </row>
    <row r="540" spans="2:6">
      <c r="C540" s="110"/>
      <c r="D540" s="41" t="s">
        <v>11</v>
      </c>
      <c r="E540" s="24">
        <f>E528</f>
        <v>0</v>
      </c>
    </row>
    <row r="541" spans="2:6">
      <c r="C541" s="111"/>
      <c r="D541" s="41" t="s">
        <v>17</v>
      </c>
      <c r="E541" s="24">
        <f>E537</f>
        <v>0</v>
      </c>
    </row>
    <row r="542" spans="2:6" ht="15.75" thickBot="1"/>
    <row r="543" spans="2:6" ht="19.5" thickBot="1">
      <c r="B543" s="124" t="s">
        <v>115</v>
      </c>
      <c r="C543" s="125"/>
      <c r="D543" s="125"/>
      <c r="E543" s="126"/>
    </row>
    <row r="544" spans="2:6">
      <c r="B544" s="33"/>
      <c r="C544" s="34"/>
      <c r="D544" s="34"/>
      <c r="E544" s="35"/>
    </row>
    <row r="545" spans="2:6" ht="30">
      <c r="B545" s="42" t="s">
        <v>3</v>
      </c>
      <c r="C545" s="42" t="s">
        <v>4</v>
      </c>
      <c r="D545" s="42" t="s">
        <v>5</v>
      </c>
      <c r="E545" s="43" t="s">
        <v>6</v>
      </c>
    </row>
    <row r="546" spans="2:6">
      <c r="B546" s="42">
        <v>20</v>
      </c>
      <c r="C546" s="17" t="s">
        <v>7</v>
      </c>
      <c r="D546" s="16"/>
      <c r="E546" s="16"/>
    </row>
    <row r="547" spans="2:6">
      <c r="D547" s="18" t="s">
        <v>116</v>
      </c>
      <c r="E547" s="27">
        <f>SUM(E546)</f>
        <v>0</v>
      </c>
      <c r="F547" s="21"/>
    </row>
    <row r="549" spans="2:6" ht="30">
      <c r="B549" s="42" t="s">
        <v>3</v>
      </c>
      <c r="C549" s="42" t="s">
        <v>4</v>
      </c>
      <c r="D549" s="42" t="s">
        <v>5</v>
      </c>
      <c r="E549" s="43" t="s">
        <v>6</v>
      </c>
      <c r="F549" s="29" t="s">
        <v>10</v>
      </c>
    </row>
    <row r="550" spans="2:6">
      <c r="B550" s="121">
        <v>20</v>
      </c>
      <c r="C550" s="100" t="s">
        <v>11</v>
      </c>
      <c r="D550" s="53"/>
      <c r="E550" s="57"/>
    </row>
    <row r="551" spans="2:6">
      <c r="B551" s="122"/>
      <c r="C551" s="101"/>
      <c r="D551" s="53"/>
      <c r="E551" s="57"/>
    </row>
    <row r="552" spans="2:6">
      <c r="B552" s="122"/>
      <c r="C552" s="101"/>
      <c r="D552" s="53"/>
      <c r="E552" s="57"/>
    </row>
    <row r="553" spans="2:6">
      <c r="B553" s="122"/>
      <c r="C553" s="101"/>
      <c r="D553" s="53"/>
      <c r="E553" s="57"/>
    </row>
    <row r="554" spans="2:6">
      <c r="B554" s="122"/>
      <c r="C554" s="101"/>
      <c r="D554" s="53"/>
      <c r="E554" s="57"/>
    </row>
    <row r="555" spans="2:6">
      <c r="B555" s="123"/>
      <c r="C555" s="102"/>
      <c r="D555" s="54"/>
      <c r="E555" s="58"/>
    </row>
    <row r="556" spans="2:6">
      <c r="D556" s="18" t="s">
        <v>117</v>
      </c>
      <c r="E556" s="27">
        <f>SUM(E550:E555)</f>
        <v>0</v>
      </c>
      <c r="F556" s="22"/>
    </row>
    <row r="558" spans="2:6" ht="30">
      <c r="B558" s="42" t="s">
        <v>3</v>
      </c>
      <c r="C558" s="42" t="s">
        <v>4</v>
      </c>
      <c r="D558" s="42" t="s">
        <v>5</v>
      </c>
      <c r="E558" s="43" t="s">
        <v>6</v>
      </c>
      <c r="F558" s="29" t="s">
        <v>10</v>
      </c>
    </row>
    <row r="559" spans="2:6">
      <c r="B559" s="121">
        <v>20</v>
      </c>
      <c r="C559" s="100" t="s">
        <v>17</v>
      </c>
      <c r="D559" s="53"/>
      <c r="E559" s="57"/>
    </row>
    <row r="560" spans="2:6">
      <c r="B560" s="122"/>
      <c r="C560" s="101"/>
      <c r="D560" s="53"/>
      <c r="E560" s="57"/>
    </row>
    <row r="561" spans="2:6">
      <c r="B561" s="122"/>
      <c r="C561" s="101"/>
      <c r="D561" s="53"/>
      <c r="E561" s="57"/>
    </row>
    <row r="562" spans="2:6">
      <c r="B562" s="122"/>
      <c r="C562" s="101"/>
      <c r="D562" s="53"/>
      <c r="E562" s="57"/>
    </row>
    <row r="563" spans="2:6">
      <c r="B563" s="122"/>
      <c r="C563" s="101"/>
      <c r="D563" s="53"/>
      <c r="E563" s="57"/>
    </row>
    <row r="564" spans="2:6">
      <c r="B564" s="123"/>
      <c r="C564" s="102"/>
      <c r="D564" s="54"/>
      <c r="E564" s="58"/>
    </row>
    <row r="565" spans="2:6">
      <c r="D565" s="18" t="s">
        <v>118</v>
      </c>
      <c r="E565" s="27">
        <f>SUM(E559:E564)</f>
        <v>0</v>
      </c>
      <c r="F565" s="22"/>
    </row>
    <row r="567" spans="2:6" ht="14.25" customHeight="1">
      <c r="C567" s="121" t="s">
        <v>119</v>
      </c>
      <c r="D567" s="44" t="s">
        <v>8</v>
      </c>
      <c r="E567" s="24">
        <f>E547</f>
        <v>0</v>
      </c>
    </row>
    <row r="568" spans="2:6">
      <c r="C568" s="122"/>
      <c r="D568" s="44" t="s">
        <v>11</v>
      </c>
      <c r="E568" s="24">
        <f>E556</f>
        <v>0</v>
      </c>
    </row>
    <row r="569" spans="2:6">
      <c r="C569" s="123"/>
      <c r="D569" s="44" t="s">
        <v>17</v>
      </c>
      <c r="E569" s="24">
        <f>E565</f>
        <v>0</v>
      </c>
    </row>
    <row r="570" spans="2:6" ht="15.75" thickBot="1"/>
    <row r="571" spans="2:6" ht="19.5" thickBot="1">
      <c r="B571" s="94" t="s">
        <v>120</v>
      </c>
      <c r="C571" s="95"/>
      <c r="D571" s="95"/>
      <c r="E571" s="96"/>
    </row>
    <row r="573" spans="2:6" ht="30">
      <c r="B573" s="25" t="s">
        <v>3</v>
      </c>
      <c r="C573" s="25" t="s">
        <v>4</v>
      </c>
      <c r="D573" s="25" t="s">
        <v>5</v>
      </c>
      <c r="E573" s="26" t="s">
        <v>6</v>
      </c>
    </row>
    <row r="574" spans="2:6">
      <c r="B574" s="25">
        <v>21</v>
      </c>
      <c r="C574" s="17" t="s">
        <v>7</v>
      </c>
      <c r="D574" s="16"/>
      <c r="E574" s="16"/>
    </row>
    <row r="575" spans="2:6">
      <c r="D575" s="18" t="s">
        <v>121</v>
      </c>
      <c r="E575" s="27">
        <f>SUM(E574)</f>
        <v>0</v>
      </c>
      <c r="F575" s="21"/>
    </row>
    <row r="577" spans="2:6" ht="32.25" customHeight="1">
      <c r="B577" s="25" t="s">
        <v>3</v>
      </c>
      <c r="C577" s="25" t="s">
        <v>4</v>
      </c>
      <c r="D577" s="25" t="s">
        <v>5</v>
      </c>
      <c r="E577" s="26" t="s">
        <v>6</v>
      </c>
      <c r="F577" s="29" t="s">
        <v>10</v>
      </c>
    </row>
    <row r="578" spans="2:6">
      <c r="B578" s="97">
        <v>21</v>
      </c>
      <c r="C578" s="100" t="s">
        <v>11</v>
      </c>
      <c r="D578" s="53"/>
      <c r="E578" s="57"/>
    </row>
    <row r="579" spans="2:6">
      <c r="B579" s="98"/>
      <c r="C579" s="101"/>
      <c r="D579" s="53"/>
      <c r="E579" s="57"/>
    </row>
    <row r="580" spans="2:6">
      <c r="B580" s="98"/>
      <c r="C580" s="101"/>
      <c r="D580" s="53"/>
      <c r="E580" s="57"/>
    </row>
    <row r="581" spans="2:6">
      <c r="B581" s="98"/>
      <c r="C581" s="101"/>
      <c r="D581" s="53"/>
      <c r="E581" s="57"/>
    </row>
    <row r="582" spans="2:6">
      <c r="B582" s="98"/>
      <c r="C582" s="101"/>
      <c r="D582" s="53"/>
      <c r="E582" s="57"/>
    </row>
    <row r="583" spans="2:6">
      <c r="B583" s="99"/>
      <c r="C583" s="102"/>
      <c r="D583" s="54"/>
      <c r="E583" s="58"/>
    </row>
    <row r="584" spans="2:6">
      <c r="D584" s="18" t="s">
        <v>122</v>
      </c>
      <c r="E584" s="27">
        <f>SUM(E578:E583)</f>
        <v>0</v>
      </c>
      <c r="F584" s="22"/>
    </row>
    <row r="586" spans="2:6" ht="31.5" customHeight="1">
      <c r="B586" s="25" t="s">
        <v>3</v>
      </c>
      <c r="C586" s="25" t="s">
        <v>4</v>
      </c>
      <c r="D586" s="25" t="s">
        <v>5</v>
      </c>
      <c r="E586" s="26" t="s">
        <v>6</v>
      </c>
      <c r="F586" s="29" t="s">
        <v>10</v>
      </c>
    </row>
    <row r="587" spans="2:6">
      <c r="B587" s="97">
        <v>21</v>
      </c>
      <c r="C587" s="100" t="s">
        <v>17</v>
      </c>
      <c r="D587" s="53"/>
      <c r="E587" s="57"/>
    </row>
    <row r="588" spans="2:6">
      <c r="B588" s="98"/>
      <c r="C588" s="101"/>
      <c r="D588" s="53"/>
      <c r="E588" s="57"/>
    </row>
    <row r="589" spans="2:6">
      <c r="B589" s="98"/>
      <c r="C589" s="101"/>
      <c r="D589" s="53"/>
      <c r="E589" s="57"/>
    </row>
    <row r="590" spans="2:6">
      <c r="B590" s="98"/>
      <c r="C590" s="101"/>
      <c r="D590" s="53"/>
      <c r="E590" s="57"/>
    </row>
    <row r="591" spans="2:6">
      <c r="B591" s="98"/>
      <c r="C591" s="101"/>
      <c r="D591" s="53"/>
      <c r="E591" s="57"/>
    </row>
    <row r="592" spans="2:6">
      <c r="B592" s="99"/>
      <c r="C592" s="102"/>
      <c r="D592" s="54"/>
      <c r="E592" s="58"/>
    </row>
    <row r="593" spans="2:6">
      <c r="D593" s="18" t="s">
        <v>123</v>
      </c>
      <c r="E593" s="27">
        <f>SUM(E587:E592)</f>
        <v>0</v>
      </c>
      <c r="F593" s="22"/>
    </row>
    <row r="595" spans="2:6" ht="15" customHeight="1">
      <c r="C595" s="97" t="s">
        <v>124</v>
      </c>
      <c r="D595" s="28" t="s">
        <v>8</v>
      </c>
      <c r="E595" s="24">
        <f>E575</f>
        <v>0</v>
      </c>
    </row>
    <row r="596" spans="2:6">
      <c r="C596" s="98"/>
      <c r="D596" s="28" t="s">
        <v>11</v>
      </c>
      <c r="E596" s="24">
        <f>E584</f>
        <v>0</v>
      </c>
    </row>
    <row r="597" spans="2:6">
      <c r="C597" s="99"/>
      <c r="D597" s="28" t="s">
        <v>17</v>
      </c>
      <c r="E597" s="24">
        <f>E593</f>
        <v>0</v>
      </c>
    </row>
    <row r="599" spans="2:6" ht="15.75" thickBot="1"/>
    <row r="600" spans="2:6" ht="19.5" thickBot="1">
      <c r="B600" s="106" t="s">
        <v>125</v>
      </c>
      <c r="C600" s="107"/>
      <c r="D600" s="107"/>
      <c r="E600" s="108"/>
    </row>
    <row r="601" spans="2:6">
      <c r="B601" s="33"/>
      <c r="C601" s="34"/>
      <c r="D601" s="34"/>
      <c r="E601" s="35"/>
    </row>
    <row r="602" spans="2:6" ht="30">
      <c r="B602" s="30" t="s">
        <v>3</v>
      </c>
      <c r="C602" s="30" t="s">
        <v>4</v>
      </c>
      <c r="D602" s="30" t="s">
        <v>5</v>
      </c>
      <c r="E602" s="31" t="s">
        <v>6</v>
      </c>
      <c r="F602" s="29"/>
    </row>
    <row r="603" spans="2:6">
      <c r="B603" s="30">
        <v>22</v>
      </c>
      <c r="C603" s="17" t="s">
        <v>7</v>
      </c>
      <c r="D603" s="16"/>
      <c r="E603" s="16"/>
    </row>
    <row r="604" spans="2:6">
      <c r="D604" s="18" t="s">
        <v>126</v>
      </c>
      <c r="E604" s="27">
        <f>SUM(E603)</f>
        <v>0</v>
      </c>
      <c r="F604" s="21"/>
    </row>
    <row r="606" spans="2:6" ht="30">
      <c r="B606" s="30" t="s">
        <v>3</v>
      </c>
      <c r="C606" s="30" t="s">
        <v>4</v>
      </c>
      <c r="D606" s="30" t="s">
        <v>5</v>
      </c>
      <c r="E606" s="31" t="s">
        <v>6</v>
      </c>
      <c r="F606" s="29" t="s">
        <v>10</v>
      </c>
    </row>
    <row r="607" spans="2:6">
      <c r="B607" s="103">
        <v>22</v>
      </c>
      <c r="C607" s="100" t="s">
        <v>11</v>
      </c>
      <c r="D607" s="53"/>
      <c r="E607" s="57"/>
    </row>
    <row r="608" spans="2:6">
      <c r="B608" s="104"/>
      <c r="C608" s="101"/>
      <c r="D608" s="53"/>
      <c r="E608" s="57"/>
    </row>
    <row r="609" spans="2:6">
      <c r="B609" s="104"/>
      <c r="C609" s="101"/>
      <c r="D609" s="53"/>
      <c r="E609" s="57"/>
    </row>
    <row r="610" spans="2:6">
      <c r="B610" s="104"/>
      <c r="C610" s="101"/>
      <c r="D610" s="53"/>
      <c r="E610" s="57"/>
    </row>
    <row r="611" spans="2:6">
      <c r="B611" s="104"/>
      <c r="C611" s="101"/>
      <c r="D611" s="53"/>
      <c r="E611" s="57"/>
    </row>
    <row r="612" spans="2:6">
      <c r="B612" s="105"/>
      <c r="C612" s="102"/>
      <c r="D612" s="54"/>
      <c r="E612" s="58"/>
    </row>
    <row r="613" spans="2:6">
      <c r="D613" s="18" t="s">
        <v>127</v>
      </c>
      <c r="E613" s="27">
        <f>SUM(E607:E612)</f>
        <v>0</v>
      </c>
      <c r="F613" s="22"/>
    </row>
    <row r="615" spans="2:6" ht="30">
      <c r="B615" s="30" t="s">
        <v>3</v>
      </c>
      <c r="C615" s="30" t="s">
        <v>4</v>
      </c>
      <c r="D615" s="30" t="s">
        <v>5</v>
      </c>
      <c r="E615" s="31" t="s">
        <v>6</v>
      </c>
      <c r="F615" s="29" t="s">
        <v>10</v>
      </c>
    </row>
    <row r="616" spans="2:6">
      <c r="B616" s="103">
        <v>22</v>
      </c>
      <c r="C616" s="100" t="s">
        <v>17</v>
      </c>
      <c r="D616" s="53"/>
      <c r="E616" s="57"/>
    </row>
    <row r="617" spans="2:6">
      <c r="B617" s="104"/>
      <c r="C617" s="101"/>
      <c r="D617" s="53"/>
      <c r="E617" s="57"/>
    </row>
    <row r="618" spans="2:6">
      <c r="B618" s="104"/>
      <c r="C618" s="101"/>
      <c r="D618" s="53"/>
      <c r="E618" s="57"/>
    </row>
    <row r="619" spans="2:6">
      <c r="B619" s="104"/>
      <c r="C619" s="101"/>
      <c r="D619" s="53"/>
      <c r="E619" s="57"/>
    </row>
    <row r="620" spans="2:6">
      <c r="B620" s="104"/>
      <c r="C620" s="101"/>
      <c r="D620" s="53"/>
      <c r="E620" s="57"/>
    </row>
    <row r="621" spans="2:6">
      <c r="B621" s="105"/>
      <c r="C621" s="102"/>
      <c r="D621" s="54"/>
      <c r="E621" s="58"/>
    </row>
    <row r="622" spans="2:6">
      <c r="D622" s="18" t="s">
        <v>128</v>
      </c>
      <c r="E622" s="27">
        <f>SUM(E616:E621)</f>
        <v>0</v>
      </c>
      <c r="F622" s="22"/>
    </row>
    <row r="624" spans="2:6" ht="15" customHeight="1">
      <c r="C624" s="103" t="s">
        <v>129</v>
      </c>
      <c r="D624" s="32" t="s">
        <v>8</v>
      </c>
      <c r="E624" s="24">
        <f>E604</f>
        <v>0</v>
      </c>
    </row>
    <row r="625" spans="2:6">
      <c r="C625" s="104"/>
      <c r="D625" s="32" t="s">
        <v>11</v>
      </c>
      <c r="E625" s="24">
        <f>E613</f>
        <v>0</v>
      </c>
    </row>
    <row r="626" spans="2:6">
      <c r="C626" s="105"/>
      <c r="D626" s="32" t="s">
        <v>17</v>
      </c>
      <c r="E626" s="24">
        <f>E622</f>
        <v>0</v>
      </c>
    </row>
    <row r="627" spans="2:6" ht="15.75" thickBot="1"/>
    <row r="628" spans="2:6" ht="19.5" thickBot="1">
      <c r="B628" s="118" t="s">
        <v>130</v>
      </c>
      <c r="C628" s="119"/>
      <c r="D628" s="119"/>
      <c r="E628" s="120"/>
    </row>
    <row r="629" spans="2:6">
      <c r="B629" s="33"/>
      <c r="C629" s="34"/>
      <c r="D629" s="34"/>
      <c r="E629" s="35"/>
    </row>
    <row r="630" spans="2:6" ht="30">
      <c r="B630" s="36" t="s">
        <v>3</v>
      </c>
      <c r="C630" s="36" t="s">
        <v>4</v>
      </c>
      <c r="D630" s="36" t="s">
        <v>5</v>
      </c>
      <c r="E630" s="37" t="s">
        <v>6</v>
      </c>
    </row>
    <row r="631" spans="2:6">
      <c r="B631" s="36">
        <v>23</v>
      </c>
      <c r="C631" s="17" t="s">
        <v>7</v>
      </c>
      <c r="D631" s="16"/>
      <c r="E631" s="16"/>
    </row>
    <row r="632" spans="2:6">
      <c r="D632" s="18" t="s">
        <v>131</v>
      </c>
      <c r="E632" s="27">
        <f>SUM(E631)</f>
        <v>0</v>
      </c>
      <c r="F632" s="21"/>
    </row>
    <row r="634" spans="2:6" ht="30">
      <c r="B634" s="36" t="s">
        <v>3</v>
      </c>
      <c r="C634" s="36" t="s">
        <v>4</v>
      </c>
      <c r="D634" s="36" t="s">
        <v>5</v>
      </c>
      <c r="E634" s="37" t="s">
        <v>6</v>
      </c>
      <c r="F634" s="29" t="s">
        <v>10</v>
      </c>
    </row>
    <row r="635" spans="2:6">
      <c r="B635" s="115">
        <v>23</v>
      </c>
      <c r="C635" s="100" t="s">
        <v>11</v>
      </c>
      <c r="D635" s="53"/>
      <c r="E635" s="57"/>
    </row>
    <row r="636" spans="2:6">
      <c r="B636" s="116"/>
      <c r="C636" s="101"/>
      <c r="D636" s="53"/>
      <c r="E636" s="57"/>
    </row>
    <row r="637" spans="2:6">
      <c r="B637" s="116"/>
      <c r="C637" s="101"/>
      <c r="D637" s="53"/>
      <c r="E637" s="57"/>
    </row>
    <row r="638" spans="2:6">
      <c r="B638" s="116"/>
      <c r="C638" s="101"/>
      <c r="D638" s="53"/>
      <c r="E638" s="57"/>
    </row>
    <row r="639" spans="2:6">
      <c r="B639" s="116"/>
      <c r="C639" s="101"/>
      <c r="D639" s="53"/>
      <c r="E639" s="57"/>
    </row>
    <row r="640" spans="2:6">
      <c r="B640" s="117"/>
      <c r="C640" s="102"/>
      <c r="D640" s="54"/>
      <c r="E640" s="58"/>
    </row>
    <row r="641" spans="2:6">
      <c r="D641" s="18" t="s">
        <v>132</v>
      </c>
      <c r="E641" s="27">
        <f>SUM(E635:E640)</f>
        <v>0</v>
      </c>
      <c r="F641" s="22"/>
    </row>
    <row r="643" spans="2:6" ht="30">
      <c r="B643" s="36" t="s">
        <v>3</v>
      </c>
      <c r="C643" s="36" t="s">
        <v>4</v>
      </c>
      <c r="D643" s="36" t="s">
        <v>5</v>
      </c>
      <c r="E643" s="37" t="s">
        <v>6</v>
      </c>
      <c r="F643" s="29" t="s">
        <v>10</v>
      </c>
    </row>
    <row r="644" spans="2:6">
      <c r="B644" s="115">
        <v>23</v>
      </c>
      <c r="C644" s="100" t="s">
        <v>17</v>
      </c>
      <c r="D644" s="53"/>
      <c r="E644" s="57"/>
    </row>
    <row r="645" spans="2:6">
      <c r="B645" s="116"/>
      <c r="C645" s="101"/>
      <c r="D645" s="53"/>
      <c r="E645" s="57"/>
    </row>
    <row r="646" spans="2:6">
      <c r="B646" s="116"/>
      <c r="C646" s="101"/>
      <c r="D646" s="53"/>
      <c r="E646" s="57"/>
    </row>
    <row r="647" spans="2:6">
      <c r="B647" s="116"/>
      <c r="C647" s="101"/>
      <c r="D647" s="53"/>
      <c r="E647" s="57"/>
    </row>
    <row r="648" spans="2:6">
      <c r="B648" s="116"/>
      <c r="C648" s="101"/>
      <c r="D648" s="53"/>
      <c r="E648" s="57"/>
    </row>
    <row r="649" spans="2:6">
      <c r="B649" s="117"/>
      <c r="C649" s="102"/>
      <c r="D649" s="54"/>
      <c r="E649" s="58"/>
    </row>
    <row r="650" spans="2:6">
      <c r="D650" s="18" t="s">
        <v>133</v>
      </c>
      <c r="E650" s="27">
        <f>SUM(E644:E649)</f>
        <v>0</v>
      </c>
      <c r="F650" s="22"/>
    </row>
    <row r="652" spans="2:6" ht="15" customHeight="1">
      <c r="C652" s="115" t="s">
        <v>134</v>
      </c>
      <c r="D652" s="38" t="s">
        <v>8</v>
      </c>
      <c r="E652" s="24">
        <f>E632</f>
        <v>0</v>
      </c>
    </row>
    <row r="653" spans="2:6">
      <c r="C653" s="116"/>
      <c r="D653" s="38" t="s">
        <v>11</v>
      </c>
      <c r="E653" s="24">
        <f>E641</f>
        <v>0</v>
      </c>
    </row>
    <row r="654" spans="2:6">
      <c r="C654" s="117"/>
      <c r="D654" s="38" t="s">
        <v>17</v>
      </c>
      <c r="E654" s="24">
        <f>E650</f>
        <v>0</v>
      </c>
    </row>
    <row r="655" spans="2:6" ht="15.75" thickBot="1"/>
    <row r="656" spans="2:6" ht="19.5" thickBot="1">
      <c r="B656" s="112" t="s">
        <v>135</v>
      </c>
      <c r="C656" s="113"/>
      <c r="D656" s="113"/>
      <c r="E656" s="114"/>
    </row>
    <row r="657" spans="2:6">
      <c r="B657" s="33"/>
      <c r="C657" s="34"/>
      <c r="D657" s="34"/>
      <c r="E657" s="35"/>
    </row>
    <row r="658" spans="2:6" ht="30">
      <c r="B658" s="39" t="s">
        <v>3</v>
      </c>
      <c r="C658" s="39" t="s">
        <v>4</v>
      </c>
      <c r="D658" s="39" t="s">
        <v>5</v>
      </c>
      <c r="E658" s="40" t="s">
        <v>6</v>
      </c>
    </row>
    <row r="659" spans="2:6">
      <c r="B659" s="39">
        <v>24</v>
      </c>
      <c r="C659" s="17" t="s">
        <v>7</v>
      </c>
      <c r="D659" s="16"/>
      <c r="E659" s="16"/>
    </row>
    <row r="660" spans="2:6">
      <c r="D660" s="18" t="s">
        <v>136</v>
      </c>
      <c r="E660" s="27">
        <f>SUM(E659)</f>
        <v>0</v>
      </c>
      <c r="F660" s="21"/>
    </row>
    <row r="662" spans="2:6" ht="30">
      <c r="B662" s="39" t="s">
        <v>3</v>
      </c>
      <c r="C662" s="39" t="s">
        <v>4</v>
      </c>
      <c r="D662" s="39" t="s">
        <v>5</v>
      </c>
      <c r="E662" s="40" t="s">
        <v>6</v>
      </c>
      <c r="F662" s="29" t="s">
        <v>10</v>
      </c>
    </row>
    <row r="663" spans="2:6">
      <c r="B663" s="109">
        <v>24</v>
      </c>
      <c r="C663" s="100" t="s">
        <v>11</v>
      </c>
      <c r="D663" s="53"/>
      <c r="E663" s="57"/>
    </row>
    <row r="664" spans="2:6">
      <c r="B664" s="110"/>
      <c r="C664" s="101"/>
      <c r="D664" s="53"/>
      <c r="E664" s="57"/>
    </row>
    <row r="665" spans="2:6">
      <c r="B665" s="110"/>
      <c r="C665" s="101"/>
      <c r="D665" s="53"/>
      <c r="E665" s="57"/>
    </row>
    <row r="666" spans="2:6">
      <c r="B666" s="110"/>
      <c r="C666" s="101"/>
      <c r="D666" s="53"/>
      <c r="E666" s="57"/>
    </row>
    <row r="667" spans="2:6">
      <c r="B667" s="110"/>
      <c r="C667" s="101"/>
      <c r="D667" s="53"/>
      <c r="E667" s="57"/>
    </row>
    <row r="668" spans="2:6">
      <c r="B668" s="111"/>
      <c r="C668" s="102"/>
      <c r="D668" s="54"/>
      <c r="E668" s="58"/>
    </row>
    <row r="669" spans="2:6">
      <c r="D669" s="18" t="s">
        <v>137</v>
      </c>
      <c r="E669" s="27">
        <f>SUM(E663:E668)</f>
        <v>0</v>
      </c>
      <c r="F669" s="22"/>
    </row>
    <row r="671" spans="2:6" ht="30">
      <c r="B671" s="39" t="s">
        <v>3</v>
      </c>
      <c r="C671" s="39" t="s">
        <v>4</v>
      </c>
      <c r="D671" s="39" t="s">
        <v>5</v>
      </c>
      <c r="E671" s="40" t="s">
        <v>6</v>
      </c>
      <c r="F671" s="29" t="s">
        <v>10</v>
      </c>
    </row>
    <row r="672" spans="2:6">
      <c r="B672" s="109">
        <v>24</v>
      </c>
      <c r="C672" s="100" t="s">
        <v>17</v>
      </c>
      <c r="D672" s="53"/>
      <c r="E672" s="57"/>
    </row>
    <row r="673" spans="2:6">
      <c r="B673" s="110"/>
      <c r="C673" s="101"/>
      <c r="D673" s="53"/>
      <c r="E673" s="57"/>
    </row>
    <row r="674" spans="2:6">
      <c r="B674" s="110"/>
      <c r="C674" s="101"/>
      <c r="D674" s="53"/>
      <c r="E674" s="57"/>
    </row>
    <row r="675" spans="2:6">
      <c r="B675" s="110"/>
      <c r="C675" s="101"/>
      <c r="D675" s="53"/>
      <c r="E675" s="57"/>
    </row>
    <row r="676" spans="2:6">
      <c r="B676" s="110"/>
      <c r="C676" s="101"/>
      <c r="D676" s="53"/>
      <c r="E676" s="57"/>
    </row>
    <row r="677" spans="2:6">
      <c r="B677" s="111"/>
      <c r="C677" s="102"/>
      <c r="D677" s="54"/>
      <c r="E677" s="58"/>
    </row>
    <row r="678" spans="2:6">
      <c r="D678" s="18" t="s">
        <v>138</v>
      </c>
      <c r="E678" s="27">
        <f>SUM(E672:E677)</f>
        <v>0</v>
      </c>
      <c r="F678" s="22"/>
    </row>
    <row r="680" spans="2:6" ht="15" customHeight="1">
      <c r="C680" s="109" t="s">
        <v>139</v>
      </c>
      <c r="D680" s="41" t="s">
        <v>8</v>
      </c>
      <c r="E680" s="24">
        <f>E660</f>
        <v>0</v>
      </c>
    </row>
    <row r="681" spans="2:6">
      <c r="C681" s="110"/>
      <c r="D681" s="41" t="s">
        <v>11</v>
      </c>
      <c r="E681" s="24">
        <f>E669</f>
        <v>0</v>
      </c>
    </row>
    <row r="682" spans="2:6">
      <c r="C682" s="111"/>
      <c r="D682" s="41" t="s">
        <v>17</v>
      </c>
      <c r="E682" s="24">
        <f>E678</f>
        <v>0</v>
      </c>
    </row>
  </sheetData>
  <mergeCells count="144">
    <mergeCell ref="C680:C682"/>
    <mergeCell ref="C652:C654"/>
    <mergeCell ref="C624:C626"/>
    <mergeCell ref="C595:C597"/>
    <mergeCell ref="C567:C569"/>
    <mergeCell ref="B656:E656"/>
    <mergeCell ref="B663:B668"/>
    <mergeCell ref="C663:C668"/>
    <mergeCell ref="B672:B677"/>
    <mergeCell ref="C672:C677"/>
    <mergeCell ref="B628:E628"/>
    <mergeCell ref="B635:B640"/>
    <mergeCell ref="C635:C640"/>
    <mergeCell ref="B644:B649"/>
    <mergeCell ref="C644:C649"/>
    <mergeCell ref="B600:E600"/>
    <mergeCell ref="B607:B612"/>
    <mergeCell ref="C607:C612"/>
    <mergeCell ref="B616:B621"/>
    <mergeCell ref="C616:C621"/>
    <mergeCell ref="B571:E571"/>
    <mergeCell ref="B578:B583"/>
    <mergeCell ref="C578:C583"/>
    <mergeCell ref="B587:B592"/>
    <mergeCell ref="C587:C592"/>
    <mergeCell ref="B543:E543"/>
    <mergeCell ref="B550:B555"/>
    <mergeCell ref="C550:C555"/>
    <mergeCell ref="B559:B564"/>
    <mergeCell ref="C559:C564"/>
    <mergeCell ref="C539:C541"/>
    <mergeCell ref="B515:E515"/>
    <mergeCell ref="B522:B527"/>
    <mergeCell ref="C522:C527"/>
    <mergeCell ref="B531:B536"/>
    <mergeCell ref="C531:C536"/>
    <mergeCell ref="C511:C513"/>
    <mergeCell ref="B487:E487"/>
    <mergeCell ref="B494:B499"/>
    <mergeCell ref="C494:C499"/>
    <mergeCell ref="B503:B508"/>
    <mergeCell ref="C503:C508"/>
    <mergeCell ref="C483:C485"/>
    <mergeCell ref="B459:E459"/>
    <mergeCell ref="B466:B471"/>
    <mergeCell ref="C466:C471"/>
    <mergeCell ref="B475:B480"/>
    <mergeCell ref="C475:C480"/>
    <mergeCell ref="C454:C456"/>
    <mergeCell ref="B430:E430"/>
    <mergeCell ref="B437:B442"/>
    <mergeCell ref="C437:C442"/>
    <mergeCell ref="B446:B451"/>
    <mergeCell ref="C446:C451"/>
    <mergeCell ref="C426:C428"/>
    <mergeCell ref="B402:E402"/>
    <mergeCell ref="B409:B414"/>
    <mergeCell ref="C409:C414"/>
    <mergeCell ref="B418:B423"/>
    <mergeCell ref="C418:C423"/>
    <mergeCell ref="C398:C400"/>
    <mergeCell ref="B374:E374"/>
    <mergeCell ref="B381:B386"/>
    <mergeCell ref="C381:C386"/>
    <mergeCell ref="B390:B395"/>
    <mergeCell ref="C390:C395"/>
    <mergeCell ref="C370:C372"/>
    <mergeCell ref="B346:E346"/>
    <mergeCell ref="B353:B358"/>
    <mergeCell ref="C353:C358"/>
    <mergeCell ref="B362:B367"/>
    <mergeCell ref="C362:C367"/>
    <mergeCell ref="C342:C344"/>
    <mergeCell ref="B318:E318"/>
    <mergeCell ref="B325:B330"/>
    <mergeCell ref="C325:C330"/>
    <mergeCell ref="B334:B339"/>
    <mergeCell ref="C334:C339"/>
    <mergeCell ref="C313:C315"/>
    <mergeCell ref="B289:E289"/>
    <mergeCell ref="B296:B301"/>
    <mergeCell ref="C296:C301"/>
    <mergeCell ref="B305:B310"/>
    <mergeCell ref="C305:C310"/>
    <mergeCell ref="C285:C287"/>
    <mergeCell ref="B261:E261"/>
    <mergeCell ref="B268:B273"/>
    <mergeCell ref="C268:C273"/>
    <mergeCell ref="B277:B282"/>
    <mergeCell ref="C277:C282"/>
    <mergeCell ref="C257:C259"/>
    <mergeCell ref="B233:E233"/>
    <mergeCell ref="B240:B245"/>
    <mergeCell ref="C240:C245"/>
    <mergeCell ref="B249:B254"/>
    <mergeCell ref="C249:C254"/>
    <mergeCell ref="C229:C231"/>
    <mergeCell ref="B205:E205"/>
    <mergeCell ref="B212:B217"/>
    <mergeCell ref="C212:C217"/>
    <mergeCell ref="B221:B226"/>
    <mergeCell ref="C221:C226"/>
    <mergeCell ref="C201:C203"/>
    <mergeCell ref="B177:E177"/>
    <mergeCell ref="B184:B189"/>
    <mergeCell ref="C184:C189"/>
    <mergeCell ref="B193:B198"/>
    <mergeCell ref="C193:C198"/>
    <mergeCell ref="C172:C174"/>
    <mergeCell ref="B148:E148"/>
    <mergeCell ref="B155:B160"/>
    <mergeCell ref="C155:C160"/>
    <mergeCell ref="B164:B169"/>
    <mergeCell ref="C164:C169"/>
    <mergeCell ref="C144:C146"/>
    <mergeCell ref="B120:E120"/>
    <mergeCell ref="B127:B132"/>
    <mergeCell ref="C127:C132"/>
    <mergeCell ref="B136:B141"/>
    <mergeCell ref="C136:C141"/>
    <mergeCell ref="C116:C118"/>
    <mergeCell ref="B92:E92"/>
    <mergeCell ref="B99:B104"/>
    <mergeCell ref="C99:C104"/>
    <mergeCell ref="B108:B113"/>
    <mergeCell ref="C108:C113"/>
    <mergeCell ref="C88:C90"/>
    <mergeCell ref="B64:E64"/>
    <mergeCell ref="B71:B76"/>
    <mergeCell ref="C71:C76"/>
    <mergeCell ref="B80:B85"/>
    <mergeCell ref="C80:C85"/>
    <mergeCell ref="B7:E7"/>
    <mergeCell ref="B14:B19"/>
    <mergeCell ref="C14:C19"/>
    <mergeCell ref="C60:C62"/>
    <mergeCell ref="B36:E36"/>
    <mergeCell ref="B43:B48"/>
    <mergeCell ref="C43:C48"/>
    <mergeCell ref="B52:B57"/>
    <mergeCell ref="C52:C57"/>
    <mergeCell ref="C31:C33"/>
    <mergeCell ref="B23:B28"/>
    <mergeCell ref="C23:C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2EFDA"/>
  </sheetPr>
  <dimension ref="A3:P31"/>
  <sheetViews>
    <sheetView showGridLines="0" workbookViewId="0">
      <selection activeCell="J23" sqref="J23"/>
    </sheetView>
  </sheetViews>
  <sheetFormatPr defaultRowHeight="15"/>
  <cols>
    <col min="1" max="1" width="3.85546875" customWidth="1"/>
    <col min="2" max="2" width="16.5703125" style="13" customWidth="1"/>
    <col min="3" max="3" width="14.85546875" customWidth="1"/>
    <col min="4" max="4" width="14.5703125" customWidth="1"/>
    <col min="5" max="5" width="13.28515625" customWidth="1"/>
    <col min="6" max="6" width="13.140625" customWidth="1"/>
    <col min="7" max="7" width="13.85546875" customWidth="1"/>
    <col min="8" max="8" width="2" customWidth="1"/>
    <col min="9" max="9" width="16.85546875" customWidth="1"/>
    <col min="10" max="10" width="4.42578125" customWidth="1"/>
  </cols>
  <sheetData>
    <row r="3" spans="1:9" ht="18" customHeight="1">
      <c r="C3" s="48" t="s">
        <v>0</v>
      </c>
    </row>
    <row r="5" spans="1:9" ht="23.25">
      <c r="A5" s="15"/>
      <c r="B5" s="45" t="s">
        <v>140</v>
      </c>
    </row>
    <row r="6" spans="1:9" ht="9.75" customHeight="1"/>
    <row r="7" spans="1:9" s="11" customFormat="1" ht="30" customHeight="1">
      <c r="B7" s="12" t="s">
        <v>3</v>
      </c>
      <c r="C7" s="12" t="s">
        <v>141</v>
      </c>
      <c r="D7" s="12" t="s">
        <v>11</v>
      </c>
      <c r="E7" s="12" t="s">
        <v>17</v>
      </c>
      <c r="F7" s="12" t="s">
        <v>142</v>
      </c>
      <c r="G7" s="12" t="s">
        <v>143</v>
      </c>
      <c r="I7" s="12" t="s">
        <v>144</v>
      </c>
    </row>
    <row r="8" spans="1:9">
      <c r="B8" s="12">
        <v>1</v>
      </c>
      <c r="C8" s="16">
        <f>'Fluxo de caixa'!E31</f>
        <v>0</v>
      </c>
      <c r="D8" s="16">
        <f>'Fluxo de caixa'!E32</f>
        <v>310</v>
      </c>
      <c r="E8" s="16">
        <f>'Fluxo de caixa'!E33</f>
        <v>65</v>
      </c>
      <c r="F8" s="14">
        <f>C8-D8-E8</f>
        <v>-375</v>
      </c>
      <c r="G8" s="14">
        <f>F8</f>
        <v>-375</v>
      </c>
      <c r="H8" s="62"/>
      <c r="I8" s="14">
        <f>D8+E8</f>
        <v>375</v>
      </c>
    </row>
    <row r="9" spans="1:9">
      <c r="B9" s="12">
        <v>2</v>
      </c>
      <c r="C9" s="16">
        <f>'Fluxo de caixa'!E60</f>
        <v>400</v>
      </c>
      <c r="D9" s="16">
        <f>'Fluxo de caixa'!E61</f>
        <v>400</v>
      </c>
      <c r="E9" s="16">
        <f>'Fluxo de caixa'!E62</f>
        <v>65</v>
      </c>
      <c r="F9" s="14">
        <f t="shared" ref="F9:F31" si="0">C9-D9-E9</f>
        <v>-65</v>
      </c>
      <c r="G9" s="14">
        <f t="shared" ref="G9:G31" si="1">G8+F9</f>
        <v>-440</v>
      </c>
      <c r="H9" s="62"/>
      <c r="I9" s="14">
        <f t="shared" ref="I9:I19" si="2">D9+E9</f>
        <v>465</v>
      </c>
    </row>
    <row r="10" spans="1:9">
      <c r="B10" s="12">
        <v>3</v>
      </c>
      <c r="C10" s="16">
        <f>'Fluxo de caixa'!E88</f>
        <v>500</v>
      </c>
      <c r="D10" s="16">
        <f>'Fluxo de caixa'!E89</f>
        <v>494</v>
      </c>
      <c r="E10" s="16">
        <f>'Fluxo de caixa'!E90</f>
        <v>65</v>
      </c>
      <c r="F10" s="14">
        <f t="shared" si="0"/>
        <v>-59</v>
      </c>
      <c r="G10" s="14">
        <f t="shared" si="1"/>
        <v>-499</v>
      </c>
      <c r="H10" s="62"/>
      <c r="I10" s="14">
        <f t="shared" si="2"/>
        <v>559</v>
      </c>
    </row>
    <row r="11" spans="1:9">
      <c r="B11" s="12">
        <v>4</v>
      </c>
      <c r="C11" s="16">
        <f>'Fluxo de caixa'!E116</f>
        <v>700</v>
      </c>
      <c r="D11" s="16">
        <f>'Fluxo de caixa'!E117</f>
        <v>670</v>
      </c>
      <c r="E11" s="16">
        <f>'Fluxo de caixa'!E118</f>
        <v>65</v>
      </c>
      <c r="F11" s="14">
        <f t="shared" si="0"/>
        <v>-35</v>
      </c>
      <c r="G11" s="14">
        <f t="shared" si="1"/>
        <v>-534</v>
      </c>
      <c r="H11" s="62"/>
      <c r="I11" s="14">
        <f t="shared" si="2"/>
        <v>735</v>
      </c>
    </row>
    <row r="12" spans="1:9">
      <c r="B12" s="12">
        <v>5</v>
      </c>
      <c r="C12" s="16">
        <f>'Fluxo de caixa'!E144</f>
        <v>1000</v>
      </c>
      <c r="D12" s="16">
        <f>'Fluxo de caixa'!E145</f>
        <v>931</v>
      </c>
      <c r="E12" s="16">
        <f>'Fluxo de caixa'!E146</f>
        <v>65</v>
      </c>
      <c r="F12" s="14">
        <f t="shared" si="0"/>
        <v>4</v>
      </c>
      <c r="G12" s="14">
        <f t="shared" si="1"/>
        <v>-530</v>
      </c>
      <c r="H12" s="62"/>
      <c r="I12" s="14">
        <f t="shared" si="2"/>
        <v>996</v>
      </c>
    </row>
    <row r="13" spans="1:9">
      <c r="B13" s="12">
        <v>6</v>
      </c>
      <c r="C13" s="16">
        <f>'Fluxo de caixa'!E172</f>
        <v>1300</v>
      </c>
      <c r="D13" s="16">
        <f>'Fluxo de caixa'!E173</f>
        <v>1130</v>
      </c>
      <c r="E13" s="16">
        <f>'Fluxo de caixa'!E174</f>
        <v>65</v>
      </c>
      <c r="F13" s="14">
        <f t="shared" si="0"/>
        <v>105</v>
      </c>
      <c r="G13" s="14">
        <f t="shared" si="1"/>
        <v>-425</v>
      </c>
      <c r="H13" s="62"/>
      <c r="I13" s="14">
        <f t="shared" si="2"/>
        <v>1195</v>
      </c>
    </row>
    <row r="14" spans="1:9">
      <c r="B14" s="12">
        <v>7</v>
      </c>
      <c r="C14" s="16">
        <f>'Fluxo de caixa'!E201</f>
        <v>1500</v>
      </c>
      <c r="D14" s="16">
        <f>'Fluxo de caixa'!E202</f>
        <v>1328</v>
      </c>
      <c r="E14" s="16">
        <f>'Fluxo de caixa'!E203</f>
        <v>65</v>
      </c>
      <c r="F14" s="14">
        <f t="shared" si="0"/>
        <v>107</v>
      </c>
      <c r="G14" s="14">
        <f t="shared" si="1"/>
        <v>-318</v>
      </c>
      <c r="H14" s="62"/>
      <c r="I14" s="14">
        <f t="shared" si="2"/>
        <v>1393</v>
      </c>
    </row>
    <row r="15" spans="1:9">
      <c r="B15" s="12">
        <v>8</v>
      </c>
      <c r="C15" s="16">
        <f>'Fluxo de caixa'!E229</f>
        <v>2000</v>
      </c>
      <c r="D15" s="16">
        <f>'Fluxo de caixa'!E230</f>
        <v>1640</v>
      </c>
      <c r="E15" s="16">
        <f>'Fluxo de caixa'!E231</f>
        <v>65</v>
      </c>
      <c r="F15" s="14">
        <f t="shared" si="0"/>
        <v>295</v>
      </c>
      <c r="G15" s="14">
        <f t="shared" si="1"/>
        <v>-23</v>
      </c>
      <c r="H15" s="62"/>
      <c r="I15" s="14">
        <f t="shared" si="2"/>
        <v>1705</v>
      </c>
    </row>
    <row r="16" spans="1:9">
      <c r="B16" s="12">
        <v>9</v>
      </c>
      <c r="C16" s="16">
        <f>'Fluxo de caixa'!E257</f>
        <v>2400</v>
      </c>
      <c r="D16" s="16">
        <f>'Fluxo de caixa'!E258</f>
        <v>2070</v>
      </c>
      <c r="E16" s="16">
        <f>'Fluxo de caixa'!E259</f>
        <v>65</v>
      </c>
      <c r="F16" s="14">
        <f t="shared" si="0"/>
        <v>265</v>
      </c>
      <c r="G16" s="14">
        <f t="shared" si="1"/>
        <v>242</v>
      </c>
      <c r="H16" s="62"/>
      <c r="I16" s="14">
        <f t="shared" si="2"/>
        <v>2135</v>
      </c>
    </row>
    <row r="17" spans="2:16">
      <c r="B17" s="12">
        <v>10</v>
      </c>
      <c r="C17" s="16">
        <f>'Fluxo de caixa'!E285</f>
        <v>3000</v>
      </c>
      <c r="D17" s="16">
        <f>'Fluxo de caixa'!E286</f>
        <v>2744</v>
      </c>
      <c r="E17" s="16">
        <f>'Fluxo de caixa'!E287</f>
        <v>65</v>
      </c>
      <c r="F17" s="14">
        <f t="shared" si="0"/>
        <v>191</v>
      </c>
      <c r="G17" s="14">
        <f t="shared" si="1"/>
        <v>433</v>
      </c>
      <c r="H17" s="62"/>
      <c r="I17" s="14">
        <f t="shared" si="2"/>
        <v>2809</v>
      </c>
    </row>
    <row r="18" spans="2:16">
      <c r="B18" s="12">
        <v>11</v>
      </c>
      <c r="C18" s="16">
        <f>'Fluxo de caixa'!E313</f>
        <v>3400</v>
      </c>
      <c r="D18" s="16">
        <f>'Fluxo de caixa'!E314</f>
        <v>3130</v>
      </c>
      <c r="E18" s="16">
        <f>'Fluxo de caixa'!E315</f>
        <v>65</v>
      </c>
      <c r="F18" s="14">
        <f t="shared" si="0"/>
        <v>205</v>
      </c>
      <c r="G18" s="14">
        <f t="shared" si="1"/>
        <v>638</v>
      </c>
      <c r="H18" s="62"/>
      <c r="I18" s="14">
        <f t="shared" si="2"/>
        <v>3195</v>
      </c>
    </row>
    <row r="19" spans="2:16">
      <c r="B19" s="12">
        <v>12</v>
      </c>
      <c r="C19" s="16">
        <f>'Fluxo de caixa'!E342</f>
        <v>4500</v>
      </c>
      <c r="D19" s="16">
        <f>'Fluxo de caixa'!E343</f>
        <v>3744</v>
      </c>
      <c r="E19" s="16">
        <f>'Fluxo de caixa'!E344</f>
        <v>265</v>
      </c>
      <c r="F19" s="14">
        <f t="shared" si="0"/>
        <v>491</v>
      </c>
      <c r="G19" s="14">
        <f t="shared" si="1"/>
        <v>1129</v>
      </c>
      <c r="H19" s="62"/>
      <c r="I19" s="14">
        <f t="shared" si="2"/>
        <v>4009</v>
      </c>
    </row>
    <row r="20" spans="2:16">
      <c r="B20" s="12">
        <v>13</v>
      </c>
      <c r="C20" s="16">
        <f>'Fluxo de caixa'!E370</f>
        <v>0</v>
      </c>
      <c r="D20" s="16">
        <f>'Fluxo de caixa'!E371</f>
        <v>0</v>
      </c>
      <c r="E20" s="16">
        <f>'Fluxo de caixa'!E372</f>
        <v>0</v>
      </c>
      <c r="F20" s="14">
        <f t="shared" si="0"/>
        <v>0</v>
      </c>
      <c r="G20" s="14">
        <f t="shared" si="1"/>
        <v>1129</v>
      </c>
      <c r="H20" s="62"/>
    </row>
    <row r="21" spans="2:16">
      <c r="B21" s="12">
        <v>14</v>
      </c>
      <c r="C21" s="16">
        <f>'Fluxo de caixa'!E398</f>
        <v>0</v>
      </c>
      <c r="D21" s="16">
        <f>'Fluxo de caixa'!E399</f>
        <v>0</v>
      </c>
      <c r="E21" s="16">
        <f>'Fluxo de caixa'!E400</f>
        <v>0</v>
      </c>
      <c r="F21" s="14">
        <f t="shared" si="0"/>
        <v>0</v>
      </c>
      <c r="G21" s="14">
        <f t="shared" si="1"/>
        <v>1129</v>
      </c>
      <c r="H21" s="62"/>
      <c r="L21" s="127" t="s">
        <v>145</v>
      </c>
      <c r="M21" s="128"/>
      <c r="N21" s="128"/>
      <c r="O21" s="128"/>
      <c r="P21" s="129"/>
    </row>
    <row r="22" spans="2:16">
      <c r="B22" s="12">
        <v>15</v>
      </c>
      <c r="C22" s="16">
        <f>'Fluxo de caixa'!E426</f>
        <v>0</v>
      </c>
      <c r="D22" s="16">
        <f>'Fluxo de caixa'!E427</f>
        <v>0</v>
      </c>
      <c r="E22" s="16">
        <f>'Fluxo de caixa'!E428</f>
        <v>0</v>
      </c>
      <c r="F22" s="14">
        <f t="shared" si="0"/>
        <v>0</v>
      </c>
      <c r="G22" s="14">
        <f t="shared" si="1"/>
        <v>1129</v>
      </c>
      <c r="H22" s="62"/>
      <c r="L22" s="130"/>
      <c r="M22" s="131"/>
      <c r="N22" s="131"/>
      <c r="O22" s="131"/>
      <c r="P22" s="132"/>
    </row>
    <row r="23" spans="2:16">
      <c r="B23" s="12">
        <v>16</v>
      </c>
      <c r="C23" s="16">
        <f>'Fluxo de caixa'!E454</f>
        <v>0</v>
      </c>
      <c r="D23" s="16">
        <f>'Fluxo de caixa'!E455</f>
        <v>0</v>
      </c>
      <c r="E23" s="16">
        <f>'Fluxo de caixa'!E456</f>
        <v>0</v>
      </c>
      <c r="F23" s="14">
        <f t="shared" si="0"/>
        <v>0</v>
      </c>
      <c r="G23" s="14">
        <f t="shared" si="1"/>
        <v>1129</v>
      </c>
      <c r="H23" s="62"/>
      <c r="L23" s="133"/>
      <c r="M23" s="134"/>
      <c r="N23" s="134"/>
      <c r="O23" s="134"/>
      <c r="P23" s="135"/>
    </row>
    <row r="24" spans="2:16">
      <c r="B24" s="12">
        <v>17</v>
      </c>
      <c r="C24" s="16">
        <f>'Fluxo de caixa'!E483</f>
        <v>0</v>
      </c>
      <c r="D24" s="16">
        <f>'Fluxo de caixa'!E484</f>
        <v>0</v>
      </c>
      <c r="E24" s="16">
        <f>'Fluxo de caixa'!E485</f>
        <v>0</v>
      </c>
      <c r="F24" s="14">
        <f t="shared" si="0"/>
        <v>0</v>
      </c>
      <c r="G24" s="14">
        <f t="shared" si="1"/>
        <v>1129</v>
      </c>
      <c r="H24" s="62"/>
    </row>
    <row r="25" spans="2:16">
      <c r="B25" s="12">
        <v>18</v>
      </c>
      <c r="C25" s="16">
        <f>'Fluxo de caixa'!E511</f>
        <v>0</v>
      </c>
      <c r="D25" s="16">
        <f>'Fluxo de caixa'!E512</f>
        <v>0</v>
      </c>
      <c r="E25" s="16">
        <f>'Fluxo de caixa'!E513</f>
        <v>0</v>
      </c>
      <c r="F25" s="14">
        <f t="shared" si="0"/>
        <v>0</v>
      </c>
      <c r="G25" s="14">
        <f t="shared" si="1"/>
        <v>1129</v>
      </c>
      <c r="H25" s="62"/>
    </row>
    <row r="26" spans="2:16">
      <c r="B26" s="12">
        <v>19</v>
      </c>
      <c r="C26" s="16">
        <f>'Fluxo de caixa'!E539</f>
        <v>0</v>
      </c>
      <c r="D26" s="16">
        <f>'Fluxo de caixa'!E540</f>
        <v>0</v>
      </c>
      <c r="E26" s="16">
        <f>'Fluxo de caixa'!E541</f>
        <v>0</v>
      </c>
      <c r="F26" s="14">
        <f t="shared" si="0"/>
        <v>0</v>
      </c>
      <c r="G26" s="14">
        <f t="shared" si="1"/>
        <v>1129</v>
      </c>
      <c r="H26" s="62"/>
    </row>
    <row r="27" spans="2:16">
      <c r="B27" s="12">
        <v>20</v>
      </c>
      <c r="C27" s="16">
        <f>'Fluxo de caixa'!E567</f>
        <v>0</v>
      </c>
      <c r="D27" s="16">
        <f>'Fluxo de caixa'!E568</f>
        <v>0</v>
      </c>
      <c r="E27" s="16">
        <f>'Fluxo de caixa'!E569</f>
        <v>0</v>
      </c>
      <c r="F27" s="14">
        <f t="shared" si="0"/>
        <v>0</v>
      </c>
      <c r="G27" s="14">
        <f t="shared" si="1"/>
        <v>1129</v>
      </c>
      <c r="H27" s="62"/>
    </row>
    <row r="28" spans="2:16">
      <c r="B28" s="12">
        <v>21</v>
      </c>
      <c r="C28" s="16">
        <f>'Fluxo de caixa'!E595</f>
        <v>0</v>
      </c>
      <c r="D28" s="16">
        <f>'Fluxo de caixa'!E596</f>
        <v>0</v>
      </c>
      <c r="E28" s="16">
        <f>'Fluxo de caixa'!E597</f>
        <v>0</v>
      </c>
      <c r="F28" s="14">
        <f t="shared" si="0"/>
        <v>0</v>
      </c>
      <c r="G28" s="14">
        <f t="shared" si="1"/>
        <v>1129</v>
      </c>
      <c r="H28" s="62"/>
    </row>
    <row r="29" spans="2:16">
      <c r="B29" s="12">
        <v>22</v>
      </c>
      <c r="C29" s="16">
        <f>'Fluxo de caixa'!E624</f>
        <v>0</v>
      </c>
      <c r="D29" s="16">
        <f>'Fluxo de caixa'!E625</f>
        <v>0</v>
      </c>
      <c r="E29" s="16">
        <f>'Fluxo de caixa'!E626</f>
        <v>0</v>
      </c>
      <c r="F29" s="14">
        <f t="shared" si="0"/>
        <v>0</v>
      </c>
      <c r="G29" s="14">
        <f t="shared" si="1"/>
        <v>1129</v>
      </c>
      <c r="H29" s="62"/>
    </row>
    <row r="30" spans="2:16">
      <c r="B30" s="12">
        <v>23</v>
      </c>
      <c r="C30" s="16">
        <f>'Fluxo de caixa'!E652</f>
        <v>0</v>
      </c>
      <c r="D30" s="16">
        <f>'Fluxo de caixa'!E653</f>
        <v>0</v>
      </c>
      <c r="E30" s="16">
        <f>'Fluxo de caixa'!E654</f>
        <v>0</v>
      </c>
      <c r="F30" s="14">
        <f t="shared" si="0"/>
        <v>0</v>
      </c>
      <c r="G30" s="14">
        <f t="shared" si="1"/>
        <v>1129</v>
      </c>
      <c r="H30" s="62"/>
    </row>
    <row r="31" spans="2:16">
      <c r="B31" s="12">
        <v>24</v>
      </c>
      <c r="C31" s="16">
        <f>'Fluxo de caixa'!E680</f>
        <v>0</v>
      </c>
      <c r="D31" s="16">
        <f>'Fluxo de caixa'!E681</f>
        <v>0</v>
      </c>
      <c r="E31" s="16">
        <f>'Fluxo de caixa'!E682</f>
        <v>0</v>
      </c>
      <c r="F31" s="14">
        <f t="shared" si="0"/>
        <v>0</v>
      </c>
      <c r="G31" s="14">
        <f t="shared" si="1"/>
        <v>1129</v>
      </c>
      <c r="H31" s="62"/>
    </row>
  </sheetData>
  <mergeCells count="1">
    <mergeCell ref="L21:P23"/>
  </mergeCells>
  <conditionalFormatting sqref="G8:G31">
    <cfRule type="cellIs" dxfId="38" priority="4" operator="equal">
      <formula>0</formula>
    </cfRule>
    <cfRule type="cellIs" dxfId="37" priority="5" operator="lessThan">
      <formula>0</formula>
    </cfRule>
    <cfRule type="cellIs" dxfId="36" priority="6" operator="greaterThan">
      <formula>0</formula>
    </cfRule>
    <cfRule type="cellIs" dxfId="35" priority="7" operator="between">
      <formula>0</formula>
      <formula>9999999999999</formula>
    </cfRule>
    <cfRule type="expression" dxfId="34" priority="8">
      <formula>"&lt;0"</formula>
    </cfRule>
  </conditionalFormatting>
  <conditionalFormatting sqref="F8:F31">
    <cfRule type="cellIs" dxfId="33" priority="1" operator="equal">
      <formula>0</formula>
    </cfRule>
    <cfRule type="cellIs" dxfId="32" priority="2" operator="lessThan">
      <formula>0</formula>
    </cfRule>
    <cfRule type="cellIs" dxfId="31" priority="3" operator="greaterThan">
      <formula>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2EFDA"/>
  </sheetPr>
  <dimension ref="B3:K32"/>
  <sheetViews>
    <sheetView showGridLines="0" workbookViewId="0"/>
  </sheetViews>
  <sheetFormatPr defaultRowHeight="15"/>
  <cols>
    <col min="1" max="1" width="4.42578125" style="3" customWidth="1"/>
    <col min="2" max="2" width="17.7109375" style="2" customWidth="1"/>
    <col min="3" max="3" width="18" style="2" customWidth="1"/>
    <col min="4" max="5" width="17.7109375" style="2" customWidth="1"/>
    <col min="6" max="6" width="16.7109375" style="5" customWidth="1"/>
    <col min="7" max="7" width="5.42578125" style="3" customWidth="1"/>
    <col min="8" max="8" width="16.7109375" style="3" customWidth="1"/>
    <col min="9" max="9" width="5" style="3" customWidth="1"/>
    <col min="10" max="10" width="16.28515625" style="2" customWidth="1"/>
    <col min="11" max="11" width="4.85546875" style="3" customWidth="1"/>
    <col min="12" max="16384" width="9.140625" style="3"/>
  </cols>
  <sheetData>
    <row r="3" spans="2:11" s="52" customFormat="1" ht="21">
      <c r="B3" s="5"/>
      <c r="C3" s="48" t="s">
        <v>0</v>
      </c>
      <c r="E3" s="5"/>
      <c r="F3" s="5"/>
      <c r="J3" s="5"/>
    </row>
    <row r="5" spans="2:11" ht="23.25">
      <c r="B5" s="45" t="s">
        <v>146</v>
      </c>
      <c r="C5" s="45"/>
      <c r="D5" s="45"/>
      <c r="E5" s="45"/>
    </row>
    <row r="6" spans="2:11" ht="8.25" customHeight="1"/>
    <row r="7" spans="2:11" ht="31.5">
      <c r="B7" s="6" t="s">
        <v>147</v>
      </c>
      <c r="C7" s="46" t="s">
        <v>148</v>
      </c>
      <c r="D7" s="46" t="s">
        <v>141</v>
      </c>
      <c r="E7" s="46" t="s">
        <v>149</v>
      </c>
      <c r="F7" s="7" t="s">
        <v>150</v>
      </c>
      <c r="H7" s="7" t="s">
        <v>151</v>
      </c>
      <c r="J7" s="7" t="s">
        <v>152</v>
      </c>
    </row>
    <row r="8" spans="2:11">
      <c r="B8" s="8" t="s">
        <v>153</v>
      </c>
      <c r="C8" s="60">
        <v>400</v>
      </c>
      <c r="D8" s="59">
        <v>0</v>
      </c>
      <c r="E8" s="59">
        <v>0</v>
      </c>
      <c r="F8" s="47">
        <f>D8-C8-E8</f>
        <v>-400</v>
      </c>
      <c r="H8" s="1">
        <f>F8/(1+J8/100)^0+F9/(1+J8/100)^1+F10/(1+J8/100)^2+F11/(1+J8/100)^3+F12/(1+J8/100)^4+F13/(1+J8/100)^5+F14/(1+J8/100)^6+F15/(1+J8/100)^7+F16/(1+J8/100)^8+F17/(1+J8/100)^9+F18/(1+J8/100)^10+F19/(1+J8/100)^11+F20/(1+J8/100)^12+F21/(1+J8/100)^13+F22/(1+J8/100)^14+F23/(1+J8/100)^15+F24/(1+J8/100)^16+F25/(1+J8/100)^17+ F26/(1+J8/100)^18+ F27/(1+J8/100)^19+F28/(1+J8/100)^20+ F29/(1+J8/100)^21+ F30/(1+J8/100)^22+ F31/(1+J8/100)^23+ F32/(1+J8/100)^24</f>
        <v>683.65285454048012</v>
      </c>
      <c r="J8" s="61">
        <v>0.3</v>
      </c>
      <c r="K8" s="3" t="s">
        <v>154</v>
      </c>
    </row>
    <row r="9" spans="2:11">
      <c r="B9" s="8" t="s">
        <v>155</v>
      </c>
      <c r="C9" s="60"/>
      <c r="D9" s="59">
        <f>'Capital de giro'!C8</f>
        <v>0</v>
      </c>
      <c r="E9" s="59">
        <f>'Capital de giro'!D8+'Capital de giro'!E8</f>
        <v>375</v>
      </c>
      <c r="F9" s="47">
        <f t="shared" ref="F9:F32" si="0">D9-C9-E9</f>
        <v>-375</v>
      </c>
    </row>
    <row r="10" spans="2:11">
      <c r="B10" s="8" t="s">
        <v>156</v>
      </c>
      <c r="C10" s="60"/>
      <c r="D10" s="59">
        <f>'Capital de giro'!C9</f>
        <v>400</v>
      </c>
      <c r="E10" s="59">
        <f>'Capital de giro'!D9+'Capital de giro'!E9</f>
        <v>465</v>
      </c>
      <c r="F10" s="47">
        <f t="shared" si="0"/>
        <v>-65</v>
      </c>
      <c r="H10" s="9" t="s">
        <v>157</v>
      </c>
    </row>
    <row r="11" spans="2:11">
      <c r="B11" s="8" t="s">
        <v>158</v>
      </c>
      <c r="C11" s="60"/>
      <c r="D11" s="59">
        <f>'Capital de giro'!C10</f>
        <v>500</v>
      </c>
      <c r="E11" s="59">
        <f>'Capital de giro'!D10+'Capital de giro'!E10</f>
        <v>559</v>
      </c>
      <c r="F11" s="47">
        <f t="shared" si="0"/>
        <v>-59</v>
      </c>
      <c r="H11" s="10" t="s">
        <v>159</v>
      </c>
    </row>
    <row r="12" spans="2:11">
      <c r="B12" s="8" t="s">
        <v>160</v>
      </c>
      <c r="C12" s="60"/>
      <c r="D12" s="59">
        <f>'Capital de giro'!C11</f>
        <v>700</v>
      </c>
      <c r="E12" s="59">
        <f>'Capital de giro'!D11+'Capital de giro'!E11</f>
        <v>735</v>
      </c>
      <c r="F12" s="47">
        <f t="shared" si="0"/>
        <v>-35</v>
      </c>
      <c r="H12" s="10" t="s">
        <v>161</v>
      </c>
    </row>
    <row r="13" spans="2:11">
      <c r="B13" s="8" t="s">
        <v>162</v>
      </c>
      <c r="C13" s="60"/>
      <c r="D13" s="59">
        <f>'Capital de giro'!C12</f>
        <v>1000</v>
      </c>
      <c r="E13" s="59">
        <f>'Capital de giro'!D12+'Capital de giro'!E12</f>
        <v>996</v>
      </c>
      <c r="F13" s="47">
        <f t="shared" si="0"/>
        <v>4</v>
      </c>
      <c r="H13" s="10" t="s">
        <v>163</v>
      </c>
    </row>
    <row r="14" spans="2:11">
      <c r="B14" s="8" t="s">
        <v>164</v>
      </c>
      <c r="C14" s="60"/>
      <c r="D14" s="59">
        <f>'Capital de giro'!C13</f>
        <v>1300</v>
      </c>
      <c r="E14" s="59">
        <f>'Capital de giro'!D13+'Capital de giro'!E13</f>
        <v>1195</v>
      </c>
      <c r="F14" s="47">
        <f t="shared" si="0"/>
        <v>105</v>
      </c>
    </row>
    <row r="15" spans="2:11">
      <c r="B15" s="8" t="s">
        <v>165</v>
      </c>
      <c r="C15" s="60"/>
      <c r="D15" s="59">
        <f>'Capital de giro'!C14</f>
        <v>1500</v>
      </c>
      <c r="E15" s="59">
        <f>'Capital de giro'!D14+'Capital de giro'!E14</f>
        <v>1393</v>
      </c>
      <c r="F15" s="47">
        <f t="shared" si="0"/>
        <v>107</v>
      </c>
      <c r="H15" s="9" t="s">
        <v>166</v>
      </c>
    </row>
    <row r="16" spans="2:11">
      <c r="B16" s="8" t="s">
        <v>167</v>
      </c>
      <c r="C16" s="60"/>
      <c r="D16" s="59">
        <f>'Capital de giro'!C15</f>
        <v>2000</v>
      </c>
      <c r="E16" s="59">
        <f>'Capital de giro'!D15+'Capital de giro'!E15</f>
        <v>1705</v>
      </c>
      <c r="F16" s="47">
        <f t="shared" si="0"/>
        <v>295</v>
      </c>
      <c r="H16" s="10" t="s">
        <v>161</v>
      </c>
    </row>
    <row r="17" spans="2:8">
      <c r="B17" s="8" t="s">
        <v>168</v>
      </c>
      <c r="C17" s="60"/>
      <c r="D17" s="59">
        <f>'Capital de giro'!C16</f>
        <v>2400</v>
      </c>
      <c r="E17" s="59">
        <f>'Capital de giro'!D16+'Capital de giro'!E16</f>
        <v>2135</v>
      </c>
      <c r="F17" s="47">
        <f t="shared" si="0"/>
        <v>265</v>
      </c>
      <c r="H17" s="10" t="s">
        <v>169</v>
      </c>
    </row>
    <row r="18" spans="2:8">
      <c r="B18" s="8" t="s">
        <v>170</v>
      </c>
      <c r="C18" s="60"/>
      <c r="D18" s="59">
        <f>'Capital de giro'!C17</f>
        <v>3000</v>
      </c>
      <c r="E18" s="59">
        <f>'Capital de giro'!D17+'Capital de giro'!E17</f>
        <v>2809</v>
      </c>
      <c r="F18" s="47">
        <f t="shared" si="0"/>
        <v>191</v>
      </c>
      <c r="H18" s="10" t="s">
        <v>171</v>
      </c>
    </row>
    <row r="19" spans="2:8">
      <c r="B19" s="8" t="s">
        <v>172</v>
      </c>
      <c r="C19" s="60"/>
      <c r="D19" s="59">
        <f>'Capital de giro'!C18</f>
        <v>3400</v>
      </c>
      <c r="E19" s="59">
        <f>'Capital de giro'!D18+'Capital de giro'!E18</f>
        <v>3195</v>
      </c>
      <c r="F19" s="47">
        <f t="shared" si="0"/>
        <v>205</v>
      </c>
    </row>
    <row r="20" spans="2:8">
      <c r="B20" s="8" t="s">
        <v>173</v>
      </c>
      <c r="C20" s="60"/>
      <c r="D20" s="59">
        <f>'Capital de giro'!C19</f>
        <v>4500</v>
      </c>
      <c r="E20" s="59">
        <f>'Capital de giro'!D19+'Capital de giro'!E19</f>
        <v>4009</v>
      </c>
      <c r="F20" s="47">
        <f t="shared" si="0"/>
        <v>491</v>
      </c>
    </row>
    <row r="21" spans="2:8">
      <c r="B21" s="8" t="s">
        <v>174</v>
      </c>
      <c r="C21" s="60"/>
      <c r="D21" s="59">
        <f>'Capital de giro'!C20</f>
        <v>0</v>
      </c>
      <c r="E21" s="59">
        <f>'Capital de giro'!D20+'Capital de giro'!E20</f>
        <v>0</v>
      </c>
      <c r="F21" s="47">
        <f t="shared" si="0"/>
        <v>0</v>
      </c>
    </row>
    <row r="22" spans="2:8">
      <c r="B22" s="8" t="s">
        <v>175</v>
      </c>
      <c r="C22" s="60"/>
      <c r="D22" s="59">
        <f>'Capital de giro'!C21</f>
        <v>0</v>
      </c>
      <c r="E22" s="59">
        <f>'Capital de giro'!D21+'Capital de giro'!E21</f>
        <v>0</v>
      </c>
      <c r="F22" s="47">
        <f t="shared" si="0"/>
        <v>0</v>
      </c>
    </row>
    <row r="23" spans="2:8">
      <c r="B23" s="8" t="s">
        <v>176</v>
      </c>
      <c r="C23" s="60"/>
      <c r="D23" s="59">
        <f>'Capital de giro'!C22</f>
        <v>0</v>
      </c>
      <c r="E23" s="59">
        <f>'Capital de giro'!D22+'Capital de giro'!E22</f>
        <v>0</v>
      </c>
      <c r="F23" s="47">
        <f t="shared" si="0"/>
        <v>0</v>
      </c>
    </row>
    <row r="24" spans="2:8">
      <c r="B24" s="8" t="s">
        <v>177</v>
      </c>
      <c r="C24" s="60"/>
      <c r="D24" s="59">
        <f>'Capital de giro'!C23</f>
        <v>0</v>
      </c>
      <c r="E24" s="59">
        <f>'Capital de giro'!D23+'Capital de giro'!E23</f>
        <v>0</v>
      </c>
      <c r="F24" s="47">
        <f t="shared" si="0"/>
        <v>0</v>
      </c>
    </row>
    <row r="25" spans="2:8">
      <c r="B25" s="8" t="s">
        <v>178</v>
      </c>
      <c r="C25" s="60"/>
      <c r="D25" s="59">
        <f>'Capital de giro'!C24</f>
        <v>0</v>
      </c>
      <c r="E25" s="59">
        <f>'Capital de giro'!D24+'Capital de giro'!E24</f>
        <v>0</v>
      </c>
      <c r="F25" s="47">
        <f t="shared" si="0"/>
        <v>0</v>
      </c>
    </row>
    <row r="26" spans="2:8">
      <c r="B26" s="8" t="s">
        <v>179</v>
      </c>
      <c r="C26" s="60"/>
      <c r="D26" s="59">
        <f>'Capital de giro'!C25</f>
        <v>0</v>
      </c>
      <c r="E26" s="59">
        <f>'Capital de giro'!D25+'Capital de giro'!E25</f>
        <v>0</v>
      </c>
      <c r="F26" s="47">
        <f t="shared" si="0"/>
        <v>0</v>
      </c>
    </row>
    <row r="27" spans="2:8">
      <c r="B27" s="8" t="s">
        <v>180</v>
      </c>
      <c r="C27" s="60"/>
      <c r="D27" s="59">
        <f>'Capital de giro'!C26</f>
        <v>0</v>
      </c>
      <c r="E27" s="59">
        <f>'Capital de giro'!D26+'Capital de giro'!E26</f>
        <v>0</v>
      </c>
      <c r="F27" s="47">
        <f t="shared" si="0"/>
        <v>0</v>
      </c>
    </row>
    <row r="28" spans="2:8">
      <c r="B28" s="8" t="s">
        <v>181</v>
      </c>
      <c r="C28" s="60"/>
      <c r="D28" s="59">
        <f>'Capital de giro'!C27</f>
        <v>0</v>
      </c>
      <c r="E28" s="59">
        <f>'Capital de giro'!D27+'Capital de giro'!E27</f>
        <v>0</v>
      </c>
      <c r="F28" s="47">
        <f t="shared" si="0"/>
        <v>0</v>
      </c>
    </row>
    <row r="29" spans="2:8">
      <c r="B29" s="8" t="s">
        <v>182</v>
      </c>
      <c r="C29" s="60"/>
      <c r="D29" s="59">
        <f>'Capital de giro'!C28</f>
        <v>0</v>
      </c>
      <c r="E29" s="59">
        <f>'Capital de giro'!D28+'Capital de giro'!E28</f>
        <v>0</v>
      </c>
      <c r="F29" s="47">
        <f t="shared" si="0"/>
        <v>0</v>
      </c>
    </row>
    <row r="30" spans="2:8">
      <c r="B30" s="8" t="s">
        <v>183</v>
      </c>
      <c r="C30" s="60"/>
      <c r="D30" s="59">
        <f>'Capital de giro'!C29</f>
        <v>0</v>
      </c>
      <c r="E30" s="59">
        <f>'Capital de giro'!D29+'Capital de giro'!E29</f>
        <v>0</v>
      </c>
      <c r="F30" s="47">
        <f t="shared" si="0"/>
        <v>0</v>
      </c>
    </row>
    <row r="31" spans="2:8">
      <c r="B31" s="8" t="s">
        <v>184</v>
      </c>
      <c r="C31" s="60"/>
      <c r="D31" s="59">
        <f>'Capital de giro'!C30</f>
        <v>0</v>
      </c>
      <c r="E31" s="59">
        <f>'Capital de giro'!D30+'Capital de giro'!E30</f>
        <v>0</v>
      </c>
      <c r="F31" s="47">
        <f t="shared" si="0"/>
        <v>0</v>
      </c>
    </row>
    <row r="32" spans="2:8">
      <c r="B32" s="8" t="s">
        <v>185</v>
      </c>
      <c r="C32" s="60"/>
      <c r="D32" s="59">
        <f>'Capital de giro'!C31</f>
        <v>0</v>
      </c>
      <c r="E32" s="59">
        <f>'Capital de giro'!D31+'Capital de giro'!E31</f>
        <v>0</v>
      </c>
      <c r="F32" s="47">
        <f t="shared" si="0"/>
        <v>0</v>
      </c>
    </row>
  </sheetData>
  <conditionalFormatting sqref="F8:F32">
    <cfRule type="cellIs" dxfId="30" priority="1" operator="equal">
      <formula>0</formula>
    </cfRule>
    <cfRule type="cellIs" dxfId="29" priority="2" operator="lessThan">
      <formula>0</formula>
    </cfRule>
    <cfRule type="cellIs" dxfId="28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2EFDA"/>
  </sheetPr>
  <dimension ref="A3:S35"/>
  <sheetViews>
    <sheetView showGridLines="0" workbookViewId="0"/>
  </sheetViews>
  <sheetFormatPr defaultRowHeight="15"/>
  <cols>
    <col min="1" max="1" width="4.140625" customWidth="1"/>
    <col min="2" max="2" width="15.85546875" customWidth="1"/>
    <col min="3" max="3" width="10.42578125" customWidth="1"/>
    <col min="4" max="4" width="11" customWidth="1"/>
    <col min="9" max="9" width="12.140625" customWidth="1"/>
    <col min="10" max="10" width="4.42578125" customWidth="1"/>
    <col min="14" max="14" width="9.140625" customWidth="1"/>
    <col min="15" max="15" width="13.42578125" customWidth="1"/>
    <col min="16" max="16" width="11.7109375" customWidth="1"/>
    <col min="17" max="17" width="14.85546875" customWidth="1"/>
    <col min="18" max="18" width="12.7109375" customWidth="1"/>
  </cols>
  <sheetData>
    <row r="3" spans="1:19" ht="21">
      <c r="C3" s="48" t="s">
        <v>0</v>
      </c>
    </row>
    <row r="4" spans="1:19" ht="21">
      <c r="C4" s="48"/>
    </row>
    <row r="5" spans="1:19" ht="21">
      <c r="C5" s="145" t="s">
        <v>186</v>
      </c>
      <c r="D5" s="145"/>
      <c r="E5" s="145"/>
      <c r="F5" s="145"/>
      <c r="G5" s="145"/>
      <c r="H5" s="145"/>
      <c r="I5" s="145"/>
      <c r="O5" s="145" t="s">
        <v>187</v>
      </c>
      <c r="P5" s="145"/>
      <c r="Q5" s="145"/>
      <c r="R5" s="145"/>
    </row>
    <row r="6" spans="1:19" ht="2.25" customHeight="1"/>
    <row r="7" spans="1:19" s="49" customFormat="1" ht="18" customHeight="1">
      <c r="C7" s="151" t="s">
        <v>188</v>
      </c>
      <c r="D7" s="151"/>
      <c r="E7" s="151"/>
      <c r="F7" s="151"/>
      <c r="G7" s="151"/>
      <c r="H7" s="151"/>
      <c r="I7" s="151"/>
      <c r="N7" s="151" t="s">
        <v>189</v>
      </c>
      <c r="O7" s="151"/>
      <c r="P7" s="151"/>
      <c r="Q7" s="151"/>
      <c r="R7" s="151"/>
      <c r="S7" s="151"/>
    </row>
    <row r="8" spans="1:19" ht="7.5" customHeight="1"/>
    <row r="9" spans="1:19" s="49" customFormat="1" ht="21" customHeight="1">
      <c r="C9" s="64" t="s">
        <v>190</v>
      </c>
      <c r="D9" s="64" t="s">
        <v>191</v>
      </c>
      <c r="E9" s="64" t="s">
        <v>192</v>
      </c>
      <c r="F9" s="64" t="s">
        <v>193</v>
      </c>
      <c r="G9" s="64" t="s">
        <v>194</v>
      </c>
      <c r="H9" s="64" t="s">
        <v>195</v>
      </c>
      <c r="I9" s="146" t="s">
        <v>196</v>
      </c>
      <c r="O9" s="72" t="s">
        <v>197</v>
      </c>
      <c r="P9" s="92">
        <v>6</v>
      </c>
      <c r="Q9" s="72" t="s">
        <v>198</v>
      </c>
      <c r="R9" s="93">
        <v>0</v>
      </c>
    </row>
    <row r="10" spans="1:19" s="49" customFormat="1" ht="23.25" customHeight="1">
      <c r="B10" s="46" t="s">
        <v>141</v>
      </c>
      <c r="C10" s="90">
        <v>4.8000000000000001E-2</v>
      </c>
      <c r="D10" s="73" t="s">
        <v>199</v>
      </c>
      <c r="E10" s="91">
        <v>0.05</v>
      </c>
      <c r="F10" s="91">
        <v>6.4999999999999997E-3</v>
      </c>
      <c r="G10" s="91">
        <v>0.03</v>
      </c>
      <c r="H10" s="91">
        <v>2.8799999999999999E-2</v>
      </c>
      <c r="I10" s="147"/>
      <c r="P10" s="69" t="s">
        <v>200</v>
      </c>
      <c r="Q10" s="68" t="s">
        <v>201</v>
      </c>
      <c r="R10" s="70" t="s">
        <v>202</v>
      </c>
    </row>
    <row r="11" spans="1:19">
      <c r="A11">
        <v>0</v>
      </c>
      <c r="B11" s="59">
        <f>'VPL e TIR'!D8</f>
        <v>0</v>
      </c>
      <c r="C11" s="66">
        <f>B11*$C$10</f>
        <v>0</v>
      </c>
      <c r="D11" s="86"/>
      <c r="E11" s="66">
        <f>B11*$E$10</f>
        <v>0</v>
      </c>
      <c r="F11" s="66">
        <f>B11*$F$10</f>
        <v>0</v>
      </c>
      <c r="G11" s="66">
        <f>B11*$G$10</f>
        <v>0</v>
      </c>
      <c r="H11" s="66">
        <f>B11*$H$10</f>
        <v>0</v>
      </c>
      <c r="I11" s="66">
        <f>SUM(C11:H11)</f>
        <v>0</v>
      </c>
      <c r="K11" t="s">
        <v>203</v>
      </c>
      <c r="O11">
        <v>0</v>
      </c>
      <c r="P11" s="67" t="e">
        <f>((R11*$P$9)-$R$9)/R11</f>
        <v>#DIV/0!</v>
      </c>
      <c r="Q11" s="66" t="e">
        <f>P11*B11/100</f>
        <v>#DIV/0!</v>
      </c>
      <c r="R11" s="71">
        <f>B11</f>
        <v>0</v>
      </c>
    </row>
    <row r="12" spans="1:19">
      <c r="A12">
        <v>1</v>
      </c>
      <c r="B12" s="59">
        <f>'VPL e TIR'!D9</f>
        <v>0</v>
      </c>
      <c r="C12" s="66">
        <f t="shared" ref="C12:C35" si="0">B12*$C$10</f>
        <v>0</v>
      </c>
      <c r="D12" s="86"/>
      <c r="E12" s="66">
        <f t="shared" ref="E12:E35" si="1">B12*$E$10</f>
        <v>0</v>
      </c>
      <c r="F12" s="66">
        <f t="shared" ref="F12:F35" si="2">B12*$F$10</f>
        <v>0</v>
      </c>
      <c r="G12" s="66">
        <f t="shared" ref="G12:G35" si="3">B12*$G$10</f>
        <v>0</v>
      </c>
      <c r="H12" s="66">
        <f t="shared" ref="H12:H35" si="4">B12*$H$10</f>
        <v>0</v>
      </c>
      <c r="I12" s="66">
        <f t="shared" ref="I12:I35" si="5">SUM(C12:H12)</f>
        <v>0</v>
      </c>
      <c r="K12" t="s">
        <v>204</v>
      </c>
      <c r="O12">
        <v>1</v>
      </c>
      <c r="P12" s="67" t="e">
        <f t="shared" ref="P12:P35" si="6">((R12*$P$9)-$R$9)/R12</f>
        <v>#DIV/0!</v>
      </c>
      <c r="Q12" s="66" t="e">
        <f t="shared" ref="Q12:Q35" si="7">P12*B12/100</f>
        <v>#DIV/0!</v>
      </c>
      <c r="R12" s="71">
        <f>SUM(B11:B12)</f>
        <v>0</v>
      </c>
    </row>
    <row r="13" spans="1:19">
      <c r="A13">
        <v>2</v>
      </c>
      <c r="B13" s="59">
        <f>'VPL e TIR'!D10</f>
        <v>400</v>
      </c>
      <c r="C13" s="66">
        <f t="shared" si="0"/>
        <v>19.2</v>
      </c>
      <c r="D13" s="86"/>
      <c r="E13" s="66">
        <f t="shared" si="1"/>
        <v>20</v>
      </c>
      <c r="F13" s="66">
        <f t="shared" si="2"/>
        <v>2.6</v>
      </c>
      <c r="G13" s="66">
        <f t="shared" si="3"/>
        <v>12</v>
      </c>
      <c r="H13" s="66">
        <f t="shared" si="4"/>
        <v>11.52</v>
      </c>
      <c r="I13" s="66">
        <f t="shared" si="5"/>
        <v>65.320000000000007</v>
      </c>
      <c r="K13" t="s">
        <v>205</v>
      </c>
      <c r="O13">
        <v>2</v>
      </c>
      <c r="P13" s="67">
        <f t="shared" si="6"/>
        <v>6</v>
      </c>
      <c r="Q13" s="66">
        <f t="shared" si="7"/>
        <v>24</v>
      </c>
      <c r="R13" s="71">
        <f>SUM(B11:B13)</f>
        <v>400</v>
      </c>
    </row>
    <row r="14" spans="1:19">
      <c r="A14">
        <v>3</v>
      </c>
      <c r="B14" s="59">
        <f>'VPL e TIR'!D11</f>
        <v>500</v>
      </c>
      <c r="C14" s="66">
        <f t="shared" si="0"/>
        <v>24</v>
      </c>
      <c r="D14" s="86"/>
      <c r="E14" s="66">
        <f t="shared" si="1"/>
        <v>25</v>
      </c>
      <c r="F14" s="66">
        <f t="shared" si="2"/>
        <v>3.25</v>
      </c>
      <c r="G14" s="66">
        <f t="shared" si="3"/>
        <v>15</v>
      </c>
      <c r="H14" s="66">
        <f t="shared" si="4"/>
        <v>14.4</v>
      </c>
      <c r="I14" s="66">
        <f t="shared" si="5"/>
        <v>81.650000000000006</v>
      </c>
      <c r="K14" t="s">
        <v>206</v>
      </c>
      <c r="O14">
        <v>3</v>
      </c>
      <c r="P14" s="67">
        <f t="shared" si="6"/>
        <v>6</v>
      </c>
      <c r="Q14" s="66">
        <f t="shared" si="7"/>
        <v>30</v>
      </c>
      <c r="R14" s="71">
        <f>SUM(B11:B14)</f>
        <v>900</v>
      </c>
    </row>
    <row r="15" spans="1:19">
      <c r="A15">
        <v>4</v>
      </c>
      <c r="B15" s="59">
        <f>'VPL e TIR'!D12</f>
        <v>700</v>
      </c>
      <c r="C15" s="66">
        <f t="shared" si="0"/>
        <v>33.6</v>
      </c>
      <c r="D15" s="86"/>
      <c r="E15" s="66">
        <f t="shared" si="1"/>
        <v>35</v>
      </c>
      <c r="F15" s="66">
        <f t="shared" si="2"/>
        <v>4.55</v>
      </c>
      <c r="G15" s="66">
        <f t="shared" si="3"/>
        <v>21</v>
      </c>
      <c r="H15" s="66">
        <f t="shared" si="4"/>
        <v>20.16</v>
      </c>
      <c r="I15" s="66">
        <f t="shared" si="5"/>
        <v>114.30999999999999</v>
      </c>
      <c r="K15" t="s">
        <v>207</v>
      </c>
      <c r="O15">
        <v>4</v>
      </c>
      <c r="P15" s="67">
        <f t="shared" si="6"/>
        <v>6</v>
      </c>
      <c r="Q15" s="66">
        <f t="shared" si="7"/>
        <v>42</v>
      </c>
      <c r="R15" s="71">
        <f>SUM(B11:B15)</f>
        <v>1600</v>
      </c>
    </row>
    <row r="16" spans="1:19">
      <c r="A16">
        <v>5</v>
      </c>
      <c r="B16" s="59">
        <f>'VPL e TIR'!D13</f>
        <v>1000</v>
      </c>
      <c r="C16" s="66">
        <f t="shared" si="0"/>
        <v>48</v>
      </c>
      <c r="D16" s="86"/>
      <c r="E16" s="66">
        <f t="shared" si="1"/>
        <v>50</v>
      </c>
      <c r="F16" s="66">
        <f t="shared" si="2"/>
        <v>6.5</v>
      </c>
      <c r="G16" s="66">
        <f t="shared" si="3"/>
        <v>30</v>
      </c>
      <c r="H16" s="66">
        <f t="shared" si="4"/>
        <v>28.8</v>
      </c>
      <c r="I16" s="66">
        <f t="shared" si="5"/>
        <v>163.30000000000001</v>
      </c>
      <c r="O16">
        <v>5</v>
      </c>
      <c r="P16" s="67">
        <f t="shared" si="6"/>
        <v>6</v>
      </c>
      <c r="Q16" s="66">
        <f t="shared" si="7"/>
        <v>60</v>
      </c>
      <c r="R16" s="71">
        <f>SUM(B11:B16)</f>
        <v>2600</v>
      </c>
    </row>
    <row r="17" spans="1:18">
      <c r="A17">
        <v>6</v>
      </c>
      <c r="B17" s="59">
        <f>'VPL e TIR'!D14</f>
        <v>1300</v>
      </c>
      <c r="C17" s="66">
        <f t="shared" si="0"/>
        <v>62.4</v>
      </c>
      <c r="D17" s="86"/>
      <c r="E17" s="66">
        <f t="shared" si="1"/>
        <v>65</v>
      </c>
      <c r="F17" s="66">
        <f t="shared" si="2"/>
        <v>8.4499999999999993</v>
      </c>
      <c r="G17" s="66">
        <f t="shared" si="3"/>
        <v>39</v>
      </c>
      <c r="H17" s="66">
        <f t="shared" si="4"/>
        <v>37.44</v>
      </c>
      <c r="I17" s="66">
        <f t="shared" si="5"/>
        <v>212.29</v>
      </c>
      <c r="O17">
        <v>6</v>
      </c>
      <c r="P17" s="67">
        <f t="shared" si="6"/>
        <v>6</v>
      </c>
      <c r="Q17" s="66">
        <f t="shared" si="7"/>
        <v>78</v>
      </c>
      <c r="R17" s="71">
        <f>SUM(B11:B17)</f>
        <v>3900</v>
      </c>
    </row>
    <row r="18" spans="1:18" ht="15.75" thickBot="1">
      <c r="A18">
        <v>7</v>
      </c>
      <c r="B18" s="59">
        <f>'VPL e TIR'!D15</f>
        <v>1500</v>
      </c>
      <c r="C18" s="66">
        <f t="shared" si="0"/>
        <v>72</v>
      </c>
      <c r="D18" s="86"/>
      <c r="E18" s="66">
        <f t="shared" si="1"/>
        <v>75</v>
      </c>
      <c r="F18" s="66">
        <f t="shared" si="2"/>
        <v>9.75</v>
      </c>
      <c r="G18" s="66">
        <f t="shared" si="3"/>
        <v>45</v>
      </c>
      <c r="H18" s="66">
        <f t="shared" si="4"/>
        <v>43.199999999999996</v>
      </c>
      <c r="I18" s="66">
        <f t="shared" si="5"/>
        <v>244.95</v>
      </c>
      <c r="O18">
        <v>7</v>
      </c>
      <c r="P18" s="67">
        <f t="shared" si="6"/>
        <v>6</v>
      </c>
      <c r="Q18" s="66">
        <f t="shared" si="7"/>
        <v>90</v>
      </c>
      <c r="R18" s="71">
        <f>SUM(B11:B18)</f>
        <v>5400</v>
      </c>
    </row>
    <row r="19" spans="1:18">
      <c r="A19">
        <v>8</v>
      </c>
      <c r="B19" s="59">
        <f>'VPL e TIR'!D16</f>
        <v>2000</v>
      </c>
      <c r="C19" s="66">
        <f t="shared" si="0"/>
        <v>96</v>
      </c>
      <c r="D19" s="86"/>
      <c r="E19" s="66">
        <f t="shared" si="1"/>
        <v>100</v>
      </c>
      <c r="F19" s="66">
        <f t="shared" si="2"/>
        <v>13</v>
      </c>
      <c r="G19" s="66">
        <f t="shared" si="3"/>
        <v>60</v>
      </c>
      <c r="H19" s="66">
        <f t="shared" si="4"/>
        <v>57.6</v>
      </c>
      <c r="I19" s="66">
        <f t="shared" si="5"/>
        <v>326.60000000000002</v>
      </c>
      <c r="K19" s="148" t="s">
        <v>208</v>
      </c>
      <c r="L19" s="149"/>
      <c r="M19" s="149"/>
      <c r="N19" s="150"/>
      <c r="O19">
        <v>8</v>
      </c>
      <c r="P19" s="67">
        <f t="shared" si="6"/>
        <v>6</v>
      </c>
      <c r="Q19" s="66">
        <f t="shared" si="7"/>
        <v>120</v>
      </c>
      <c r="R19" s="71">
        <f>SUM(B11:B19)</f>
        <v>7400</v>
      </c>
    </row>
    <row r="20" spans="1:18">
      <c r="A20">
        <v>9</v>
      </c>
      <c r="B20" s="59">
        <f>'VPL e TIR'!D17</f>
        <v>2400</v>
      </c>
      <c r="C20" s="66">
        <f t="shared" si="0"/>
        <v>115.2</v>
      </c>
      <c r="D20" s="86"/>
      <c r="E20" s="66">
        <f t="shared" si="1"/>
        <v>120</v>
      </c>
      <c r="F20" s="66">
        <f t="shared" si="2"/>
        <v>15.6</v>
      </c>
      <c r="G20" s="66">
        <f t="shared" si="3"/>
        <v>72</v>
      </c>
      <c r="H20" s="66">
        <f t="shared" si="4"/>
        <v>69.12</v>
      </c>
      <c r="I20" s="66">
        <f t="shared" si="5"/>
        <v>391.91999999999996</v>
      </c>
      <c r="K20" s="142" t="s">
        <v>209</v>
      </c>
      <c r="L20" s="143"/>
      <c r="M20" s="143"/>
      <c r="N20" s="144"/>
      <c r="O20">
        <v>9</v>
      </c>
      <c r="P20" s="67">
        <f t="shared" si="6"/>
        <v>6</v>
      </c>
      <c r="Q20" s="66">
        <f t="shared" si="7"/>
        <v>144</v>
      </c>
      <c r="R20" s="71">
        <f>SUM(B11:B20)</f>
        <v>9800</v>
      </c>
    </row>
    <row r="21" spans="1:18">
      <c r="A21">
        <v>10</v>
      </c>
      <c r="B21" s="59">
        <f>'VPL e TIR'!D18</f>
        <v>3000</v>
      </c>
      <c r="C21" s="66">
        <f t="shared" si="0"/>
        <v>144</v>
      </c>
      <c r="D21" s="86"/>
      <c r="E21" s="66">
        <f t="shared" si="1"/>
        <v>150</v>
      </c>
      <c r="F21" s="66">
        <f t="shared" si="2"/>
        <v>19.5</v>
      </c>
      <c r="G21" s="66">
        <f t="shared" si="3"/>
        <v>90</v>
      </c>
      <c r="H21" s="66">
        <f t="shared" si="4"/>
        <v>86.399999999999991</v>
      </c>
      <c r="I21" s="66">
        <f t="shared" si="5"/>
        <v>489.9</v>
      </c>
      <c r="K21" s="142" t="s">
        <v>210</v>
      </c>
      <c r="L21" s="143"/>
      <c r="M21" s="143"/>
      <c r="N21" s="144"/>
      <c r="O21">
        <v>10</v>
      </c>
      <c r="P21" s="67">
        <f t="shared" si="6"/>
        <v>6</v>
      </c>
      <c r="Q21" s="66">
        <f t="shared" si="7"/>
        <v>180</v>
      </c>
      <c r="R21" s="71">
        <f>SUM(B11:B21)</f>
        <v>12800</v>
      </c>
    </row>
    <row r="22" spans="1:18">
      <c r="A22">
        <v>11</v>
      </c>
      <c r="B22" s="59">
        <f>'VPL e TIR'!D19</f>
        <v>3400</v>
      </c>
      <c r="C22" s="66">
        <f t="shared" si="0"/>
        <v>163.20000000000002</v>
      </c>
      <c r="D22" s="86"/>
      <c r="E22" s="66">
        <f t="shared" si="1"/>
        <v>170</v>
      </c>
      <c r="F22" s="66">
        <f t="shared" si="2"/>
        <v>22.099999999999998</v>
      </c>
      <c r="G22" s="66">
        <f t="shared" si="3"/>
        <v>102</v>
      </c>
      <c r="H22" s="66">
        <f t="shared" si="4"/>
        <v>97.92</v>
      </c>
      <c r="I22" s="66">
        <f t="shared" si="5"/>
        <v>555.22</v>
      </c>
      <c r="K22" s="142" t="s">
        <v>211</v>
      </c>
      <c r="L22" s="143"/>
      <c r="M22" s="143"/>
      <c r="N22" s="144"/>
      <c r="O22">
        <v>11</v>
      </c>
      <c r="P22" s="67">
        <f t="shared" si="6"/>
        <v>6</v>
      </c>
      <c r="Q22" s="66">
        <f t="shared" si="7"/>
        <v>204</v>
      </c>
      <c r="R22" s="71">
        <f>SUM(B11:B22)</f>
        <v>16200</v>
      </c>
    </row>
    <row r="23" spans="1:18">
      <c r="A23">
        <v>12</v>
      </c>
      <c r="B23" s="59">
        <f>'VPL e TIR'!D20</f>
        <v>4500</v>
      </c>
      <c r="C23" s="66">
        <f t="shared" si="0"/>
        <v>216</v>
      </c>
      <c r="D23" s="86"/>
      <c r="E23" s="66">
        <f t="shared" si="1"/>
        <v>225</v>
      </c>
      <c r="F23" s="66">
        <f t="shared" si="2"/>
        <v>29.25</v>
      </c>
      <c r="G23" s="66">
        <f t="shared" si="3"/>
        <v>135</v>
      </c>
      <c r="H23" s="66">
        <f t="shared" si="4"/>
        <v>129.6</v>
      </c>
      <c r="I23" s="66">
        <f t="shared" si="5"/>
        <v>734.85</v>
      </c>
      <c r="K23" s="142" t="s">
        <v>212</v>
      </c>
      <c r="L23" s="143"/>
      <c r="M23" s="143"/>
      <c r="N23" s="144"/>
      <c r="O23">
        <v>12</v>
      </c>
      <c r="P23" s="67">
        <f t="shared" si="6"/>
        <v>6</v>
      </c>
      <c r="Q23" s="66">
        <f t="shared" si="7"/>
        <v>270</v>
      </c>
      <c r="R23" s="71">
        <f>SUM(B11:B23)</f>
        <v>20700</v>
      </c>
    </row>
    <row r="24" spans="1:18">
      <c r="A24">
        <v>13</v>
      </c>
      <c r="B24" s="59">
        <f>'VPL e TIR'!D21</f>
        <v>0</v>
      </c>
      <c r="C24" s="66">
        <f t="shared" si="0"/>
        <v>0</v>
      </c>
      <c r="D24" s="86"/>
      <c r="E24" s="66">
        <f t="shared" si="1"/>
        <v>0</v>
      </c>
      <c r="F24" s="66">
        <f t="shared" si="2"/>
        <v>0</v>
      </c>
      <c r="G24" s="66">
        <f t="shared" si="3"/>
        <v>0</v>
      </c>
      <c r="H24" s="66">
        <f t="shared" si="4"/>
        <v>0</v>
      </c>
      <c r="I24" s="66">
        <f t="shared" si="5"/>
        <v>0</v>
      </c>
      <c r="K24" s="142" t="s">
        <v>213</v>
      </c>
      <c r="L24" s="143"/>
      <c r="M24" s="143"/>
      <c r="N24" s="144"/>
      <c r="O24">
        <v>13</v>
      </c>
      <c r="P24" s="67">
        <f t="shared" si="6"/>
        <v>6</v>
      </c>
      <c r="Q24" s="66">
        <f t="shared" si="7"/>
        <v>0</v>
      </c>
      <c r="R24" s="71">
        <f>SUM(B12:B23)</f>
        <v>20700</v>
      </c>
    </row>
    <row r="25" spans="1:18">
      <c r="A25">
        <v>14</v>
      </c>
      <c r="B25" s="59">
        <f>'VPL e TIR'!D22</f>
        <v>0</v>
      </c>
      <c r="C25" s="66">
        <f t="shared" si="0"/>
        <v>0</v>
      </c>
      <c r="D25" s="86"/>
      <c r="E25" s="66">
        <f t="shared" si="1"/>
        <v>0</v>
      </c>
      <c r="F25" s="66">
        <f t="shared" si="2"/>
        <v>0</v>
      </c>
      <c r="G25" s="66">
        <f t="shared" si="3"/>
        <v>0</v>
      </c>
      <c r="H25" s="66">
        <f t="shared" si="4"/>
        <v>0</v>
      </c>
      <c r="I25" s="66">
        <f t="shared" si="5"/>
        <v>0</v>
      </c>
      <c r="K25" s="142" t="s">
        <v>214</v>
      </c>
      <c r="L25" s="143"/>
      <c r="M25" s="143"/>
      <c r="N25" s="144"/>
      <c r="O25">
        <v>14</v>
      </c>
      <c r="P25" s="67">
        <f t="shared" si="6"/>
        <v>6</v>
      </c>
      <c r="Q25" s="66">
        <f t="shared" si="7"/>
        <v>0</v>
      </c>
      <c r="R25" s="71">
        <f>SUM(B13:B24)</f>
        <v>20700</v>
      </c>
    </row>
    <row r="26" spans="1:18" ht="15.75" thickBot="1">
      <c r="A26">
        <v>15</v>
      </c>
      <c r="B26" s="59">
        <f>'VPL e TIR'!D23</f>
        <v>0</v>
      </c>
      <c r="C26" s="66">
        <f t="shared" si="0"/>
        <v>0</v>
      </c>
      <c r="D26" s="86"/>
      <c r="E26" s="66">
        <f t="shared" si="1"/>
        <v>0</v>
      </c>
      <c r="F26" s="66">
        <f t="shared" si="2"/>
        <v>0</v>
      </c>
      <c r="G26" s="66">
        <f t="shared" si="3"/>
        <v>0</v>
      </c>
      <c r="H26" s="66">
        <f t="shared" si="4"/>
        <v>0</v>
      </c>
      <c r="I26" s="66">
        <f t="shared" si="5"/>
        <v>0</v>
      </c>
      <c r="K26" s="136" t="s">
        <v>215</v>
      </c>
      <c r="L26" s="137"/>
      <c r="M26" s="137"/>
      <c r="N26" s="138"/>
      <c r="O26">
        <v>15</v>
      </c>
      <c r="P26" s="67">
        <f t="shared" si="6"/>
        <v>6</v>
      </c>
      <c r="Q26" s="66">
        <f t="shared" si="7"/>
        <v>0</v>
      </c>
      <c r="R26" s="71">
        <f>SUM(B14:B25)</f>
        <v>20300</v>
      </c>
    </row>
    <row r="27" spans="1:18" ht="15.75" thickBot="1">
      <c r="A27">
        <v>16</v>
      </c>
      <c r="B27" s="59">
        <f>'VPL e TIR'!D24</f>
        <v>0</v>
      </c>
      <c r="C27" s="66">
        <f t="shared" si="0"/>
        <v>0</v>
      </c>
      <c r="D27" s="86"/>
      <c r="E27" s="66">
        <f t="shared" si="1"/>
        <v>0</v>
      </c>
      <c r="F27" s="66">
        <f t="shared" si="2"/>
        <v>0</v>
      </c>
      <c r="G27" s="66">
        <f t="shared" si="3"/>
        <v>0</v>
      </c>
      <c r="H27" s="66">
        <f t="shared" si="4"/>
        <v>0</v>
      </c>
      <c r="I27" s="66">
        <f t="shared" si="5"/>
        <v>0</v>
      </c>
      <c r="O27">
        <v>16</v>
      </c>
      <c r="P27" s="67">
        <f t="shared" si="6"/>
        <v>6</v>
      </c>
      <c r="Q27" s="66">
        <f t="shared" si="7"/>
        <v>0</v>
      </c>
      <c r="R27" s="71">
        <f t="shared" ref="R27:R35" si="8">SUM(B15:B26)</f>
        <v>19800</v>
      </c>
    </row>
    <row r="28" spans="1:18">
      <c r="A28">
        <v>17</v>
      </c>
      <c r="B28" s="59">
        <f>'VPL e TIR'!D25</f>
        <v>0</v>
      </c>
      <c r="C28" s="66">
        <f t="shared" si="0"/>
        <v>0</v>
      </c>
      <c r="D28" s="86"/>
      <c r="E28" s="66">
        <f t="shared" si="1"/>
        <v>0</v>
      </c>
      <c r="F28" s="66">
        <f t="shared" si="2"/>
        <v>0</v>
      </c>
      <c r="G28" s="66">
        <f t="shared" si="3"/>
        <v>0</v>
      </c>
      <c r="H28" s="66">
        <f t="shared" si="4"/>
        <v>0</v>
      </c>
      <c r="I28" s="66">
        <f t="shared" si="5"/>
        <v>0</v>
      </c>
      <c r="K28" s="139" t="s">
        <v>216</v>
      </c>
      <c r="L28" s="140"/>
      <c r="M28" s="140"/>
      <c r="N28" s="141"/>
      <c r="O28">
        <v>17</v>
      </c>
      <c r="P28" s="67">
        <f t="shared" si="6"/>
        <v>6</v>
      </c>
      <c r="Q28" s="66">
        <f t="shared" si="7"/>
        <v>0</v>
      </c>
      <c r="R28" s="71">
        <f t="shared" si="8"/>
        <v>19100</v>
      </c>
    </row>
    <row r="29" spans="1:18">
      <c r="A29">
        <v>18</v>
      </c>
      <c r="B29" s="59">
        <f>'VPL e TIR'!D26</f>
        <v>0</v>
      </c>
      <c r="C29" s="66">
        <f t="shared" si="0"/>
        <v>0</v>
      </c>
      <c r="D29" s="86"/>
      <c r="E29" s="66">
        <f t="shared" si="1"/>
        <v>0</v>
      </c>
      <c r="F29" s="66">
        <f t="shared" si="2"/>
        <v>0</v>
      </c>
      <c r="G29" s="66">
        <f t="shared" si="3"/>
        <v>0</v>
      </c>
      <c r="H29" s="66">
        <f t="shared" si="4"/>
        <v>0</v>
      </c>
      <c r="I29" s="66">
        <f t="shared" si="5"/>
        <v>0</v>
      </c>
      <c r="K29" s="142" t="s">
        <v>217</v>
      </c>
      <c r="L29" s="143"/>
      <c r="M29" s="143"/>
      <c r="N29" s="144"/>
      <c r="O29">
        <v>18</v>
      </c>
      <c r="P29" s="67">
        <f t="shared" si="6"/>
        <v>6</v>
      </c>
      <c r="Q29" s="66">
        <f t="shared" si="7"/>
        <v>0</v>
      </c>
      <c r="R29" s="71">
        <f t="shared" si="8"/>
        <v>18100</v>
      </c>
    </row>
    <row r="30" spans="1:18">
      <c r="A30">
        <v>19</v>
      </c>
      <c r="B30" s="59">
        <f>'VPL e TIR'!D27</f>
        <v>0</v>
      </c>
      <c r="C30" s="66">
        <f t="shared" si="0"/>
        <v>0</v>
      </c>
      <c r="D30" s="86"/>
      <c r="E30" s="66">
        <f t="shared" si="1"/>
        <v>0</v>
      </c>
      <c r="F30" s="66">
        <f t="shared" si="2"/>
        <v>0</v>
      </c>
      <c r="G30" s="66">
        <f t="shared" si="3"/>
        <v>0</v>
      </c>
      <c r="H30" s="66">
        <f t="shared" si="4"/>
        <v>0</v>
      </c>
      <c r="I30" s="66">
        <f t="shared" si="5"/>
        <v>0</v>
      </c>
      <c r="K30" s="142" t="s">
        <v>218</v>
      </c>
      <c r="L30" s="143"/>
      <c r="M30" s="143"/>
      <c r="N30" s="144"/>
      <c r="O30">
        <v>19</v>
      </c>
      <c r="P30" s="67">
        <f t="shared" si="6"/>
        <v>6</v>
      </c>
      <c r="Q30" s="66">
        <f t="shared" si="7"/>
        <v>0</v>
      </c>
      <c r="R30" s="71">
        <f t="shared" si="8"/>
        <v>16800</v>
      </c>
    </row>
    <row r="31" spans="1:18">
      <c r="A31">
        <v>20</v>
      </c>
      <c r="B31" s="59">
        <f>'VPL e TIR'!D28</f>
        <v>0</v>
      </c>
      <c r="C31" s="66">
        <f t="shared" si="0"/>
        <v>0</v>
      </c>
      <c r="D31" s="86"/>
      <c r="E31" s="66">
        <f t="shared" si="1"/>
        <v>0</v>
      </c>
      <c r="F31" s="66">
        <f t="shared" si="2"/>
        <v>0</v>
      </c>
      <c r="G31" s="66">
        <f t="shared" si="3"/>
        <v>0</v>
      </c>
      <c r="H31" s="66">
        <f t="shared" si="4"/>
        <v>0</v>
      </c>
      <c r="I31" s="66">
        <f t="shared" si="5"/>
        <v>0</v>
      </c>
      <c r="K31" s="142" t="s">
        <v>219</v>
      </c>
      <c r="L31" s="143"/>
      <c r="M31" s="143"/>
      <c r="N31" s="144"/>
      <c r="O31">
        <v>20</v>
      </c>
      <c r="P31" s="67">
        <f t="shared" si="6"/>
        <v>6</v>
      </c>
      <c r="Q31" s="66">
        <f t="shared" si="7"/>
        <v>0</v>
      </c>
      <c r="R31" s="71">
        <f t="shared" si="8"/>
        <v>15300</v>
      </c>
    </row>
    <row r="32" spans="1:18" ht="15.75" thickBot="1">
      <c r="A32">
        <v>21</v>
      </c>
      <c r="B32" s="59">
        <f>'VPL e TIR'!D29</f>
        <v>0</v>
      </c>
      <c r="C32" s="66">
        <f t="shared" si="0"/>
        <v>0</v>
      </c>
      <c r="D32" s="86"/>
      <c r="E32" s="66">
        <f t="shared" si="1"/>
        <v>0</v>
      </c>
      <c r="F32" s="66">
        <f t="shared" si="2"/>
        <v>0</v>
      </c>
      <c r="G32" s="66">
        <f t="shared" si="3"/>
        <v>0</v>
      </c>
      <c r="H32" s="66">
        <f t="shared" si="4"/>
        <v>0</v>
      </c>
      <c r="I32" s="66">
        <f t="shared" si="5"/>
        <v>0</v>
      </c>
      <c r="K32" s="136" t="s">
        <v>220</v>
      </c>
      <c r="L32" s="137"/>
      <c r="M32" s="137"/>
      <c r="N32" s="138"/>
      <c r="O32">
        <v>21</v>
      </c>
      <c r="P32" s="67">
        <f t="shared" si="6"/>
        <v>6</v>
      </c>
      <c r="Q32" s="66">
        <f t="shared" si="7"/>
        <v>0</v>
      </c>
      <c r="R32" s="71">
        <f t="shared" si="8"/>
        <v>13300</v>
      </c>
    </row>
    <row r="33" spans="1:18">
      <c r="A33">
        <v>22</v>
      </c>
      <c r="B33" s="59">
        <f>'VPL e TIR'!D30</f>
        <v>0</v>
      </c>
      <c r="C33" s="66">
        <f t="shared" si="0"/>
        <v>0</v>
      </c>
      <c r="D33" s="86"/>
      <c r="E33" s="66">
        <f t="shared" si="1"/>
        <v>0</v>
      </c>
      <c r="F33" s="66">
        <f t="shared" si="2"/>
        <v>0</v>
      </c>
      <c r="G33" s="66">
        <f t="shared" si="3"/>
        <v>0</v>
      </c>
      <c r="H33" s="66">
        <f t="shared" si="4"/>
        <v>0</v>
      </c>
      <c r="I33" s="66">
        <f t="shared" si="5"/>
        <v>0</v>
      </c>
      <c r="O33">
        <v>22</v>
      </c>
      <c r="P33" s="67">
        <f t="shared" si="6"/>
        <v>6</v>
      </c>
      <c r="Q33" s="66">
        <f t="shared" si="7"/>
        <v>0</v>
      </c>
      <c r="R33" s="71">
        <f t="shared" si="8"/>
        <v>10900</v>
      </c>
    </row>
    <row r="34" spans="1:18">
      <c r="A34">
        <v>23</v>
      </c>
      <c r="B34" s="59">
        <f>'VPL e TIR'!D31</f>
        <v>0</v>
      </c>
      <c r="C34" s="66">
        <f t="shared" si="0"/>
        <v>0</v>
      </c>
      <c r="D34" s="86"/>
      <c r="E34" s="66">
        <f t="shared" si="1"/>
        <v>0</v>
      </c>
      <c r="F34" s="66">
        <f t="shared" si="2"/>
        <v>0</v>
      </c>
      <c r="G34" s="66">
        <f t="shared" si="3"/>
        <v>0</v>
      </c>
      <c r="H34" s="66">
        <f t="shared" si="4"/>
        <v>0</v>
      </c>
      <c r="I34" s="66">
        <f t="shared" si="5"/>
        <v>0</v>
      </c>
      <c r="O34">
        <v>23</v>
      </c>
      <c r="P34" s="67">
        <f t="shared" si="6"/>
        <v>6</v>
      </c>
      <c r="Q34" s="66">
        <f t="shared" si="7"/>
        <v>0</v>
      </c>
      <c r="R34" s="71">
        <f t="shared" si="8"/>
        <v>7900</v>
      </c>
    </row>
    <row r="35" spans="1:18">
      <c r="A35">
        <v>24</v>
      </c>
      <c r="B35" s="59">
        <f>'VPL e TIR'!D32</f>
        <v>0</v>
      </c>
      <c r="C35" s="66">
        <f t="shared" si="0"/>
        <v>0</v>
      </c>
      <c r="D35" s="86"/>
      <c r="E35" s="66">
        <f t="shared" si="1"/>
        <v>0</v>
      </c>
      <c r="F35" s="66">
        <f t="shared" si="2"/>
        <v>0</v>
      </c>
      <c r="G35" s="66">
        <f t="shared" si="3"/>
        <v>0</v>
      </c>
      <c r="H35" s="66">
        <f t="shared" si="4"/>
        <v>0</v>
      </c>
      <c r="I35" s="66">
        <f t="shared" si="5"/>
        <v>0</v>
      </c>
      <c r="O35">
        <v>24</v>
      </c>
      <c r="P35" s="67">
        <f t="shared" si="6"/>
        <v>6</v>
      </c>
      <c r="Q35" s="66">
        <f t="shared" si="7"/>
        <v>0</v>
      </c>
      <c r="R35" s="71">
        <f t="shared" si="8"/>
        <v>4500</v>
      </c>
    </row>
  </sheetData>
  <mergeCells count="18">
    <mergeCell ref="C5:I5"/>
    <mergeCell ref="O5:R5"/>
    <mergeCell ref="I9:I10"/>
    <mergeCell ref="K19:N19"/>
    <mergeCell ref="K20:N20"/>
    <mergeCell ref="C7:I7"/>
    <mergeCell ref="N7:S7"/>
    <mergeCell ref="K21:N21"/>
    <mergeCell ref="K22:N22"/>
    <mergeCell ref="K23:N23"/>
    <mergeCell ref="K24:N24"/>
    <mergeCell ref="K25:N25"/>
    <mergeCell ref="K32:N32"/>
    <mergeCell ref="K26:N26"/>
    <mergeCell ref="K28:N28"/>
    <mergeCell ref="K29:N29"/>
    <mergeCell ref="K30:N30"/>
    <mergeCell ref="K31:N3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C3:O31"/>
  <sheetViews>
    <sheetView showGridLines="0" tabSelected="1" topLeftCell="F7" workbookViewId="0">
      <selection activeCell="S14" sqref="S14"/>
    </sheetView>
  </sheetViews>
  <sheetFormatPr defaultRowHeight="15"/>
  <cols>
    <col min="1" max="1" width="4" customWidth="1"/>
    <col min="2" max="2" width="3.85546875" customWidth="1"/>
    <col min="3" max="3" width="13.28515625" customWidth="1"/>
    <col min="4" max="4" width="13.5703125" customWidth="1"/>
    <col min="5" max="6" width="13.7109375" customWidth="1"/>
    <col min="7" max="7" width="14.140625" customWidth="1"/>
    <col min="8" max="8" width="17.42578125" customWidth="1"/>
    <col min="9" max="9" width="16.5703125" customWidth="1"/>
    <col min="10" max="10" width="13.42578125" customWidth="1"/>
    <col min="11" max="11" width="12.85546875" customWidth="1"/>
    <col min="12" max="12" width="6.7109375" customWidth="1"/>
    <col min="13" max="13" width="7.42578125" customWidth="1"/>
  </cols>
  <sheetData>
    <row r="3" spans="3:15" ht="21">
      <c r="D3" s="48" t="s">
        <v>0</v>
      </c>
    </row>
    <row r="5" spans="3:15" ht="21">
      <c r="C5" s="77" t="s">
        <v>221</v>
      </c>
    </row>
    <row r="6" spans="3:15" ht="9" customHeight="1"/>
    <row r="7" spans="3:15" ht="18.75">
      <c r="C7" s="74" t="s">
        <v>222</v>
      </c>
    </row>
    <row r="8" spans="3:15" ht="6.75" customHeight="1"/>
    <row r="9" spans="3:15" s="88" customFormat="1" ht="21.75" customHeight="1">
      <c r="D9" s="151" t="s">
        <v>223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spans="3:15" ht="6.75" customHeight="1"/>
    <row r="11" spans="3:15" ht="22.5" customHeight="1">
      <c r="C11" s="50"/>
      <c r="D11" s="75" t="s">
        <v>224</v>
      </c>
      <c r="E11" s="75" t="s">
        <v>225</v>
      </c>
      <c r="F11" s="75" t="s">
        <v>226</v>
      </c>
      <c r="G11" s="75" t="s">
        <v>227</v>
      </c>
      <c r="H11" s="76" t="s">
        <v>228</v>
      </c>
      <c r="I11" s="76" t="s">
        <v>229</v>
      </c>
      <c r="J11" s="76" t="s">
        <v>230</v>
      </c>
      <c r="K11" s="76" t="s">
        <v>231</v>
      </c>
    </row>
    <row r="12" spans="3:15">
      <c r="C12" s="75" t="s">
        <v>232</v>
      </c>
      <c r="D12" s="84">
        <v>12000</v>
      </c>
      <c r="E12" s="84">
        <v>19000</v>
      </c>
      <c r="F12" s="84">
        <v>19000</v>
      </c>
      <c r="G12" s="84">
        <v>20000</v>
      </c>
      <c r="H12" s="65">
        <f>MIN(D12:G12)</f>
        <v>12000</v>
      </c>
      <c r="I12" s="65">
        <f>MAX(D12:G12)</f>
        <v>20000</v>
      </c>
      <c r="J12" s="83">
        <f>$M$18*I12+(1-$M$18)*H12</f>
        <v>14000</v>
      </c>
      <c r="K12" s="65">
        <f>AVERAGE(D12:G12)</f>
        <v>17500</v>
      </c>
    </row>
    <row r="13" spans="3:15">
      <c r="C13" s="75" t="s">
        <v>233</v>
      </c>
      <c r="D13" s="84">
        <v>14000</v>
      </c>
      <c r="E13" s="84">
        <v>14000</v>
      </c>
      <c r="F13" s="84">
        <v>14000</v>
      </c>
      <c r="G13" s="84">
        <v>14000</v>
      </c>
      <c r="H13" s="65">
        <f t="shared" ref="H13:H15" si="0">MIN(D13:G13)</f>
        <v>14000</v>
      </c>
      <c r="I13" s="65">
        <f t="shared" ref="I13:I15" si="1">MAX(D13:G13)</f>
        <v>14000</v>
      </c>
      <c r="J13" s="83">
        <f t="shared" ref="J13:J15" si="2">$M$18*I13+(1-$M$18)*H13</f>
        <v>14000</v>
      </c>
      <c r="K13" s="65">
        <f t="shared" ref="K13:K15" si="3">AVERAGE(D13:G13)</f>
        <v>14000</v>
      </c>
    </row>
    <row r="14" spans="3:15">
      <c r="C14" s="75" t="s">
        <v>234</v>
      </c>
      <c r="D14" s="84">
        <v>13000</v>
      </c>
      <c r="E14" s="84">
        <v>10000</v>
      </c>
      <c r="F14" s="84">
        <v>22000</v>
      </c>
      <c r="G14" s="84">
        <v>13000</v>
      </c>
      <c r="H14" s="65">
        <f t="shared" si="0"/>
        <v>10000</v>
      </c>
      <c r="I14" s="65">
        <f t="shared" si="1"/>
        <v>22000</v>
      </c>
      <c r="J14" s="83">
        <f t="shared" si="2"/>
        <v>13000</v>
      </c>
      <c r="K14" s="65">
        <f t="shared" si="3"/>
        <v>14500</v>
      </c>
    </row>
    <row r="15" spans="3:15" ht="15.75" thickBot="1">
      <c r="C15" s="75" t="s">
        <v>235</v>
      </c>
      <c r="D15" s="84">
        <v>21000</v>
      </c>
      <c r="E15" s="84">
        <v>18000</v>
      </c>
      <c r="F15" s="84">
        <v>13000</v>
      </c>
      <c r="G15" s="85">
        <v>14000</v>
      </c>
      <c r="H15" s="65">
        <f t="shared" si="0"/>
        <v>13000</v>
      </c>
      <c r="I15" s="65">
        <f t="shared" si="1"/>
        <v>21000</v>
      </c>
      <c r="J15" s="83">
        <f t="shared" si="2"/>
        <v>15000</v>
      </c>
      <c r="K15" s="65">
        <f t="shared" si="3"/>
        <v>16500</v>
      </c>
    </row>
    <row r="16" spans="3:15" ht="15.75" thickBot="1">
      <c r="G16" s="78" t="s">
        <v>236</v>
      </c>
      <c r="H16" s="80">
        <f>MAX(H12:H15)</f>
        <v>14000</v>
      </c>
      <c r="I16" s="63"/>
    </row>
    <row r="17" spans="3:15" ht="15.75" thickBot="1">
      <c r="H17" s="79" t="s">
        <v>237</v>
      </c>
      <c r="I17" s="80">
        <f>MAX(I12:I15)</f>
        <v>22000</v>
      </c>
    </row>
    <row r="18" spans="3:15" ht="15.75" thickBot="1">
      <c r="H18" s="161" t="s">
        <v>238</v>
      </c>
      <c r="I18" s="162"/>
      <c r="J18" s="81">
        <f>MAX(J12:J15)</f>
        <v>15000</v>
      </c>
      <c r="K18" s="163" t="s">
        <v>239</v>
      </c>
      <c r="L18" s="164"/>
      <c r="M18" s="87">
        <v>0.25</v>
      </c>
      <c r="N18" t="s">
        <v>240</v>
      </c>
    </row>
    <row r="19" spans="3:15" ht="15.75" thickBot="1">
      <c r="I19" s="161" t="s">
        <v>241</v>
      </c>
      <c r="J19" s="162"/>
      <c r="K19" s="80">
        <f>MAX(K12:K15)</f>
        <v>17500</v>
      </c>
    </row>
    <row r="21" spans="3:15" ht="18.75">
      <c r="C21" s="74" t="s">
        <v>242</v>
      </c>
    </row>
    <row r="22" spans="3:15" ht="6" customHeight="1"/>
    <row r="23" spans="3:15" ht="24.75" customHeight="1" thickBot="1">
      <c r="C23" s="50"/>
      <c r="D23" s="75" t="s">
        <v>224</v>
      </c>
      <c r="E23" s="75" t="s">
        <v>225</v>
      </c>
      <c r="F23" s="75" t="s">
        <v>226</v>
      </c>
      <c r="G23" s="75" t="s">
        <v>227</v>
      </c>
      <c r="H23" s="76" t="s">
        <v>243</v>
      </c>
      <c r="I23" s="76" t="s">
        <v>244</v>
      </c>
      <c r="J23" s="76" t="s">
        <v>230</v>
      </c>
      <c r="K23" s="76" t="s">
        <v>231</v>
      </c>
      <c r="M23" s="89"/>
      <c r="N23" s="89"/>
      <c r="O23" s="89"/>
    </row>
    <row r="24" spans="3:15">
      <c r="C24" s="75" t="s">
        <v>232</v>
      </c>
      <c r="D24" s="84">
        <v>12000</v>
      </c>
      <c r="E24" s="84">
        <v>19000</v>
      </c>
      <c r="F24" s="84">
        <v>19000</v>
      </c>
      <c r="G24" s="84">
        <v>20000</v>
      </c>
      <c r="H24" s="66">
        <f>MAX(D24:G24)</f>
        <v>20000</v>
      </c>
      <c r="I24" s="66">
        <f>MIN(D24:G24)</f>
        <v>12000</v>
      </c>
      <c r="J24" s="82">
        <f>$M$30*I24+(1-$M$30)*H24</f>
        <v>18000</v>
      </c>
      <c r="K24" s="66">
        <f>AVERAGE(D24:G24)</f>
        <v>17500</v>
      </c>
      <c r="M24" s="152" t="s">
        <v>245</v>
      </c>
      <c r="N24" s="153"/>
      <c r="O24" s="154"/>
    </row>
    <row r="25" spans="3:15">
      <c r="C25" s="75" t="s">
        <v>233</v>
      </c>
      <c r="D25" s="84">
        <v>14000</v>
      </c>
      <c r="E25" s="84">
        <v>14000</v>
      </c>
      <c r="F25" s="84">
        <v>14000</v>
      </c>
      <c r="G25" s="84">
        <v>14000</v>
      </c>
      <c r="H25" s="66">
        <f t="shared" ref="H25:H27" si="4">MAX(D25:G25)</f>
        <v>14000</v>
      </c>
      <c r="I25" s="66">
        <f t="shared" ref="I25:I27" si="5">MIN(D25:G25)</f>
        <v>14000</v>
      </c>
      <c r="J25" s="82">
        <f t="shared" ref="J25:J27" si="6">$M$30*I25+(1-$M$30)*H25</f>
        <v>14000</v>
      </c>
      <c r="K25" s="66">
        <f t="shared" ref="K25:K27" si="7">AVERAGE(D25:G25)</f>
        <v>14000</v>
      </c>
      <c r="M25" s="155"/>
      <c r="N25" s="156"/>
      <c r="O25" s="157"/>
    </row>
    <row r="26" spans="3:15">
      <c r="C26" s="75" t="s">
        <v>234</v>
      </c>
      <c r="D26" s="84">
        <v>13000</v>
      </c>
      <c r="E26" s="84">
        <v>10000</v>
      </c>
      <c r="F26" s="84">
        <v>22000</v>
      </c>
      <c r="G26" s="84">
        <v>13000</v>
      </c>
      <c r="H26" s="66">
        <f t="shared" si="4"/>
        <v>22000</v>
      </c>
      <c r="I26" s="66">
        <f t="shared" si="5"/>
        <v>10000</v>
      </c>
      <c r="J26" s="82">
        <f t="shared" si="6"/>
        <v>19000</v>
      </c>
      <c r="K26" s="66">
        <f t="shared" si="7"/>
        <v>14500</v>
      </c>
      <c r="M26" s="155"/>
      <c r="N26" s="156"/>
      <c r="O26" s="157"/>
    </row>
    <row r="27" spans="3:15" ht="15.75" thickBot="1">
      <c r="C27" s="75" t="s">
        <v>235</v>
      </c>
      <c r="D27" s="84">
        <v>21000</v>
      </c>
      <c r="E27" s="84">
        <v>18000</v>
      </c>
      <c r="F27" s="84">
        <v>13000</v>
      </c>
      <c r="G27" s="85">
        <v>14000</v>
      </c>
      <c r="H27" s="66">
        <f t="shared" si="4"/>
        <v>21000</v>
      </c>
      <c r="I27" s="66">
        <f t="shared" si="5"/>
        <v>13000</v>
      </c>
      <c r="J27" s="82">
        <f t="shared" si="6"/>
        <v>19000</v>
      </c>
      <c r="K27" s="66">
        <f t="shared" si="7"/>
        <v>16500</v>
      </c>
      <c r="M27" s="158"/>
      <c r="N27" s="159"/>
      <c r="O27" s="160"/>
    </row>
    <row r="28" spans="3:15" ht="15.75" thickBot="1">
      <c r="G28" s="78" t="s">
        <v>246</v>
      </c>
      <c r="H28" s="80">
        <f>MIN(H24:H27)</f>
        <v>14000</v>
      </c>
      <c r="I28" s="63"/>
    </row>
    <row r="29" spans="3:15" ht="15.75" thickBot="1">
      <c r="H29" s="79" t="s">
        <v>247</v>
      </c>
      <c r="I29" s="80">
        <f>MIN(I24:I27)</f>
        <v>10000</v>
      </c>
    </row>
    <row r="30" spans="3:15" ht="15.75" thickBot="1">
      <c r="H30" s="161" t="s">
        <v>238</v>
      </c>
      <c r="I30" s="162"/>
      <c r="J30" s="81">
        <f>MIN(J24:J27)</f>
        <v>14000</v>
      </c>
      <c r="K30" s="163" t="s">
        <v>239</v>
      </c>
      <c r="L30" s="164"/>
      <c r="M30" s="87">
        <v>0.25</v>
      </c>
      <c r="N30" t="s">
        <v>240</v>
      </c>
    </row>
    <row r="31" spans="3:15" ht="15.75" thickBot="1">
      <c r="I31" s="161" t="s">
        <v>241</v>
      </c>
      <c r="J31" s="162"/>
      <c r="K31" s="80">
        <f>MIN(K24:K27)</f>
        <v>14000</v>
      </c>
    </row>
  </sheetData>
  <mergeCells count="8">
    <mergeCell ref="D9:O9"/>
    <mergeCell ref="M24:O27"/>
    <mergeCell ref="H30:I30"/>
    <mergeCell ref="K30:L30"/>
    <mergeCell ref="I31:J31"/>
    <mergeCell ref="I19:J19"/>
    <mergeCell ref="H18:I18"/>
    <mergeCell ref="K18:L18"/>
  </mergeCells>
  <conditionalFormatting sqref="H12">
    <cfRule type="cellIs" dxfId="27" priority="36" operator="equal">
      <formula>$H$16</formula>
    </cfRule>
  </conditionalFormatting>
  <conditionalFormatting sqref="H13">
    <cfRule type="cellIs" dxfId="26" priority="35" operator="equal">
      <formula>$H$16</formula>
    </cfRule>
  </conditionalFormatting>
  <conditionalFormatting sqref="I12">
    <cfRule type="cellIs" dxfId="25" priority="34" operator="equal">
      <formula>$I$17</formula>
    </cfRule>
  </conditionalFormatting>
  <conditionalFormatting sqref="I13">
    <cfRule type="cellIs" dxfId="24" priority="33" operator="equal">
      <formula>$I$17</formula>
    </cfRule>
  </conditionalFormatting>
  <conditionalFormatting sqref="J12">
    <cfRule type="cellIs" dxfId="23" priority="32" operator="equal">
      <formula>$J$18</formula>
    </cfRule>
  </conditionalFormatting>
  <conditionalFormatting sqref="J13">
    <cfRule type="cellIs" dxfId="22" priority="31" operator="equal">
      <formula>$J$18</formula>
    </cfRule>
  </conditionalFormatting>
  <conditionalFormatting sqref="K12">
    <cfRule type="cellIs" dxfId="21" priority="29" operator="equal">
      <formula>$K$19</formula>
    </cfRule>
  </conditionalFormatting>
  <conditionalFormatting sqref="K13">
    <cfRule type="cellIs" dxfId="20" priority="27" operator="equal">
      <formula>$K$19</formula>
    </cfRule>
  </conditionalFormatting>
  <conditionalFormatting sqref="H24">
    <cfRule type="cellIs" dxfId="19" priority="26" operator="equal">
      <formula>$H$28</formula>
    </cfRule>
  </conditionalFormatting>
  <conditionalFormatting sqref="I24">
    <cfRule type="cellIs" dxfId="18" priority="24" operator="equal">
      <formula>$I$29</formula>
    </cfRule>
  </conditionalFormatting>
  <conditionalFormatting sqref="J24">
    <cfRule type="cellIs" dxfId="17" priority="22" operator="equal">
      <formula>$J$30</formula>
    </cfRule>
  </conditionalFormatting>
  <conditionalFormatting sqref="J25">
    <cfRule type="cellIs" dxfId="16" priority="21" operator="equal">
      <formula>$J$30</formula>
    </cfRule>
  </conditionalFormatting>
  <conditionalFormatting sqref="K24">
    <cfRule type="cellIs" dxfId="15" priority="20" operator="equal">
      <formula>$K$31</formula>
    </cfRule>
  </conditionalFormatting>
  <conditionalFormatting sqref="K25">
    <cfRule type="cellIs" dxfId="14" priority="19" operator="equal">
      <formula>$K$31</formula>
    </cfRule>
  </conditionalFormatting>
  <conditionalFormatting sqref="K14">
    <cfRule type="cellIs" dxfId="13" priority="18" operator="equal">
      <formula>$K$19</formula>
    </cfRule>
  </conditionalFormatting>
  <conditionalFormatting sqref="K15">
    <cfRule type="cellIs" dxfId="12" priority="17" operator="equal">
      <formula>$K$19</formula>
    </cfRule>
  </conditionalFormatting>
  <conditionalFormatting sqref="K26">
    <cfRule type="cellIs" dxfId="11" priority="16" operator="equal">
      <formula>$K$31</formula>
    </cfRule>
  </conditionalFormatting>
  <conditionalFormatting sqref="K27">
    <cfRule type="cellIs" dxfId="10" priority="15" operator="equal">
      <formula>$K$31</formula>
    </cfRule>
  </conditionalFormatting>
  <conditionalFormatting sqref="J14">
    <cfRule type="cellIs" dxfId="9" priority="14" operator="equal">
      <formula>$J$18</formula>
    </cfRule>
  </conditionalFormatting>
  <conditionalFormatting sqref="J15">
    <cfRule type="cellIs" dxfId="8" priority="13" operator="equal">
      <formula>$J$18</formula>
    </cfRule>
  </conditionalFormatting>
  <conditionalFormatting sqref="I14">
    <cfRule type="cellIs" dxfId="7" priority="12" operator="equal">
      <formula>$I$17</formula>
    </cfRule>
  </conditionalFormatting>
  <conditionalFormatting sqref="I15">
    <cfRule type="cellIs" dxfId="6" priority="11" operator="equal">
      <formula>$I$17</formula>
    </cfRule>
  </conditionalFormatting>
  <conditionalFormatting sqref="H14">
    <cfRule type="cellIs" dxfId="5" priority="10" operator="equal">
      <formula>$H$16</formula>
    </cfRule>
  </conditionalFormatting>
  <conditionalFormatting sqref="H15">
    <cfRule type="cellIs" dxfId="4" priority="9" operator="equal">
      <formula>$H$16</formula>
    </cfRule>
  </conditionalFormatting>
  <conditionalFormatting sqref="J26">
    <cfRule type="cellIs" dxfId="3" priority="4" operator="equal">
      <formula>$J$30</formula>
    </cfRule>
  </conditionalFormatting>
  <conditionalFormatting sqref="J27">
    <cfRule type="cellIs" dxfId="2" priority="3" operator="equal">
      <formula>$J$30</formula>
    </cfRule>
  </conditionalFormatting>
  <conditionalFormatting sqref="H25:H27">
    <cfRule type="cellIs" dxfId="1" priority="2" operator="equal">
      <formula>$H$28</formula>
    </cfRule>
  </conditionalFormatting>
  <conditionalFormatting sqref="I25:I27">
    <cfRule type="cellIs" dxfId="0" priority="1" operator="equal">
      <formula>$I$29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6730641C6A8D438A38D9A1EFB0558C" ma:contentTypeVersion="3" ma:contentTypeDescription="Crie um novo documento." ma:contentTypeScope="" ma:versionID="19fb5a5f262a377fc79835eaac3e52f8">
  <xsd:schema xmlns:xsd="http://www.w3.org/2001/XMLSchema" xmlns:xs="http://www.w3.org/2001/XMLSchema" xmlns:p="http://schemas.microsoft.com/office/2006/metadata/properties" xmlns:ns2="1e3dc71e-7464-42e6-aded-85ddeaae2bdf" targetNamespace="http://schemas.microsoft.com/office/2006/metadata/properties" ma:root="true" ma:fieldsID="c6d3399ceb957454cac11580acb7368f" ns2:_="">
    <xsd:import namespace="1e3dc71e-7464-42e6-aded-85ddeaae2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dc71e-7464-42e6-aded-85ddeaae2b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35FC6F-3B03-413C-ACCE-B9D7A8CB81C4}"/>
</file>

<file path=customXml/itemProps2.xml><?xml version="1.0" encoding="utf-8"?>
<ds:datastoreItem xmlns:ds="http://schemas.openxmlformats.org/officeDocument/2006/customXml" ds:itemID="{600ECD26-756D-4DF3-A5DD-2A6891C805BA}"/>
</file>

<file path=customXml/itemProps3.xml><?xml version="1.0" encoding="utf-8"?>
<ds:datastoreItem xmlns:ds="http://schemas.openxmlformats.org/officeDocument/2006/customXml" ds:itemID="{49228ABD-C34F-4F11-BAE3-77E0CF6AF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Pina Rizzo</dc:creator>
  <cp:keywords/>
  <dc:description/>
  <cp:lastModifiedBy>Fernando Correa</cp:lastModifiedBy>
  <cp:revision/>
  <dcterms:created xsi:type="dcterms:W3CDTF">2020-08-21T17:31:20Z</dcterms:created>
  <dcterms:modified xsi:type="dcterms:W3CDTF">2020-11-24T01:14:40Z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f7c72928-eb0f-4946-87b0-03a201983369</vt:lpwstr>
  </property>
  <property fmtid="{D5CDD505-2E9C-101B-9397-08002B2CF9AE}" pid="3" name="ContentTypeId">
    <vt:lpwstr>0x010100366730641C6A8D438A38D9A1EFB0558C</vt:lpwstr>
  </property>
</Properties>
</file>